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9農林水産部\05 園芸振興課\20250331 R6果樹係\県農業統計調査\★公表\R3年産\"/>
    </mc:Choice>
  </mc:AlternateContent>
  <bookViews>
    <workbookView xWindow="120" yWindow="45" windowWidth="14955" windowHeight="9000" tabRatio="721" firstSheet="1" activeTab="5"/>
  </bookViews>
  <sheets>
    <sheet name="7 施設栽培" sheetId="1" r:id="rId1"/>
    <sheet name="8 かき平棚栽培・低樹高ジョイント栽培" sheetId="9" r:id="rId2"/>
    <sheet name="9 かんきつ根域制限" sheetId="5" r:id="rId3"/>
    <sheet name="10 なし平行整枝・ジョイント整枝" sheetId="8" r:id="rId4"/>
    <sheet name="11 イチジクキバル台" sheetId="11" r:id="rId5"/>
    <sheet name="12 すもも" sheetId="17" r:id="rId6"/>
  </sheets>
  <definedNames>
    <definedName name="_xlnm.Print_Area" localSheetId="3">'10 なし平行整枝・ジョイント整枝'!$A$1:$J$20</definedName>
    <definedName name="_xlnm.Print_Area" localSheetId="4">'11 イチジクキバル台'!$A$1:$F$34</definedName>
    <definedName name="_xlnm.Print_Area" localSheetId="5">'12 すもも'!$A$1:$G$13</definedName>
    <definedName name="_xlnm.Print_Area" localSheetId="0">'7 施設栽培'!$A$1:$Z$280</definedName>
    <definedName name="_xlnm.Print_Area" localSheetId="1">'8 かき平棚栽培・低樹高ジョイント栽培'!$A$1:$G$17</definedName>
    <definedName name="_xlnm.Print_Area" localSheetId="2">'9 かんきつ根域制限'!$A$1:$F$14</definedName>
    <definedName name="_xlnm.Print_Titles" localSheetId="0">'7 施設栽培'!$B:$D,'7 施設栽培'!$4:$6</definedName>
  </definedNames>
  <calcPr calcId="152511"/>
</workbook>
</file>

<file path=xl/calcChain.xml><?xml version="1.0" encoding="utf-8"?>
<calcChain xmlns="http://schemas.openxmlformats.org/spreadsheetml/2006/main">
  <c r="V217" i="1" l="1"/>
  <c r="U217" i="1"/>
  <c r="T217" i="1"/>
  <c r="V91" i="1"/>
  <c r="U91" i="1"/>
  <c r="T91" i="1"/>
  <c r="V90" i="1"/>
  <c r="U90" i="1"/>
  <c r="T90" i="1"/>
  <c r="V89" i="1"/>
  <c r="U89" i="1"/>
  <c r="T89" i="1"/>
  <c r="V88" i="1"/>
  <c r="U88" i="1"/>
  <c r="T88" i="1"/>
  <c r="V87" i="1"/>
  <c r="U87" i="1"/>
  <c r="T87" i="1"/>
  <c r="V86" i="1"/>
  <c r="U86" i="1"/>
  <c r="U92" i="1" s="1"/>
  <c r="T86" i="1"/>
  <c r="M167" i="1"/>
  <c r="L167" i="1"/>
  <c r="K167" i="1"/>
  <c r="M166" i="1"/>
  <c r="L166" i="1"/>
  <c r="K166" i="1"/>
  <c r="W166" i="1" s="1"/>
  <c r="M165" i="1"/>
  <c r="L165" i="1"/>
  <c r="K165" i="1"/>
  <c r="W165" i="1" s="1"/>
  <c r="M164" i="1"/>
  <c r="L164" i="1"/>
  <c r="K164" i="1"/>
  <c r="M259" i="1"/>
  <c r="L259" i="1"/>
  <c r="K259" i="1"/>
  <c r="M256" i="1"/>
  <c r="L256" i="1"/>
  <c r="K256" i="1"/>
  <c r="M255" i="1"/>
  <c r="L255" i="1"/>
  <c r="K255" i="1"/>
  <c r="M254" i="1"/>
  <c r="L254" i="1"/>
  <c r="K254" i="1"/>
  <c r="M253" i="1"/>
  <c r="L253" i="1"/>
  <c r="K253" i="1"/>
  <c r="M227" i="1"/>
  <c r="L227" i="1"/>
  <c r="K227" i="1"/>
  <c r="M226" i="1"/>
  <c r="L226" i="1"/>
  <c r="K226" i="1"/>
  <c r="M223" i="1"/>
  <c r="L223" i="1"/>
  <c r="K223" i="1"/>
  <c r="M217" i="1"/>
  <c r="L217" i="1"/>
  <c r="K217" i="1"/>
  <c r="K218" i="1" s="1"/>
  <c r="I19" i="8"/>
  <c r="H19" i="8"/>
  <c r="K98" i="1"/>
  <c r="L98" i="1"/>
  <c r="M98" i="1"/>
  <c r="K99" i="1"/>
  <c r="W99" i="1" s="1"/>
  <c r="L99" i="1"/>
  <c r="M99" i="1"/>
  <c r="T98" i="1"/>
  <c r="U98" i="1"/>
  <c r="V98" i="1"/>
  <c r="W98" i="1"/>
  <c r="T99" i="1"/>
  <c r="U99" i="1"/>
  <c r="V99" i="1"/>
  <c r="M91" i="1"/>
  <c r="Y91" i="1" s="1"/>
  <c r="L91" i="1"/>
  <c r="X91" i="1" s="1"/>
  <c r="K91" i="1"/>
  <c r="W91" i="1" s="1"/>
  <c r="M90" i="1"/>
  <c r="Y90" i="1" s="1"/>
  <c r="L90" i="1"/>
  <c r="X90" i="1" s="1"/>
  <c r="K90" i="1"/>
  <c r="W90" i="1" s="1"/>
  <c r="M89" i="1"/>
  <c r="Y89" i="1" s="1"/>
  <c r="L89" i="1"/>
  <c r="X89" i="1" s="1"/>
  <c r="K89" i="1"/>
  <c r="W89" i="1" s="1"/>
  <c r="M88" i="1"/>
  <c r="Y88" i="1" s="1"/>
  <c r="L88" i="1"/>
  <c r="X88" i="1" s="1"/>
  <c r="K88" i="1"/>
  <c r="W88" i="1" s="1"/>
  <c r="M87" i="1"/>
  <c r="Y87" i="1" s="1"/>
  <c r="L87" i="1"/>
  <c r="K87" i="1"/>
  <c r="M86" i="1"/>
  <c r="L86" i="1"/>
  <c r="X86" i="1" s="1"/>
  <c r="K86" i="1"/>
  <c r="W86" i="1"/>
  <c r="S37" i="1"/>
  <c r="R37" i="1"/>
  <c r="Q37" i="1"/>
  <c r="J37" i="1"/>
  <c r="J38" i="1"/>
  <c r="I37" i="1"/>
  <c r="H37" i="1"/>
  <c r="G37" i="1"/>
  <c r="G38" i="1" s="1"/>
  <c r="F37" i="1"/>
  <c r="F38" i="1" s="1"/>
  <c r="E37" i="1"/>
  <c r="V256" i="1"/>
  <c r="Y256" i="1" s="1"/>
  <c r="U256" i="1"/>
  <c r="T256" i="1"/>
  <c r="V255" i="1"/>
  <c r="U255" i="1"/>
  <c r="X255" i="1" s="1"/>
  <c r="T255" i="1"/>
  <c r="V254" i="1"/>
  <c r="U254" i="1"/>
  <c r="T254" i="1"/>
  <c r="W254" i="1" s="1"/>
  <c r="V253" i="1"/>
  <c r="U253" i="1"/>
  <c r="T253" i="1"/>
  <c r="G258" i="1"/>
  <c r="E278" i="1"/>
  <c r="F257" i="1"/>
  <c r="F258" i="1" s="1"/>
  <c r="G257" i="1"/>
  <c r="H257" i="1"/>
  <c r="H258" i="1" s="1"/>
  <c r="I257" i="1"/>
  <c r="I258" i="1" s="1"/>
  <c r="J257" i="1"/>
  <c r="J258" i="1" s="1"/>
  <c r="E257" i="1"/>
  <c r="E258" i="1" s="1"/>
  <c r="V248" i="1"/>
  <c r="U248" i="1"/>
  <c r="T248" i="1"/>
  <c r="V247" i="1"/>
  <c r="Y247" i="1" s="1"/>
  <c r="U247" i="1"/>
  <c r="T247" i="1"/>
  <c r="V246" i="1"/>
  <c r="U246" i="1"/>
  <c r="T246" i="1"/>
  <c r="V245" i="1"/>
  <c r="U245" i="1"/>
  <c r="T245" i="1"/>
  <c r="M248" i="1"/>
  <c r="Y248" i="1" s="1"/>
  <c r="L248" i="1"/>
  <c r="K248" i="1"/>
  <c r="K249" i="1" s="1"/>
  <c r="W248" i="1"/>
  <c r="M247" i="1"/>
  <c r="L247" i="1"/>
  <c r="X247" i="1"/>
  <c r="K247" i="1"/>
  <c r="M246" i="1"/>
  <c r="Y246" i="1"/>
  <c r="L246" i="1"/>
  <c r="X246" i="1" s="1"/>
  <c r="K246" i="1"/>
  <c r="W246" i="1"/>
  <c r="M245" i="1"/>
  <c r="L245" i="1"/>
  <c r="X245" i="1"/>
  <c r="K245" i="1"/>
  <c r="E218" i="1"/>
  <c r="E216" i="1"/>
  <c r="Z194" i="1"/>
  <c r="Z184" i="1"/>
  <c r="Z180" i="1"/>
  <c r="N194" i="1"/>
  <c r="O194" i="1"/>
  <c r="P194" i="1"/>
  <c r="Q194" i="1"/>
  <c r="R194" i="1"/>
  <c r="S194" i="1"/>
  <c r="E194" i="1"/>
  <c r="F194" i="1"/>
  <c r="G194" i="1"/>
  <c r="H194" i="1"/>
  <c r="I194" i="1"/>
  <c r="J194" i="1"/>
  <c r="T185" i="1"/>
  <c r="U185" i="1"/>
  <c r="V185" i="1"/>
  <c r="T186" i="1"/>
  <c r="U186" i="1"/>
  <c r="V186" i="1"/>
  <c r="Y186" i="1" s="1"/>
  <c r="T188" i="1"/>
  <c r="U188" i="1"/>
  <c r="V188" i="1"/>
  <c r="T189" i="1"/>
  <c r="U189" i="1"/>
  <c r="V189" i="1"/>
  <c r="T190" i="1"/>
  <c r="U190" i="1"/>
  <c r="V190" i="1"/>
  <c r="T191" i="1"/>
  <c r="U191" i="1"/>
  <c r="V191" i="1"/>
  <c r="T192" i="1"/>
  <c r="U192" i="1"/>
  <c r="V192" i="1"/>
  <c r="T193" i="1"/>
  <c r="U193" i="1"/>
  <c r="V193" i="1"/>
  <c r="V187" i="1"/>
  <c r="K187" i="1"/>
  <c r="L187" i="1"/>
  <c r="M187" i="1"/>
  <c r="K188" i="1"/>
  <c r="L188" i="1"/>
  <c r="M188" i="1"/>
  <c r="Y188" i="1" s="1"/>
  <c r="K189" i="1"/>
  <c r="L189" i="1"/>
  <c r="M189" i="1"/>
  <c r="K190" i="1"/>
  <c r="W190" i="1" s="1"/>
  <c r="L190" i="1"/>
  <c r="M190" i="1"/>
  <c r="K191" i="1"/>
  <c r="W191" i="1" s="1"/>
  <c r="L191" i="1"/>
  <c r="X191" i="1" s="1"/>
  <c r="M191" i="1"/>
  <c r="Y191" i="1"/>
  <c r="K192" i="1"/>
  <c r="L192" i="1"/>
  <c r="X192" i="1" s="1"/>
  <c r="M192" i="1"/>
  <c r="Y192" i="1" s="1"/>
  <c r="K193" i="1"/>
  <c r="W193" i="1" s="1"/>
  <c r="L193" i="1"/>
  <c r="M193" i="1"/>
  <c r="Y193" i="1" s="1"/>
  <c r="M186" i="1"/>
  <c r="M185" i="1"/>
  <c r="N184" i="1"/>
  <c r="O184" i="1"/>
  <c r="P184" i="1"/>
  <c r="Q184" i="1"/>
  <c r="R184" i="1"/>
  <c r="S184" i="1"/>
  <c r="F184" i="1"/>
  <c r="G184" i="1"/>
  <c r="H184" i="1"/>
  <c r="I184" i="1"/>
  <c r="J184" i="1"/>
  <c r="E184" i="1"/>
  <c r="V183" i="1"/>
  <c r="U183" i="1"/>
  <c r="U184" i="1" s="1"/>
  <c r="T183" i="1"/>
  <c r="V182" i="1"/>
  <c r="U182" i="1"/>
  <c r="T182" i="1"/>
  <c r="V181" i="1"/>
  <c r="U181" i="1"/>
  <c r="T181" i="1"/>
  <c r="M183" i="1"/>
  <c r="Y183" i="1" s="1"/>
  <c r="L183" i="1"/>
  <c r="K183" i="1"/>
  <c r="M182" i="1"/>
  <c r="M184" i="1" s="1"/>
  <c r="L182" i="1"/>
  <c r="X182" i="1"/>
  <c r="K182" i="1"/>
  <c r="W182" i="1"/>
  <c r="M181" i="1"/>
  <c r="L181" i="1"/>
  <c r="L184" i="1"/>
  <c r="K181" i="1"/>
  <c r="M173" i="1"/>
  <c r="L173" i="1"/>
  <c r="K173" i="1"/>
  <c r="M172" i="1"/>
  <c r="L172" i="1"/>
  <c r="K172" i="1"/>
  <c r="M43" i="1"/>
  <c r="Y43" i="1" s="1"/>
  <c r="L43" i="1"/>
  <c r="M42" i="1"/>
  <c r="M44" i="1" s="1"/>
  <c r="M45" i="1" s="1"/>
  <c r="L42" i="1"/>
  <c r="V95" i="1"/>
  <c r="V96" i="1"/>
  <c r="V97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94" i="1"/>
  <c r="V93" i="1"/>
  <c r="M95" i="1"/>
  <c r="M96" i="1"/>
  <c r="M97" i="1"/>
  <c r="Y97" i="1"/>
  <c r="M100" i="1"/>
  <c r="M101" i="1"/>
  <c r="M102" i="1"/>
  <c r="M103" i="1"/>
  <c r="Y103" i="1" s="1"/>
  <c r="M104" i="1"/>
  <c r="M105" i="1"/>
  <c r="M106" i="1"/>
  <c r="Y106" i="1" s="1"/>
  <c r="M107" i="1"/>
  <c r="M108" i="1"/>
  <c r="M109" i="1"/>
  <c r="M110" i="1"/>
  <c r="M111" i="1"/>
  <c r="Y111" i="1" s="1"/>
  <c r="M112" i="1"/>
  <c r="M113" i="1"/>
  <c r="M114" i="1"/>
  <c r="Y114" i="1" s="1"/>
  <c r="M115" i="1"/>
  <c r="M116" i="1"/>
  <c r="Y116" i="1" s="1"/>
  <c r="M117" i="1"/>
  <c r="Y117" i="1" s="1"/>
  <c r="M118" i="1"/>
  <c r="M119" i="1"/>
  <c r="M94" i="1"/>
  <c r="Y94" i="1" s="1"/>
  <c r="M93" i="1"/>
  <c r="Y93" i="1" s="1"/>
  <c r="V43" i="1"/>
  <c r="U43" i="1"/>
  <c r="X43" i="1" s="1"/>
  <c r="T43" i="1"/>
  <c r="W43" i="1" s="1"/>
  <c r="V42" i="1"/>
  <c r="U42" i="1"/>
  <c r="T42" i="1"/>
  <c r="M36" i="1"/>
  <c r="L36" i="1"/>
  <c r="K36" i="1"/>
  <c r="M35" i="1"/>
  <c r="Y35" i="1" s="1"/>
  <c r="L35" i="1"/>
  <c r="K35" i="1"/>
  <c r="M34" i="1"/>
  <c r="L34" i="1"/>
  <c r="K34" i="1"/>
  <c r="V36" i="1"/>
  <c r="U36" i="1"/>
  <c r="T36" i="1"/>
  <c r="V35" i="1"/>
  <c r="U35" i="1"/>
  <c r="T35" i="1"/>
  <c r="V31" i="1"/>
  <c r="U31" i="1"/>
  <c r="T31" i="1"/>
  <c r="V30" i="1"/>
  <c r="Y30" i="1" s="1"/>
  <c r="U30" i="1"/>
  <c r="U32" i="1" s="1"/>
  <c r="U33" i="1" s="1"/>
  <c r="T30" i="1"/>
  <c r="M31" i="1"/>
  <c r="L31" i="1"/>
  <c r="X31" i="1" s="1"/>
  <c r="K31" i="1"/>
  <c r="M30" i="1"/>
  <c r="L30" i="1"/>
  <c r="K30" i="1"/>
  <c r="W30" i="1" s="1"/>
  <c r="V27" i="1"/>
  <c r="U27" i="1"/>
  <c r="T27" i="1"/>
  <c r="V26" i="1"/>
  <c r="U26" i="1"/>
  <c r="T26" i="1"/>
  <c r="V25" i="1"/>
  <c r="Y25" i="1" s="1"/>
  <c r="U25" i="1"/>
  <c r="T25" i="1"/>
  <c r="V24" i="1"/>
  <c r="U24" i="1"/>
  <c r="T24" i="1"/>
  <c r="M27" i="1"/>
  <c r="Y27" i="1" s="1"/>
  <c r="L27" i="1"/>
  <c r="X27" i="1" s="1"/>
  <c r="K27" i="1"/>
  <c r="W27" i="1" s="1"/>
  <c r="M26" i="1"/>
  <c r="L26" i="1"/>
  <c r="X26" i="1"/>
  <c r="K26" i="1"/>
  <c r="W26" i="1" s="1"/>
  <c r="M25" i="1"/>
  <c r="L25" i="1"/>
  <c r="K25" i="1"/>
  <c r="M24" i="1"/>
  <c r="L24" i="1"/>
  <c r="K24" i="1"/>
  <c r="M21" i="1"/>
  <c r="L21" i="1"/>
  <c r="K21" i="1"/>
  <c r="M18" i="1"/>
  <c r="L18" i="1"/>
  <c r="L19" i="1" s="1"/>
  <c r="K18" i="1"/>
  <c r="M15" i="1"/>
  <c r="M16" i="1"/>
  <c r="M17" i="1" s="1"/>
  <c r="L15" i="1"/>
  <c r="L16" i="1" s="1"/>
  <c r="L17" i="1" s="1"/>
  <c r="K15" i="1"/>
  <c r="K16" i="1"/>
  <c r="K17" i="1" s="1"/>
  <c r="T7" i="1"/>
  <c r="U7" i="1"/>
  <c r="V7" i="1"/>
  <c r="T8" i="1"/>
  <c r="U8" i="1"/>
  <c r="V8" i="1"/>
  <c r="T9" i="1"/>
  <c r="U9" i="1"/>
  <c r="V9" i="1"/>
  <c r="T10" i="1"/>
  <c r="U10" i="1"/>
  <c r="V10" i="1"/>
  <c r="T11" i="1"/>
  <c r="U11" i="1"/>
  <c r="X11" i="1" s="1"/>
  <c r="V11" i="1"/>
  <c r="V12" i="1"/>
  <c r="U12" i="1"/>
  <c r="T12" i="1"/>
  <c r="U21" i="1"/>
  <c r="T21" i="1"/>
  <c r="S21" i="1"/>
  <c r="V18" i="1"/>
  <c r="V19" i="1" s="1"/>
  <c r="V20" i="1" s="1"/>
  <c r="U18" i="1"/>
  <c r="T18" i="1"/>
  <c r="V15" i="1"/>
  <c r="V16" i="1" s="1"/>
  <c r="V17" i="1" s="1"/>
  <c r="U15" i="1"/>
  <c r="T15" i="1"/>
  <c r="W15" i="1"/>
  <c r="W16" i="1" s="1"/>
  <c r="W17" i="1" s="1"/>
  <c r="V223" i="1"/>
  <c r="U223" i="1"/>
  <c r="T223" i="1"/>
  <c r="W223" i="1" s="1"/>
  <c r="T204" i="1"/>
  <c r="U204" i="1"/>
  <c r="V204" i="1"/>
  <c r="T205" i="1"/>
  <c r="U205" i="1"/>
  <c r="V205" i="1"/>
  <c r="T206" i="1"/>
  <c r="U206" i="1"/>
  <c r="V206" i="1"/>
  <c r="T207" i="1"/>
  <c r="U207" i="1"/>
  <c r="V207" i="1"/>
  <c r="V203" i="1"/>
  <c r="U203" i="1"/>
  <c r="T203" i="1"/>
  <c r="K204" i="1"/>
  <c r="L204" i="1"/>
  <c r="M204" i="1"/>
  <c r="M208" i="1" s="1"/>
  <c r="K205" i="1"/>
  <c r="L205" i="1"/>
  <c r="M205" i="1"/>
  <c r="K206" i="1"/>
  <c r="L206" i="1"/>
  <c r="M206" i="1"/>
  <c r="K207" i="1"/>
  <c r="L207" i="1"/>
  <c r="L208" i="1" s="1"/>
  <c r="M207" i="1"/>
  <c r="M203" i="1"/>
  <c r="L203" i="1"/>
  <c r="K203" i="1"/>
  <c r="K208" i="1" s="1"/>
  <c r="T165" i="1"/>
  <c r="U165" i="1"/>
  <c r="X165" i="1" s="1"/>
  <c r="V165" i="1"/>
  <c r="Y165" i="1"/>
  <c r="T166" i="1"/>
  <c r="U166" i="1"/>
  <c r="V166" i="1"/>
  <c r="T167" i="1"/>
  <c r="U167" i="1"/>
  <c r="V167" i="1"/>
  <c r="T168" i="1"/>
  <c r="U168" i="1"/>
  <c r="V168" i="1"/>
  <c r="T169" i="1"/>
  <c r="U169" i="1"/>
  <c r="X169" i="1" s="1"/>
  <c r="V169" i="1"/>
  <c r="V164" i="1"/>
  <c r="U164" i="1"/>
  <c r="T164" i="1"/>
  <c r="W164" i="1" s="1"/>
  <c r="M169" i="1"/>
  <c r="Y169" i="1" s="1"/>
  <c r="L169" i="1"/>
  <c r="K169" i="1"/>
  <c r="W169" i="1"/>
  <c r="M168" i="1"/>
  <c r="Y168" i="1"/>
  <c r="L168" i="1"/>
  <c r="X168" i="1"/>
  <c r="K168" i="1"/>
  <c r="T264" i="1"/>
  <c r="U264" i="1"/>
  <c r="V264" i="1"/>
  <c r="T265" i="1"/>
  <c r="U265" i="1"/>
  <c r="V265" i="1"/>
  <c r="T266" i="1"/>
  <c r="U266" i="1"/>
  <c r="V266" i="1"/>
  <c r="T267" i="1"/>
  <c r="U267" i="1"/>
  <c r="V267" i="1"/>
  <c r="T268" i="1"/>
  <c r="U268" i="1"/>
  <c r="V268" i="1"/>
  <c r="T269" i="1"/>
  <c r="U269" i="1"/>
  <c r="V269" i="1"/>
  <c r="T270" i="1"/>
  <c r="U270" i="1"/>
  <c r="V270" i="1"/>
  <c r="T271" i="1"/>
  <c r="U271" i="1"/>
  <c r="V271" i="1"/>
  <c r="T272" i="1"/>
  <c r="U272" i="1"/>
  <c r="V272" i="1"/>
  <c r="T273" i="1"/>
  <c r="U273" i="1"/>
  <c r="V273" i="1"/>
  <c r="T274" i="1"/>
  <c r="U274" i="1"/>
  <c r="V274" i="1"/>
  <c r="T275" i="1"/>
  <c r="U275" i="1"/>
  <c r="V275" i="1"/>
  <c r="Y275" i="1" s="1"/>
  <c r="T276" i="1"/>
  <c r="U276" i="1"/>
  <c r="V276" i="1"/>
  <c r="T277" i="1"/>
  <c r="U277" i="1"/>
  <c r="V277" i="1"/>
  <c r="V263" i="1"/>
  <c r="U263" i="1"/>
  <c r="X263" i="1" s="1"/>
  <c r="T263" i="1"/>
  <c r="M264" i="1"/>
  <c r="Y264" i="1" s="1"/>
  <c r="M265" i="1"/>
  <c r="Y265" i="1" s="1"/>
  <c r="M266" i="1"/>
  <c r="Y266" i="1" s="1"/>
  <c r="M267" i="1"/>
  <c r="Y267" i="1" s="1"/>
  <c r="M268" i="1"/>
  <c r="Y268" i="1"/>
  <c r="M269" i="1"/>
  <c r="Y269" i="1" s="1"/>
  <c r="M270" i="1"/>
  <c r="Y270" i="1" s="1"/>
  <c r="M271" i="1"/>
  <c r="Y271" i="1"/>
  <c r="M272" i="1"/>
  <c r="Y272" i="1" s="1"/>
  <c r="M273" i="1"/>
  <c r="M274" i="1"/>
  <c r="M275" i="1"/>
  <c r="M276" i="1"/>
  <c r="Y276" i="1" s="1"/>
  <c r="M277" i="1"/>
  <c r="Y277" i="1"/>
  <c r="M263" i="1"/>
  <c r="Y263" i="1" s="1"/>
  <c r="K271" i="1"/>
  <c r="W271" i="1" s="1"/>
  <c r="L271" i="1"/>
  <c r="X271" i="1" s="1"/>
  <c r="F278" i="1"/>
  <c r="G278" i="1"/>
  <c r="H278" i="1"/>
  <c r="I278" i="1"/>
  <c r="J278" i="1"/>
  <c r="S251" i="1"/>
  <c r="R251" i="1"/>
  <c r="Q251" i="1"/>
  <c r="P251" i="1"/>
  <c r="P252" i="1" s="1"/>
  <c r="O251" i="1"/>
  <c r="N251" i="1"/>
  <c r="V250" i="1"/>
  <c r="U250" i="1"/>
  <c r="U251" i="1"/>
  <c r="T250" i="1"/>
  <c r="J251" i="1"/>
  <c r="I251" i="1"/>
  <c r="H251" i="1"/>
  <c r="G251" i="1"/>
  <c r="F251" i="1"/>
  <c r="E251" i="1"/>
  <c r="M250" i="1"/>
  <c r="L250" i="1"/>
  <c r="K250" i="1"/>
  <c r="K251" i="1"/>
  <c r="M230" i="1"/>
  <c r="M231" i="1"/>
  <c r="M232" i="1"/>
  <c r="M233" i="1"/>
  <c r="M234" i="1"/>
  <c r="M235" i="1"/>
  <c r="M236" i="1"/>
  <c r="M237" i="1"/>
  <c r="M238" i="1"/>
  <c r="M239" i="1"/>
  <c r="M240" i="1"/>
  <c r="M229" i="1"/>
  <c r="V230" i="1"/>
  <c r="V231" i="1"/>
  <c r="V232" i="1"/>
  <c r="V233" i="1"/>
  <c r="V234" i="1"/>
  <c r="V235" i="1"/>
  <c r="V236" i="1"/>
  <c r="V237" i="1"/>
  <c r="V238" i="1"/>
  <c r="V239" i="1"/>
  <c r="V240" i="1"/>
  <c r="V229" i="1"/>
  <c r="Y231" i="1"/>
  <c r="Y229" i="1"/>
  <c r="X219" i="1"/>
  <c r="V221" i="1"/>
  <c r="U221" i="1"/>
  <c r="T221" i="1"/>
  <c r="T222" i="1" s="1"/>
  <c r="V220" i="1"/>
  <c r="U220" i="1"/>
  <c r="T220" i="1"/>
  <c r="V219" i="1"/>
  <c r="T219" i="1"/>
  <c r="M220" i="1"/>
  <c r="Y220" i="1" s="1"/>
  <c r="M221" i="1"/>
  <c r="Y221" i="1" s="1"/>
  <c r="M219" i="1"/>
  <c r="Y195" i="1"/>
  <c r="X195" i="1"/>
  <c r="V201" i="1"/>
  <c r="U201" i="1"/>
  <c r="T201" i="1"/>
  <c r="V200" i="1"/>
  <c r="U200" i="1"/>
  <c r="T200" i="1"/>
  <c r="V199" i="1"/>
  <c r="U199" i="1"/>
  <c r="T199" i="1"/>
  <c r="V198" i="1"/>
  <c r="U198" i="1"/>
  <c r="T198" i="1"/>
  <c r="V197" i="1"/>
  <c r="U197" i="1"/>
  <c r="T197" i="1"/>
  <c r="V196" i="1"/>
  <c r="U196" i="1"/>
  <c r="T196" i="1"/>
  <c r="T195" i="1"/>
  <c r="P22" i="1"/>
  <c r="P23" i="1" s="1"/>
  <c r="O22" i="1"/>
  <c r="O23" i="1"/>
  <c r="N22" i="1"/>
  <c r="N23" i="1" s="1"/>
  <c r="P19" i="1"/>
  <c r="P20" i="1"/>
  <c r="O19" i="1"/>
  <c r="O20" i="1" s="1"/>
  <c r="N19" i="1"/>
  <c r="N20" i="1" s="1"/>
  <c r="P16" i="1"/>
  <c r="P17" i="1" s="1"/>
  <c r="O16" i="1"/>
  <c r="O17" i="1"/>
  <c r="N16" i="1"/>
  <c r="N17" i="1" s="1"/>
  <c r="Y237" i="1"/>
  <c r="Y240" i="1"/>
  <c r="Y236" i="1"/>
  <c r="V251" i="1"/>
  <c r="K8" i="1"/>
  <c r="W8" i="1" s="1"/>
  <c r="L8" i="1"/>
  <c r="M8" i="1"/>
  <c r="K9" i="1"/>
  <c r="L9" i="1"/>
  <c r="M9" i="1"/>
  <c r="K10" i="1"/>
  <c r="L10" i="1"/>
  <c r="M10" i="1"/>
  <c r="K11" i="1"/>
  <c r="L11" i="1"/>
  <c r="M11" i="1"/>
  <c r="K12" i="1"/>
  <c r="L12" i="1"/>
  <c r="M12" i="1"/>
  <c r="M7" i="1"/>
  <c r="L7" i="1"/>
  <c r="K7" i="1"/>
  <c r="M261" i="1"/>
  <c r="L261" i="1"/>
  <c r="K261" i="1"/>
  <c r="K262" i="1" s="1"/>
  <c r="V261" i="1"/>
  <c r="U261" i="1"/>
  <c r="X261" i="1"/>
  <c r="X262" i="1" s="1"/>
  <c r="T261" i="1"/>
  <c r="T262" i="1" s="1"/>
  <c r="T227" i="1"/>
  <c r="U227" i="1"/>
  <c r="V227" i="1"/>
  <c r="Y227" i="1" s="1"/>
  <c r="V226" i="1"/>
  <c r="U226" i="1"/>
  <c r="X226" i="1"/>
  <c r="T226" i="1"/>
  <c r="V215" i="1"/>
  <c r="U215" i="1"/>
  <c r="T215" i="1"/>
  <c r="V214" i="1"/>
  <c r="Y214" i="1" s="1"/>
  <c r="U214" i="1"/>
  <c r="T214" i="1"/>
  <c r="V213" i="1"/>
  <c r="U213" i="1"/>
  <c r="T213" i="1"/>
  <c r="V212" i="1"/>
  <c r="U212" i="1"/>
  <c r="T212" i="1"/>
  <c r="V211" i="1"/>
  <c r="U211" i="1"/>
  <c r="T211" i="1"/>
  <c r="V210" i="1"/>
  <c r="U210" i="1"/>
  <c r="T210" i="1"/>
  <c r="K211" i="1"/>
  <c r="W211" i="1" s="1"/>
  <c r="L211" i="1"/>
  <c r="X211" i="1" s="1"/>
  <c r="M211" i="1"/>
  <c r="K212" i="1"/>
  <c r="L212" i="1"/>
  <c r="X212" i="1" s="1"/>
  <c r="M212" i="1"/>
  <c r="Y212" i="1" s="1"/>
  <c r="K213" i="1"/>
  <c r="L213" i="1"/>
  <c r="M213" i="1"/>
  <c r="Y213" i="1" s="1"/>
  <c r="K214" i="1"/>
  <c r="L214" i="1"/>
  <c r="M214" i="1"/>
  <c r="K215" i="1"/>
  <c r="W215" i="1" s="1"/>
  <c r="L215" i="1"/>
  <c r="M215" i="1"/>
  <c r="M210" i="1"/>
  <c r="L210" i="1"/>
  <c r="X210" i="1" s="1"/>
  <c r="K210" i="1"/>
  <c r="M179" i="1"/>
  <c r="L179" i="1"/>
  <c r="K179" i="1"/>
  <c r="W179" i="1" s="1"/>
  <c r="M178" i="1"/>
  <c r="L178" i="1"/>
  <c r="K178" i="1"/>
  <c r="M177" i="1"/>
  <c r="L177" i="1"/>
  <c r="K177" i="1"/>
  <c r="M176" i="1"/>
  <c r="L176" i="1"/>
  <c r="K176" i="1"/>
  <c r="M175" i="1"/>
  <c r="L175" i="1"/>
  <c r="K175" i="1"/>
  <c r="T176" i="1"/>
  <c r="U176" i="1"/>
  <c r="V176" i="1"/>
  <c r="T177" i="1"/>
  <c r="U177" i="1"/>
  <c r="V177" i="1"/>
  <c r="T178" i="1"/>
  <c r="U178" i="1"/>
  <c r="V178" i="1"/>
  <c r="T179" i="1"/>
  <c r="U179" i="1"/>
  <c r="V179" i="1"/>
  <c r="Y179" i="1" s="1"/>
  <c r="V175" i="1"/>
  <c r="Y175" i="1" s="1"/>
  <c r="U175" i="1"/>
  <c r="T175" i="1"/>
  <c r="T60" i="1"/>
  <c r="U60" i="1"/>
  <c r="V60" i="1"/>
  <c r="T61" i="1"/>
  <c r="U61" i="1"/>
  <c r="V61" i="1"/>
  <c r="T62" i="1"/>
  <c r="U62" i="1"/>
  <c r="V62" i="1"/>
  <c r="T63" i="1"/>
  <c r="U63" i="1"/>
  <c r="V63" i="1"/>
  <c r="T64" i="1"/>
  <c r="U64" i="1"/>
  <c r="V64" i="1"/>
  <c r="T65" i="1"/>
  <c r="U65" i="1"/>
  <c r="V65" i="1"/>
  <c r="T66" i="1"/>
  <c r="U66" i="1"/>
  <c r="X66" i="1" s="1"/>
  <c r="V66" i="1"/>
  <c r="T67" i="1"/>
  <c r="U67" i="1"/>
  <c r="V67" i="1"/>
  <c r="T68" i="1"/>
  <c r="U68" i="1"/>
  <c r="V68" i="1"/>
  <c r="T69" i="1"/>
  <c r="U69" i="1"/>
  <c r="V69" i="1"/>
  <c r="T70" i="1"/>
  <c r="U70" i="1"/>
  <c r="V70" i="1"/>
  <c r="T71" i="1"/>
  <c r="U71" i="1"/>
  <c r="V71" i="1"/>
  <c r="T72" i="1"/>
  <c r="U72" i="1"/>
  <c r="V72" i="1"/>
  <c r="T73" i="1"/>
  <c r="U73" i="1"/>
  <c r="V73" i="1"/>
  <c r="T74" i="1"/>
  <c r="U74" i="1"/>
  <c r="V74" i="1"/>
  <c r="T75" i="1"/>
  <c r="U75" i="1"/>
  <c r="V75" i="1"/>
  <c r="T76" i="1"/>
  <c r="U76" i="1"/>
  <c r="V76" i="1"/>
  <c r="T77" i="1"/>
  <c r="U77" i="1"/>
  <c r="V77" i="1"/>
  <c r="T78" i="1"/>
  <c r="U78" i="1"/>
  <c r="V78" i="1"/>
  <c r="T79" i="1"/>
  <c r="U79" i="1"/>
  <c r="V79" i="1"/>
  <c r="T80" i="1"/>
  <c r="U80" i="1"/>
  <c r="V80" i="1"/>
  <c r="T81" i="1"/>
  <c r="U81" i="1"/>
  <c r="V81" i="1"/>
  <c r="T82" i="1"/>
  <c r="U82" i="1"/>
  <c r="V82" i="1"/>
  <c r="T83" i="1"/>
  <c r="U83" i="1"/>
  <c r="V83" i="1"/>
  <c r="T84" i="1"/>
  <c r="U84" i="1"/>
  <c r="V84" i="1"/>
  <c r="V59" i="1"/>
  <c r="V85" i="1" s="1"/>
  <c r="U59" i="1"/>
  <c r="T59" i="1"/>
  <c r="K60" i="1"/>
  <c r="L60" i="1"/>
  <c r="M60" i="1"/>
  <c r="K61" i="1"/>
  <c r="L61" i="1"/>
  <c r="M61" i="1"/>
  <c r="Y61" i="1" s="1"/>
  <c r="K62" i="1"/>
  <c r="W62" i="1" s="1"/>
  <c r="L62" i="1"/>
  <c r="M62" i="1"/>
  <c r="K63" i="1"/>
  <c r="W63" i="1" s="1"/>
  <c r="L63" i="1"/>
  <c r="M63" i="1"/>
  <c r="K64" i="1"/>
  <c r="W64" i="1" s="1"/>
  <c r="L64" i="1"/>
  <c r="M64" i="1"/>
  <c r="Y64" i="1" s="1"/>
  <c r="K65" i="1"/>
  <c r="L65" i="1"/>
  <c r="M65" i="1"/>
  <c r="K66" i="1"/>
  <c r="L66" i="1"/>
  <c r="M66" i="1"/>
  <c r="K67" i="1"/>
  <c r="W67" i="1" s="1"/>
  <c r="L67" i="1"/>
  <c r="X67" i="1" s="1"/>
  <c r="M67" i="1"/>
  <c r="K68" i="1"/>
  <c r="L68" i="1"/>
  <c r="M68" i="1"/>
  <c r="Y68" i="1" s="1"/>
  <c r="K69" i="1"/>
  <c r="L69" i="1"/>
  <c r="X69" i="1" s="1"/>
  <c r="M69" i="1"/>
  <c r="Y69" i="1" s="1"/>
  <c r="K70" i="1"/>
  <c r="W70" i="1" s="1"/>
  <c r="L70" i="1"/>
  <c r="M70" i="1"/>
  <c r="K71" i="1"/>
  <c r="L71" i="1"/>
  <c r="M71" i="1"/>
  <c r="K72" i="1"/>
  <c r="L72" i="1"/>
  <c r="X72" i="1" s="1"/>
  <c r="M72" i="1"/>
  <c r="Y72" i="1" s="1"/>
  <c r="K73" i="1"/>
  <c r="L73" i="1"/>
  <c r="M73" i="1"/>
  <c r="K74" i="1"/>
  <c r="W74" i="1" s="1"/>
  <c r="L74" i="1"/>
  <c r="M74" i="1"/>
  <c r="K75" i="1"/>
  <c r="L75" i="1"/>
  <c r="X75" i="1" s="1"/>
  <c r="M75" i="1"/>
  <c r="K76" i="1"/>
  <c r="W76" i="1" s="1"/>
  <c r="L76" i="1"/>
  <c r="X76" i="1" s="1"/>
  <c r="M76" i="1"/>
  <c r="K77" i="1"/>
  <c r="L77" i="1"/>
  <c r="M77" i="1"/>
  <c r="Y77" i="1" s="1"/>
  <c r="K78" i="1"/>
  <c r="L78" i="1"/>
  <c r="M78" i="1"/>
  <c r="Y78" i="1" s="1"/>
  <c r="K79" i="1"/>
  <c r="L79" i="1"/>
  <c r="M79" i="1"/>
  <c r="K80" i="1"/>
  <c r="L80" i="1"/>
  <c r="M80" i="1"/>
  <c r="K81" i="1"/>
  <c r="L81" i="1"/>
  <c r="M81" i="1"/>
  <c r="K82" i="1"/>
  <c r="L82" i="1"/>
  <c r="M82" i="1"/>
  <c r="Y82" i="1" s="1"/>
  <c r="K83" i="1"/>
  <c r="L83" i="1"/>
  <c r="M83" i="1"/>
  <c r="K84" i="1"/>
  <c r="L84" i="1"/>
  <c r="M84" i="1"/>
  <c r="Y84" i="1"/>
  <c r="M59" i="1"/>
  <c r="L59" i="1"/>
  <c r="K59" i="1"/>
  <c r="M39" i="1"/>
  <c r="L39" i="1"/>
  <c r="L40" i="1" s="1"/>
  <c r="L41" i="1" s="1"/>
  <c r="K39" i="1"/>
  <c r="K40" i="1" s="1"/>
  <c r="K41" i="1"/>
  <c r="V39" i="1"/>
  <c r="V40" i="1" s="1"/>
  <c r="U39" i="1"/>
  <c r="T39" i="1"/>
  <c r="T40" i="1"/>
  <c r="T41" i="1" s="1"/>
  <c r="S44" i="1"/>
  <c r="S45" i="1" s="1"/>
  <c r="R44" i="1"/>
  <c r="R45" i="1" s="1"/>
  <c r="Q44" i="1"/>
  <c r="Q45" i="1" s="1"/>
  <c r="P44" i="1"/>
  <c r="P45" i="1" s="1"/>
  <c r="O44" i="1"/>
  <c r="O45" i="1" s="1"/>
  <c r="N44" i="1"/>
  <c r="N45" i="1" s="1"/>
  <c r="L44" i="1"/>
  <c r="L45" i="1" s="1"/>
  <c r="K44" i="1"/>
  <c r="K45" i="1" s="1"/>
  <c r="J44" i="1"/>
  <c r="J45" i="1" s="1"/>
  <c r="I44" i="1"/>
  <c r="I45" i="1" s="1"/>
  <c r="H44" i="1"/>
  <c r="H45" i="1" s="1"/>
  <c r="G44" i="1"/>
  <c r="G45" i="1" s="1"/>
  <c r="F44" i="1"/>
  <c r="F45" i="1" s="1"/>
  <c r="E44" i="1"/>
  <c r="E45" i="1" s="1"/>
  <c r="U40" i="1"/>
  <c r="U41" i="1" s="1"/>
  <c r="S40" i="1"/>
  <c r="S41" i="1" s="1"/>
  <c r="R40" i="1"/>
  <c r="R41" i="1"/>
  <c r="Q40" i="1"/>
  <c r="Q41" i="1" s="1"/>
  <c r="P40" i="1"/>
  <c r="P41" i="1"/>
  <c r="O40" i="1"/>
  <c r="O41" i="1" s="1"/>
  <c r="N40" i="1"/>
  <c r="N41" i="1" s="1"/>
  <c r="M40" i="1"/>
  <c r="M41" i="1" s="1"/>
  <c r="J40" i="1"/>
  <c r="J41" i="1"/>
  <c r="I40" i="1"/>
  <c r="I41" i="1" s="1"/>
  <c r="H40" i="1"/>
  <c r="H41" i="1" s="1"/>
  <c r="G40" i="1"/>
  <c r="G41" i="1" s="1"/>
  <c r="F40" i="1"/>
  <c r="F41" i="1"/>
  <c r="E40" i="1"/>
  <c r="E41" i="1" s="1"/>
  <c r="S38" i="1"/>
  <c r="R38" i="1"/>
  <c r="Q38" i="1"/>
  <c r="I38" i="1"/>
  <c r="H38" i="1"/>
  <c r="E38" i="1"/>
  <c r="S32" i="1"/>
  <c r="S33" i="1" s="1"/>
  <c r="R32" i="1"/>
  <c r="R33" i="1"/>
  <c r="Q32" i="1"/>
  <c r="Q33" i="1" s="1"/>
  <c r="P32" i="1"/>
  <c r="P33" i="1" s="1"/>
  <c r="O32" i="1"/>
  <c r="O33" i="1" s="1"/>
  <c r="N32" i="1"/>
  <c r="N33" i="1"/>
  <c r="J32" i="1"/>
  <c r="J33" i="1" s="1"/>
  <c r="I32" i="1"/>
  <c r="I33" i="1" s="1"/>
  <c r="H32" i="1"/>
  <c r="H33" i="1" s="1"/>
  <c r="G32" i="1"/>
  <c r="G33" i="1"/>
  <c r="F32" i="1"/>
  <c r="F33" i="1" s="1"/>
  <c r="E32" i="1"/>
  <c r="E33" i="1" s="1"/>
  <c r="S28" i="1"/>
  <c r="S29" i="1" s="1"/>
  <c r="R28" i="1"/>
  <c r="R29" i="1" s="1"/>
  <c r="Q28" i="1"/>
  <c r="Q29" i="1" s="1"/>
  <c r="P28" i="1"/>
  <c r="P29" i="1" s="1"/>
  <c r="O28" i="1"/>
  <c r="O29" i="1" s="1"/>
  <c r="N28" i="1"/>
  <c r="N29" i="1"/>
  <c r="J28" i="1"/>
  <c r="J29" i="1" s="1"/>
  <c r="I28" i="1"/>
  <c r="I29" i="1" s="1"/>
  <c r="H28" i="1"/>
  <c r="H29" i="1" s="1"/>
  <c r="G28" i="1"/>
  <c r="G29" i="1" s="1"/>
  <c r="F28" i="1"/>
  <c r="F29" i="1" s="1"/>
  <c r="E28" i="1"/>
  <c r="E29" i="1"/>
  <c r="T22" i="1"/>
  <c r="T23" i="1" s="1"/>
  <c r="R22" i="1"/>
  <c r="R23" i="1"/>
  <c r="Q22" i="1"/>
  <c r="Q23" i="1" s="1"/>
  <c r="M22" i="1"/>
  <c r="L22" i="1"/>
  <c r="L23" i="1" s="1"/>
  <c r="J22" i="1"/>
  <c r="J23" i="1"/>
  <c r="I22" i="1"/>
  <c r="I23" i="1" s="1"/>
  <c r="H22" i="1"/>
  <c r="H23" i="1"/>
  <c r="G22" i="1"/>
  <c r="G23" i="1" s="1"/>
  <c r="F22" i="1"/>
  <c r="F23" i="1"/>
  <c r="E22" i="1"/>
  <c r="E23" i="1" s="1"/>
  <c r="U19" i="1"/>
  <c r="U20" i="1" s="1"/>
  <c r="S19" i="1"/>
  <c r="S20" i="1"/>
  <c r="R19" i="1"/>
  <c r="R20" i="1" s="1"/>
  <c r="Q19" i="1"/>
  <c r="Q20" i="1" s="1"/>
  <c r="M19" i="1"/>
  <c r="M20" i="1" s="1"/>
  <c r="L20" i="1"/>
  <c r="K19" i="1"/>
  <c r="K20" i="1" s="1"/>
  <c r="J19" i="1"/>
  <c r="J20" i="1" s="1"/>
  <c r="I19" i="1"/>
  <c r="I20" i="1" s="1"/>
  <c r="H19" i="1"/>
  <c r="H20" i="1"/>
  <c r="G19" i="1"/>
  <c r="G20" i="1" s="1"/>
  <c r="F19" i="1"/>
  <c r="F20" i="1"/>
  <c r="E19" i="1"/>
  <c r="E20" i="1" s="1"/>
  <c r="U16" i="1"/>
  <c r="U17" i="1" s="1"/>
  <c r="T16" i="1"/>
  <c r="T17" i="1" s="1"/>
  <c r="S16" i="1"/>
  <c r="S17" i="1" s="1"/>
  <c r="R16" i="1"/>
  <c r="R17" i="1"/>
  <c r="Q16" i="1"/>
  <c r="Q17" i="1" s="1"/>
  <c r="J16" i="1"/>
  <c r="J17" i="1" s="1"/>
  <c r="I16" i="1"/>
  <c r="I17" i="1" s="1"/>
  <c r="H16" i="1"/>
  <c r="H17" i="1"/>
  <c r="G16" i="1"/>
  <c r="G17" i="1" s="1"/>
  <c r="F16" i="1"/>
  <c r="F17" i="1" s="1"/>
  <c r="E16" i="1"/>
  <c r="E17" i="1" s="1"/>
  <c r="V259" i="1"/>
  <c r="V260" i="1" s="1"/>
  <c r="U259" i="1"/>
  <c r="T259" i="1"/>
  <c r="W259" i="1"/>
  <c r="V243" i="1"/>
  <c r="V244" i="1" s="1"/>
  <c r="U243" i="1"/>
  <c r="T243" i="1"/>
  <c r="M243" i="1"/>
  <c r="L243" i="1"/>
  <c r="K243" i="1"/>
  <c r="T173" i="1"/>
  <c r="W173" i="1"/>
  <c r="U173" i="1"/>
  <c r="X173" i="1" s="1"/>
  <c r="V173" i="1"/>
  <c r="V172" i="1"/>
  <c r="Y172" i="1"/>
  <c r="U172" i="1"/>
  <c r="X172" i="1" s="1"/>
  <c r="T172" i="1"/>
  <c r="W172" i="1"/>
  <c r="W174" i="1" s="1"/>
  <c r="T116" i="1"/>
  <c r="U116" i="1"/>
  <c r="K121" i="1"/>
  <c r="L121" i="1"/>
  <c r="X121" i="1" s="1"/>
  <c r="M121" i="1"/>
  <c r="K122" i="1"/>
  <c r="L122" i="1"/>
  <c r="M122" i="1"/>
  <c r="K123" i="1"/>
  <c r="L123" i="1"/>
  <c r="M123" i="1"/>
  <c r="K124" i="1"/>
  <c r="W124" i="1" s="1"/>
  <c r="L124" i="1"/>
  <c r="X124" i="1" s="1"/>
  <c r="M124" i="1"/>
  <c r="K125" i="1"/>
  <c r="L125" i="1"/>
  <c r="X125" i="1" s="1"/>
  <c r="M125" i="1"/>
  <c r="Y125" i="1" s="1"/>
  <c r="T123" i="1"/>
  <c r="U123" i="1"/>
  <c r="V123" i="1"/>
  <c r="Y123" i="1" s="1"/>
  <c r="T124" i="1"/>
  <c r="U124" i="1"/>
  <c r="V124" i="1"/>
  <c r="T125" i="1"/>
  <c r="U125" i="1"/>
  <c r="V125" i="1"/>
  <c r="T126" i="1"/>
  <c r="U126" i="1"/>
  <c r="V126" i="1"/>
  <c r="T127" i="1"/>
  <c r="U127" i="1"/>
  <c r="V127" i="1"/>
  <c r="T128" i="1"/>
  <c r="U128" i="1"/>
  <c r="V128" i="1"/>
  <c r="T129" i="1"/>
  <c r="U129" i="1"/>
  <c r="V129" i="1"/>
  <c r="T130" i="1"/>
  <c r="U130" i="1"/>
  <c r="V130" i="1"/>
  <c r="T131" i="1"/>
  <c r="U131" i="1"/>
  <c r="V131" i="1"/>
  <c r="T132" i="1"/>
  <c r="U132" i="1"/>
  <c r="V132" i="1"/>
  <c r="T133" i="1"/>
  <c r="U133" i="1"/>
  <c r="V133" i="1"/>
  <c r="T134" i="1"/>
  <c r="U134" i="1"/>
  <c r="V134" i="1"/>
  <c r="T135" i="1"/>
  <c r="U135" i="1"/>
  <c r="V135" i="1"/>
  <c r="T136" i="1"/>
  <c r="U136" i="1"/>
  <c r="V136" i="1"/>
  <c r="T137" i="1"/>
  <c r="U137" i="1"/>
  <c r="V137" i="1"/>
  <c r="T138" i="1"/>
  <c r="U138" i="1"/>
  <c r="V138" i="1"/>
  <c r="T139" i="1"/>
  <c r="U139" i="1"/>
  <c r="V139" i="1"/>
  <c r="T140" i="1"/>
  <c r="U140" i="1"/>
  <c r="V140" i="1"/>
  <c r="T141" i="1"/>
  <c r="U141" i="1"/>
  <c r="V141" i="1"/>
  <c r="T142" i="1"/>
  <c r="U142" i="1"/>
  <c r="V142" i="1"/>
  <c r="T143" i="1"/>
  <c r="U143" i="1"/>
  <c r="V143" i="1"/>
  <c r="T144" i="1"/>
  <c r="U144" i="1"/>
  <c r="V144" i="1"/>
  <c r="T145" i="1"/>
  <c r="U145" i="1"/>
  <c r="V145" i="1"/>
  <c r="T146" i="1"/>
  <c r="U146" i="1"/>
  <c r="V146" i="1"/>
  <c r="T147" i="1"/>
  <c r="U147" i="1"/>
  <c r="V147" i="1"/>
  <c r="T148" i="1"/>
  <c r="U148" i="1"/>
  <c r="V148" i="1"/>
  <c r="T149" i="1"/>
  <c r="U149" i="1"/>
  <c r="V149" i="1"/>
  <c r="T150" i="1"/>
  <c r="U150" i="1"/>
  <c r="V150" i="1"/>
  <c r="T151" i="1"/>
  <c r="U151" i="1"/>
  <c r="V151" i="1"/>
  <c r="T152" i="1"/>
  <c r="U152" i="1"/>
  <c r="V152" i="1"/>
  <c r="T153" i="1"/>
  <c r="U153" i="1"/>
  <c r="V153" i="1"/>
  <c r="T154" i="1"/>
  <c r="U154" i="1"/>
  <c r="V154" i="1"/>
  <c r="T155" i="1"/>
  <c r="U155" i="1"/>
  <c r="V155" i="1"/>
  <c r="T156" i="1"/>
  <c r="U156" i="1"/>
  <c r="V156" i="1"/>
  <c r="T157" i="1"/>
  <c r="U157" i="1"/>
  <c r="V157" i="1"/>
  <c r="T158" i="1"/>
  <c r="U158" i="1"/>
  <c r="V158" i="1"/>
  <c r="T159" i="1"/>
  <c r="U159" i="1"/>
  <c r="V159" i="1"/>
  <c r="T160" i="1"/>
  <c r="U160" i="1"/>
  <c r="V160" i="1"/>
  <c r="T161" i="1"/>
  <c r="U161" i="1"/>
  <c r="V161" i="1"/>
  <c r="T162" i="1"/>
  <c r="U162" i="1"/>
  <c r="V162" i="1"/>
  <c r="T121" i="1"/>
  <c r="U121" i="1"/>
  <c r="V121" i="1"/>
  <c r="T51" i="1"/>
  <c r="U51" i="1"/>
  <c r="V51" i="1"/>
  <c r="T52" i="1"/>
  <c r="U52" i="1"/>
  <c r="V52" i="1"/>
  <c r="T53" i="1"/>
  <c r="U53" i="1"/>
  <c r="V53" i="1"/>
  <c r="Y53" i="1" s="1"/>
  <c r="T54" i="1"/>
  <c r="U54" i="1"/>
  <c r="V54" i="1"/>
  <c r="T55" i="1"/>
  <c r="U55" i="1"/>
  <c r="V55" i="1"/>
  <c r="T56" i="1"/>
  <c r="W56" i="1" s="1"/>
  <c r="U56" i="1"/>
  <c r="V56" i="1"/>
  <c r="T57" i="1"/>
  <c r="U57" i="1"/>
  <c r="X57" i="1" s="1"/>
  <c r="V57" i="1"/>
  <c r="K51" i="1"/>
  <c r="L51" i="1"/>
  <c r="M51" i="1"/>
  <c r="K52" i="1"/>
  <c r="L52" i="1"/>
  <c r="M52" i="1"/>
  <c r="Y52" i="1" s="1"/>
  <c r="K53" i="1"/>
  <c r="L53" i="1"/>
  <c r="M53" i="1"/>
  <c r="K54" i="1"/>
  <c r="L54" i="1"/>
  <c r="M54" i="1"/>
  <c r="K55" i="1"/>
  <c r="L55" i="1"/>
  <c r="M55" i="1"/>
  <c r="Y55" i="1" s="1"/>
  <c r="K56" i="1"/>
  <c r="L56" i="1"/>
  <c r="M56" i="1"/>
  <c r="K57" i="1"/>
  <c r="L57" i="1"/>
  <c r="M57" i="1"/>
  <c r="T47" i="1"/>
  <c r="U47" i="1"/>
  <c r="V47" i="1"/>
  <c r="T48" i="1"/>
  <c r="U48" i="1"/>
  <c r="V48" i="1"/>
  <c r="T49" i="1"/>
  <c r="U49" i="1"/>
  <c r="V49" i="1"/>
  <c r="T50" i="1"/>
  <c r="U50" i="1"/>
  <c r="V50" i="1"/>
  <c r="V46" i="1"/>
  <c r="U46" i="1"/>
  <c r="T46" i="1"/>
  <c r="K47" i="1"/>
  <c r="L47" i="1"/>
  <c r="M47" i="1"/>
  <c r="Y47" i="1"/>
  <c r="K48" i="1"/>
  <c r="L48" i="1"/>
  <c r="M48" i="1"/>
  <c r="Y48" i="1" s="1"/>
  <c r="K49" i="1"/>
  <c r="L49" i="1"/>
  <c r="M49" i="1"/>
  <c r="K50" i="1"/>
  <c r="L50" i="1"/>
  <c r="X50" i="1" s="1"/>
  <c r="M50" i="1"/>
  <c r="L46" i="1"/>
  <c r="M46" i="1"/>
  <c r="Y46" i="1" s="1"/>
  <c r="K46" i="1"/>
  <c r="P34" i="1"/>
  <c r="O34" i="1"/>
  <c r="O37" i="1" s="1"/>
  <c r="O38" i="1" s="1"/>
  <c r="U34" i="1"/>
  <c r="X34" i="1"/>
  <c r="N34" i="1"/>
  <c r="W176" i="1"/>
  <c r="W210" i="1"/>
  <c r="X215" i="1"/>
  <c r="W214" i="1"/>
  <c r="W125" i="1"/>
  <c r="Y39" i="1"/>
  <c r="Y40" i="1" s="1"/>
  <c r="Y41" i="1" s="1"/>
  <c r="Y176" i="1"/>
  <c r="X179" i="1"/>
  <c r="X73" i="1"/>
  <c r="X175" i="1"/>
  <c r="X176" i="1"/>
  <c r="Y177" i="1"/>
  <c r="W59" i="1"/>
  <c r="Y210" i="1"/>
  <c r="X213" i="1"/>
  <c r="X177" i="1"/>
  <c r="W39" i="1"/>
  <c r="W40" i="1" s="1"/>
  <c r="W41" i="1" s="1"/>
  <c r="W177" i="1"/>
  <c r="X178" i="1"/>
  <c r="V41" i="1"/>
  <c r="Y59" i="1"/>
  <c r="W243" i="1"/>
  <c r="W121" i="1"/>
  <c r="V216" i="1"/>
  <c r="T216" i="1"/>
  <c r="X123" i="1"/>
  <c r="D11" i="17"/>
  <c r="E11" i="17"/>
  <c r="F11" i="17"/>
  <c r="C11" i="17"/>
  <c r="D9" i="17"/>
  <c r="D12" i="17"/>
  <c r="E9" i="17"/>
  <c r="F9" i="17"/>
  <c r="C9" i="17"/>
  <c r="E15" i="11"/>
  <c r="D15" i="11"/>
  <c r="R85" i="1"/>
  <c r="E12" i="11"/>
  <c r="D12" i="11"/>
  <c r="I11" i="8"/>
  <c r="H11" i="8"/>
  <c r="G11" i="8"/>
  <c r="F11" i="8"/>
  <c r="E11" i="8"/>
  <c r="D11" i="8"/>
  <c r="C11" i="8"/>
  <c r="F8" i="9"/>
  <c r="E8" i="9"/>
  <c r="D8" i="9"/>
  <c r="C8" i="9"/>
  <c r="V262" i="1"/>
  <c r="U262" i="1"/>
  <c r="S262" i="1"/>
  <c r="R262" i="1"/>
  <c r="Q262" i="1"/>
  <c r="P262" i="1"/>
  <c r="O262" i="1"/>
  <c r="N262" i="1"/>
  <c r="M262" i="1"/>
  <c r="L262" i="1"/>
  <c r="J262" i="1"/>
  <c r="J279" i="1" s="1"/>
  <c r="I262" i="1"/>
  <c r="H262" i="1"/>
  <c r="G262" i="1"/>
  <c r="F262" i="1"/>
  <c r="F279" i="1" s="1"/>
  <c r="E262" i="1"/>
  <c r="V228" i="1"/>
  <c r="T228" i="1"/>
  <c r="S228" i="1"/>
  <c r="R228" i="1"/>
  <c r="R242" i="1" s="1"/>
  <c r="Q228" i="1"/>
  <c r="P228" i="1"/>
  <c r="O228" i="1"/>
  <c r="N228" i="1"/>
  <c r="M228" i="1"/>
  <c r="J228" i="1"/>
  <c r="I228" i="1"/>
  <c r="H228" i="1"/>
  <c r="H242" i="1" s="1"/>
  <c r="G228" i="1"/>
  <c r="F228" i="1"/>
  <c r="E228" i="1"/>
  <c r="S216" i="1"/>
  <c r="R216" i="1"/>
  <c r="Q216" i="1"/>
  <c r="P216" i="1"/>
  <c r="O216" i="1"/>
  <c r="N216" i="1"/>
  <c r="L216" i="1"/>
  <c r="J216" i="1"/>
  <c r="I216" i="1"/>
  <c r="H216" i="1"/>
  <c r="G216" i="1"/>
  <c r="F216" i="1"/>
  <c r="V180" i="1"/>
  <c r="T180" i="1"/>
  <c r="S180" i="1"/>
  <c r="R180" i="1"/>
  <c r="Q180" i="1"/>
  <c r="P180" i="1"/>
  <c r="O180" i="1"/>
  <c r="N180" i="1"/>
  <c r="M180" i="1"/>
  <c r="K180" i="1"/>
  <c r="J180" i="1"/>
  <c r="I180" i="1"/>
  <c r="H180" i="1"/>
  <c r="G180" i="1"/>
  <c r="F180" i="1"/>
  <c r="E180" i="1"/>
  <c r="U180" i="1"/>
  <c r="L180" i="1"/>
  <c r="S85" i="1"/>
  <c r="Q85" i="1"/>
  <c r="P85" i="1"/>
  <c r="O85" i="1"/>
  <c r="N85" i="1"/>
  <c r="J85" i="1"/>
  <c r="I85" i="1"/>
  <c r="H85" i="1"/>
  <c r="G85" i="1"/>
  <c r="F85" i="1"/>
  <c r="E85" i="1"/>
  <c r="E27" i="11"/>
  <c r="D27" i="11"/>
  <c r="G19" i="8"/>
  <c r="F19" i="8"/>
  <c r="E19" i="8"/>
  <c r="D19" i="8"/>
  <c r="C19" i="8"/>
  <c r="V278" i="1"/>
  <c r="T278" i="1"/>
  <c r="S278" i="1"/>
  <c r="R278" i="1"/>
  <c r="Q278" i="1"/>
  <c r="Q279" i="1" s="1"/>
  <c r="P278" i="1"/>
  <c r="O278" i="1"/>
  <c r="N278" i="1"/>
  <c r="M278" i="1"/>
  <c r="L277" i="1"/>
  <c r="X277" i="1" s="1"/>
  <c r="K277" i="1"/>
  <c r="W277" i="1" s="1"/>
  <c r="L276" i="1"/>
  <c r="K276" i="1"/>
  <c r="W276" i="1" s="1"/>
  <c r="L275" i="1"/>
  <c r="X275" i="1" s="1"/>
  <c r="K275" i="1"/>
  <c r="W275" i="1" s="1"/>
  <c r="L274" i="1"/>
  <c r="X274" i="1" s="1"/>
  <c r="K274" i="1"/>
  <c r="W274" i="1" s="1"/>
  <c r="L273" i="1"/>
  <c r="X273" i="1" s="1"/>
  <c r="K273" i="1"/>
  <c r="W273" i="1" s="1"/>
  <c r="L272" i="1"/>
  <c r="K272" i="1"/>
  <c r="W272" i="1" s="1"/>
  <c r="L270" i="1"/>
  <c r="X270" i="1" s="1"/>
  <c r="K270" i="1"/>
  <c r="W270" i="1" s="1"/>
  <c r="L269" i="1"/>
  <c r="X269" i="1" s="1"/>
  <c r="K269" i="1"/>
  <c r="W269" i="1" s="1"/>
  <c r="L268" i="1"/>
  <c r="X268" i="1" s="1"/>
  <c r="K268" i="1"/>
  <c r="W268" i="1" s="1"/>
  <c r="L267" i="1"/>
  <c r="K267" i="1"/>
  <c r="W267" i="1" s="1"/>
  <c r="L266" i="1"/>
  <c r="X266" i="1" s="1"/>
  <c r="K266" i="1"/>
  <c r="W266" i="1" s="1"/>
  <c r="L265" i="1"/>
  <c r="X265" i="1" s="1"/>
  <c r="K265" i="1"/>
  <c r="W265" i="1" s="1"/>
  <c r="L264" i="1"/>
  <c r="X264" i="1" s="1"/>
  <c r="K264" i="1"/>
  <c r="W264" i="1" s="1"/>
  <c r="K263" i="1"/>
  <c r="Z202" i="1"/>
  <c r="S202" i="1"/>
  <c r="R202" i="1"/>
  <c r="Q202" i="1"/>
  <c r="P202" i="1"/>
  <c r="O202" i="1"/>
  <c r="N202" i="1"/>
  <c r="J202" i="1"/>
  <c r="I202" i="1"/>
  <c r="H202" i="1"/>
  <c r="G202" i="1"/>
  <c r="F202" i="1"/>
  <c r="E202" i="1"/>
  <c r="M201" i="1"/>
  <c r="Y201" i="1" s="1"/>
  <c r="L201" i="1"/>
  <c r="X201" i="1"/>
  <c r="K201" i="1"/>
  <c r="W201" i="1" s="1"/>
  <c r="M200" i="1"/>
  <c r="Y200" i="1"/>
  <c r="L200" i="1"/>
  <c r="X200" i="1" s="1"/>
  <c r="K200" i="1"/>
  <c r="W200" i="1"/>
  <c r="M199" i="1"/>
  <c r="Y199" i="1" s="1"/>
  <c r="L199" i="1"/>
  <c r="X199" i="1"/>
  <c r="K199" i="1"/>
  <c r="W199" i="1" s="1"/>
  <c r="M198" i="1"/>
  <c r="Y198" i="1"/>
  <c r="L198" i="1"/>
  <c r="X198" i="1" s="1"/>
  <c r="K198" i="1"/>
  <c r="W198" i="1" s="1"/>
  <c r="M197" i="1"/>
  <c r="Y197" i="1" s="1"/>
  <c r="L197" i="1"/>
  <c r="X197" i="1" s="1"/>
  <c r="K197" i="1"/>
  <c r="W197" i="1"/>
  <c r="M196" i="1"/>
  <c r="L196" i="1"/>
  <c r="X196" i="1" s="1"/>
  <c r="K196" i="1"/>
  <c r="W196" i="1" s="1"/>
  <c r="K195" i="1"/>
  <c r="W195" i="1" s="1"/>
  <c r="S13" i="1"/>
  <c r="S14" i="1" s="1"/>
  <c r="R13" i="1"/>
  <c r="R14" i="1"/>
  <c r="Q13" i="1"/>
  <c r="Q14" i="1" s="1"/>
  <c r="P13" i="1"/>
  <c r="P14" i="1"/>
  <c r="O13" i="1"/>
  <c r="O14" i="1" s="1"/>
  <c r="N13" i="1"/>
  <c r="N14" i="1" s="1"/>
  <c r="J13" i="1"/>
  <c r="J14" i="1" s="1"/>
  <c r="I13" i="1"/>
  <c r="I14" i="1"/>
  <c r="H13" i="1"/>
  <c r="H14" i="1" s="1"/>
  <c r="G13" i="1"/>
  <c r="G14" i="1"/>
  <c r="F13" i="1"/>
  <c r="F14" i="1" s="1"/>
  <c r="E13" i="1"/>
  <c r="E14" i="1"/>
  <c r="S257" i="1"/>
  <c r="S258" i="1" s="1"/>
  <c r="R257" i="1"/>
  <c r="R258" i="1" s="1"/>
  <c r="Q257" i="1"/>
  <c r="Q258" i="1" s="1"/>
  <c r="P257" i="1"/>
  <c r="P258" i="1" s="1"/>
  <c r="O257" i="1"/>
  <c r="O258" i="1" s="1"/>
  <c r="N257" i="1"/>
  <c r="N258" i="1"/>
  <c r="V241" i="1"/>
  <c r="V242" i="1" s="1"/>
  <c r="S241" i="1"/>
  <c r="R241" i="1"/>
  <c r="Q241" i="1"/>
  <c r="Q242" i="1" s="1"/>
  <c r="P241" i="1"/>
  <c r="P242" i="1" s="1"/>
  <c r="O241" i="1"/>
  <c r="O242" i="1" s="1"/>
  <c r="N241" i="1"/>
  <c r="N242" i="1" s="1"/>
  <c r="J241" i="1"/>
  <c r="J242" i="1"/>
  <c r="I241" i="1"/>
  <c r="I242" i="1" s="1"/>
  <c r="H241" i="1"/>
  <c r="G241" i="1"/>
  <c r="F241" i="1"/>
  <c r="F242" i="1" s="1"/>
  <c r="E241" i="1"/>
  <c r="E242" i="1" s="1"/>
  <c r="U240" i="1"/>
  <c r="T240" i="1"/>
  <c r="L240" i="1"/>
  <c r="X240" i="1" s="1"/>
  <c r="K240" i="1"/>
  <c r="W240" i="1" s="1"/>
  <c r="U239" i="1"/>
  <c r="T239" i="1"/>
  <c r="L239" i="1"/>
  <c r="K239" i="1"/>
  <c r="U238" i="1"/>
  <c r="T238" i="1"/>
  <c r="L238" i="1"/>
  <c r="X238" i="1"/>
  <c r="K238" i="1"/>
  <c r="U237" i="1"/>
  <c r="T237" i="1"/>
  <c r="W237" i="1"/>
  <c r="L237" i="1"/>
  <c r="K237" i="1"/>
  <c r="U236" i="1"/>
  <c r="T236" i="1"/>
  <c r="L236" i="1"/>
  <c r="K236" i="1"/>
  <c r="U235" i="1"/>
  <c r="T235" i="1"/>
  <c r="L235" i="1"/>
  <c r="X235" i="1"/>
  <c r="K235" i="1"/>
  <c r="U234" i="1"/>
  <c r="T234" i="1"/>
  <c r="L234" i="1"/>
  <c r="K234" i="1"/>
  <c r="U233" i="1"/>
  <c r="T233" i="1"/>
  <c r="L233" i="1"/>
  <c r="K233" i="1"/>
  <c r="W233" i="1" s="1"/>
  <c r="U232" i="1"/>
  <c r="T232" i="1"/>
  <c r="L232" i="1"/>
  <c r="K232" i="1"/>
  <c r="W232" i="1" s="1"/>
  <c r="U231" i="1"/>
  <c r="T231" i="1"/>
  <c r="L231" i="1"/>
  <c r="K231" i="1"/>
  <c r="U230" i="1"/>
  <c r="T230" i="1"/>
  <c r="L230" i="1"/>
  <c r="X230" i="1"/>
  <c r="K230" i="1"/>
  <c r="U229" i="1"/>
  <c r="T229" i="1"/>
  <c r="W229" i="1"/>
  <c r="V222" i="1"/>
  <c r="U222" i="1"/>
  <c r="S222" i="1"/>
  <c r="R222" i="1"/>
  <c r="Q222" i="1"/>
  <c r="P222" i="1"/>
  <c r="O222" i="1"/>
  <c r="N222" i="1"/>
  <c r="M222" i="1"/>
  <c r="J222" i="1"/>
  <c r="I222" i="1"/>
  <c r="H222" i="1"/>
  <c r="G222" i="1"/>
  <c r="F222" i="1"/>
  <c r="E222" i="1"/>
  <c r="L221" i="1"/>
  <c r="K221" i="1"/>
  <c r="W221" i="1" s="1"/>
  <c r="L220" i="1"/>
  <c r="K220" i="1"/>
  <c r="K222" i="1" s="1"/>
  <c r="K219" i="1"/>
  <c r="W219" i="1" s="1"/>
  <c r="S163" i="1"/>
  <c r="R163" i="1"/>
  <c r="Q163" i="1"/>
  <c r="P163" i="1"/>
  <c r="O163" i="1"/>
  <c r="N163" i="1"/>
  <c r="J163" i="1"/>
  <c r="I163" i="1"/>
  <c r="H163" i="1"/>
  <c r="G163" i="1"/>
  <c r="F163" i="1"/>
  <c r="E163" i="1"/>
  <c r="M162" i="1"/>
  <c r="Y162" i="1"/>
  <c r="L162" i="1"/>
  <c r="X162" i="1" s="1"/>
  <c r="K162" i="1"/>
  <c r="M161" i="1"/>
  <c r="Y161" i="1"/>
  <c r="L161" i="1"/>
  <c r="X161" i="1" s="1"/>
  <c r="K161" i="1"/>
  <c r="W161" i="1"/>
  <c r="M160" i="1"/>
  <c r="Y160" i="1" s="1"/>
  <c r="L160" i="1"/>
  <c r="X160" i="1" s="1"/>
  <c r="K160" i="1"/>
  <c r="W160" i="1" s="1"/>
  <c r="M159" i="1"/>
  <c r="Y159" i="1"/>
  <c r="L159" i="1"/>
  <c r="X159" i="1" s="1"/>
  <c r="K159" i="1"/>
  <c r="W159" i="1"/>
  <c r="M158" i="1"/>
  <c r="Y158" i="1" s="1"/>
  <c r="L158" i="1"/>
  <c r="X158" i="1"/>
  <c r="K158" i="1"/>
  <c r="W158" i="1" s="1"/>
  <c r="M157" i="1"/>
  <c r="Y157" i="1" s="1"/>
  <c r="L157" i="1"/>
  <c r="X157" i="1" s="1"/>
  <c r="K157" i="1"/>
  <c r="W157" i="1"/>
  <c r="M156" i="1"/>
  <c r="Y156" i="1" s="1"/>
  <c r="L156" i="1"/>
  <c r="X156" i="1" s="1"/>
  <c r="K156" i="1"/>
  <c r="W156" i="1" s="1"/>
  <c r="M155" i="1"/>
  <c r="Y155" i="1"/>
  <c r="L155" i="1"/>
  <c r="X155" i="1" s="1"/>
  <c r="K155" i="1"/>
  <c r="W155" i="1" s="1"/>
  <c r="M154" i="1"/>
  <c r="Y154" i="1" s="1"/>
  <c r="L154" i="1"/>
  <c r="X154" i="1" s="1"/>
  <c r="K154" i="1"/>
  <c r="W154" i="1" s="1"/>
  <c r="M153" i="1"/>
  <c r="Y153" i="1" s="1"/>
  <c r="L153" i="1"/>
  <c r="X153" i="1" s="1"/>
  <c r="K153" i="1"/>
  <c r="W153" i="1"/>
  <c r="M152" i="1"/>
  <c r="Y152" i="1" s="1"/>
  <c r="L152" i="1"/>
  <c r="K152" i="1"/>
  <c r="M151" i="1"/>
  <c r="Y151" i="1" s="1"/>
  <c r="L151" i="1"/>
  <c r="X151" i="1" s="1"/>
  <c r="K151" i="1"/>
  <c r="W151" i="1"/>
  <c r="M150" i="1"/>
  <c r="Y150" i="1" s="1"/>
  <c r="L150" i="1"/>
  <c r="X150" i="1" s="1"/>
  <c r="K150" i="1"/>
  <c r="W150" i="1" s="1"/>
  <c r="M149" i="1"/>
  <c r="Y149" i="1" s="1"/>
  <c r="L149" i="1"/>
  <c r="K149" i="1"/>
  <c r="W149" i="1" s="1"/>
  <c r="M148" i="1"/>
  <c r="Y148" i="1" s="1"/>
  <c r="L148" i="1"/>
  <c r="X148" i="1"/>
  <c r="K148" i="1"/>
  <c r="W148" i="1" s="1"/>
  <c r="M147" i="1"/>
  <c r="Y147" i="1" s="1"/>
  <c r="L147" i="1"/>
  <c r="X147" i="1" s="1"/>
  <c r="K147" i="1"/>
  <c r="W147" i="1" s="1"/>
  <c r="M146" i="1"/>
  <c r="L146" i="1"/>
  <c r="X146" i="1"/>
  <c r="K146" i="1"/>
  <c r="W146" i="1" s="1"/>
  <c r="M145" i="1"/>
  <c r="Y145" i="1"/>
  <c r="L145" i="1"/>
  <c r="X145" i="1" s="1"/>
  <c r="K145" i="1"/>
  <c r="W145" i="1" s="1"/>
  <c r="M144" i="1"/>
  <c r="Y144" i="1" s="1"/>
  <c r="L144" i="1"/>
  <c r="X144" i="1"/>
  <c r="K144" i="1"/>
  <c r="M143" i="1"/>
  <c r="Y143" i="1" s="1"/>
  <c r="L143" i="1"/>
  <c r="X143" i="1" s="1"/>
  <c r="K143" i="1"/>
  <c r="W143" i="1"/>
  <c r="M142" i="1"/>
  <c r="Y142" i="1" s="1"/>
  <c r="L142" i="1"/>
  <c r="X142" i="1" s="1"/>
  <c r="K142" i="1"/>
  <c r="W142" i="1" s="1"/>
  <c r="M141" i="1"/>
  <c r="Y141" i="1" s="1"/>
  <c r="L141" i="1"/>
  <c r="K141" i="1"/>
  <c r="W141" i="1" s="1"/>
  <c r="M140" i="1"/>
  <c r="Y140" i="1" s="1"/>
  <c r="L140" i="1"/>
  <c r="X140" i="1"/>
  <c r="K140" i="1"/>
  <c r="W140" i="1" s="1"/>
  <c r="M139" i="1"/>
  <c r="Y139" i="1" s="1"/>
  <c r="L139" i="1"/>
  <c r="X139" i="1" s="1"/>
  <c r="K139" i="1"/>
  <c r="W139" i="1" s="1"/>
  <c r="M138" i="1"/>
  <c r="L138" i="1"/>
  <c r="X138" i="1" s="1"/>
  <c r="K138" i="1"/>
  <c r="W138" i="1" s="1"/>
  <c r="M137" i="1"/>
  <c r="Y137" i="1"/>
  <c r="L137" i="1"/>
  <c r="X137" i="1" s="1"/>
  <c r="K137" i="1"/>
  <c r="W137" i="1" s="1"/>
  <c r="M136" i="1"/>
  <c r="Y136" i="1" s="1"/>
  <c r="L136" i="1"/>
  <c r="X136" i="1" s="1"/>
  <c r="K136" i="1"/>
  <c r="M135" i="1"/>
  <c r="Y135" i="1"/>
  <c r="L135" i="1"/>
  <c r="X135" i="1" s="1"/>
  <c r="K135" i="1"/>
  <c r="W135" i="1"/>
  <c r="M134" i="1"/>
  <c r="Y134" i="1" s="1"/>
  <c r="L134" i="1"/>
  <c r="X134" i="1" s="1"/>
  <c r="K134" i="1"/>
  <c r="W134" i="1" s="1"/>
  <c r="M133" i="1"/>
  <c r="Y133" i="1"/>
  <c r="L133" i="1"/>
  <c r="K133" i="1"/>
  <c r="W133" i="1" s="1"/>
  <c r="M132" i="1"/>
  <c r="Y132" i="1" s="1"/>
  <c r="L132" i="1"/>
  <c r="X132" i="1"/>
  <c r="K132" i="1"/>
  <c r="W132" i="1" s="1"/>
  <c r="M131" i="1"/>
  <c r="Y131" i="1" s="1"/>
  <c r="L131" i="1"/>
  <c r="X131" i="1" s="1"/>
  <c r="K131" i="1"/>
  <c r="W131" i="1" s="1"/>
  <c r="M130" i="1"/>
  <c r="L130" i="1"/>
  <c r="X130" i="1" s="1"/>
  <c r="K130" i="1"/>
  <c r="W130" i="1" s="1"/>
  <c r="M129" i="1"/>
  <c r="Y129" i="1"/>
  <c r="L129" i="1"/>
  <c r="X129" i="1" s="1"/>
  <c r="K129" i="1"/>
  <c r="W129" i="1" s="1"/>
  <c r="M128" i="1"/>
  <c r="Y128" i="1" s="1"/>
  <c r="L128" i="1"/>
  <c r="X128" i="1" s="1"/>
  <c r="K128" i="1"/>
  <c r="M127" i="1"/>
  <c r="Y127" i="1" s="1"/>
  <c r="L127" i="1"/>
  <c r="X127" i="1" s="1"/>
  <c r="K127" i="1"/>
  <c r="W127" i="1"/>
  <c r="M126" i="1"/>
  <c r="Y126" i="1" s="1"/>
  <c r="L126" i="1"/>
  <c r="X126" i="1" s="1"/>
  <c r="K126" i="1"/>
  <c r="W126" i="1" s="1"/>
  <c r="V122" i="1"/>
  <c r="U122" i="1"/>
  <c r="X122" i="1" s="1"/>
  <c r="T122" i="1"/>
  <c r="W122" i="1"/>
  <c r="V249" i="1"/>
  <c r="V252" i="1" s="1"/>
  <c r="U249" i="1"/>
  <c r="U252" i="1" s="1"/>
  <c r="S249" i="1"/>
  <c r="R249" i="1"/>
  <c r="Q249" i="1"/>
  <c r="Q252" i="1" s="1"/>
  <c r="P249" i="1"/>
  <c r="O249" i="1"/>
  <c r="N249" i="1"/>
  <c r="M249" i="1"/>
  <c r="J249" i="1"/>
  <c r="I249" i="1"/>
  <c r="H249" i="1"/>
  <c r="G249" i="1"/>
  <c r="F249" i="1"/>
  <c r="E249" i="1"/>
  <c r="Y218" i="1"/>
  <c r="X218" i="1"/>
  <c r="W218" i="1"/>
  <c r="V218" i="1"/>
  <c r="U218" i="1"/>
  <c r="T218" i="1"/>
  <c r="S218" i="1"/>
  <c r="R218" i="1"/>
  <c r="Q218" i="1"/>
  <c r="P218" i="1"/>
  <c r="O218" i="1"/>
  <c r="N218" i="1"/>
  <c r="M218" i="1"/>
  <c r="L218" i="1"/>
  <c r="J218" i="1"/>
  <c r="I218" i="1"/>
  <c r="H218" i="1"/>
  <c r="G218" i="1"/>
  <c r="F218" i="1"/>
  <c r="V92" i="1"/>
  <c r="T92" i="1"/>
  <c r="S92" i="1"/>
  <c r="R92" i="1"/>
  <c r="Q92" i="1"/>
  <c r="P92" i="1"/>
  <c r="O92" i="1"/>
  <c r="N92" i="1"/>
  <c r="J92" i="1"/>
  <c r="I92" i="1"/>
  <c r="H92" i="1"/>
  <c r="G92" i="1"/>
  <c r="F92" i="1"/>
  <c r="E92" i="1"/>
  <c r="I14" i="8"/>
  <c r="H14" i="8"/>
  <c r="G14" i="8"/>
  <c r="F14" i="8"/>
  <c r="F20" i="8" s="1"/>
  <c r="E14" i="8"/>
  <c r="D14" i="8"/>
  <c r="C14" i="8"/>
  <c r="C20" i="8" s="1"/>
  <c r="F10" i="9"/>
  <c r="E10" i="9"/>
  <c r="D10" i="9"/>
  <c r="C10" i="9"/>
  <c r="U187" i="1"/>
  <c r="X187" i="1" s="1"/>
  <c r="T187" i="1"/>
  <c r="W187" i="1" s="1"/>
  <c r="L186" i="1"/>
  <c r="X186" i="1"/>
  <c r="K186" i="1"/>
  <c r="W186" i="1" s="1"/>
  <c r="L185" i="1"/>
  <c r="X185" i="1" s="1"/>
  <c r="K185" i="1"/>
  <c r="S120" i="1"/>
  <c r="R120" i="1"/>
  <c r="Q120" i="1"/>
  <c r="P120" i="1"/>
  <c r="O120" i="1"/>
  <c r="N120" i="1"/>
  <c r="J120" i="1"/>
  <c r="I120" i="1"/>
  <c r="H120" i="1"/>
  <c r="G120" i="1"/>
  <c r="F120" i="1"/>
  <c r="E120" i="1"/>
  <c r="U119" i="1"/>
  <c r="T119" i="1"/>
  <c r="L119" i="1"/>
  <c r="K119" i="1"/>
  <c r="U118" i="1"/>
  <c r="T118" i="1"/>
  <c r="L118" i="1"/>
  <c r="K118" i="1"/>
  <c r="U117" i="1"/>
  <c r="X117" i="1" s="1"/>
  <c r="T117" i="1"/>
  <c r="L117" i="1"/>
  <c r="K117" i="1"/>
  <c r="W117" i="1" s="1"/>
  <c r="L116" i="1"/>
  <c r="X116" i="1" s="1"/>
  <c r="K116" i="1"/>
  <c r="U115" i="1"/>
  <c r="X115" i="1" s="1"/>
  <c r="T115" i="1"/>
  <c r="L115" i="1"/>
  <c r="K115" i="1"/>
  <c r="W115" i="1" s="1"/>
  <c r="U114" i="1"/>
  <c r="T114" i="1"/>
  <c r="L114" i="1"/>
  <c r="K114" i="1"/>
  <c r="U113" i="1"/>
  <c r="T113" i="1"/>
  <c r="L113" i="1"/>
  <c r="X113" i="1" s="1"/>
  <c r="K113" i="1"/>
  <c r="W113" i="1" s="1"/>
  <c r="U112" i="1"/>
  <c r="T112" i="1"/>
  <c r="L112" i="1"/>
  <c r="X112" i="1" s="1"/>
  <c r="K112" i="1"/>
  <c r="W112" i="1" s="1"/>
  <c r="U111" i="1"/>
  <c r="T111" i="1"/>
  <c r="L111" i="1"/>
  <c r="X111" i="1" s="1"/>
  <c r="K111" i="1"/>
  <c r="W111" i="1" s="1"/>
  <c r="U110" i="1"/>
  <c r="T110" i="1"/>
  <c r="L110" i="1"/>
  <c r="X110" i="1" s="1"/>
  <c r="K110" i="1"/>
  <c r="U109" i="1"/>
  <c r="T109" i="1"/>
  <c r="L109" i="1"/>
  <c r="X109" i="1" s="1"/>
  <c r="K109" i="1"/>
  <c r="U108" i="1"/>
  <c r="T108" i="1"/>
  <c r="W108" i="1" s="1"/>
  <c r="L108" i="1"/>
  <c r="X108" i="1" s="1"/>
  <c r="K108" i="1"/>
  <c r="U107" i="1"/>
  <c r="T107" i="1"/>
  <c r="L107" i="1"/>
  <c r="X107" i="1" s="1"/>
  <c r="K107" i="1"/>
  <c r="W107" i="1"/>
  <c r="U106" i="1"/>
  <c r="T106" i="1"/>
  <c r="L106" i="1"/>
  <c r="X106" i="1" s="1"/>
  <c r="K106" i="1"/>
  <c r="U105" i="1"/>
  <c r="T105" i="1"/>
  <c r="L105" i="1"/>
  <c r="X105" i="1" s="1"/>
  <c r="K105" i="1"/>
  <c r="U104" i="1"/>
  <c r="T104" i="1"/>
  <c r="L104" i="1"/>
  <c r="K104" i="1"/>
  <c r="W104" i="1" s="1"/>
  <c r="U103" i="1"/>
  <c r="T103" i="1"/>
  <c r="L103" i="1"/>
  <c r="X103" i="1" s="1"/>
  <c r="K103" i="1"/>
  <c r="U102" i="1"/>
  <c r="T102" i="1"/>
  <c r="L102" i="1"/>
  <c r="K102" i="1"/>
  <c r="U101" i="1"/>
  <c r="T101" i="1"/>
  <c r="L101" i="1"/>
  <c r="K101" i="1"/>
  <c r="U100" i="1"/>
  <c r="T100" i="1"/>
  <c r="L100" i="1"/>
  <c r="K100" i="1"/>
  <c r="U97" i="1"/>
  <c r="T97" i="1"/>
  <c r="W97" i="1" s="1"/>
  <c r="L97" i="1"/>
  <c r="K97" i="1"/>
  <c r="U96" i="1"/>
  <c r="T96" i="1"/>
  <c r="W96" i="1" s="1"/>
  <c r="L96" i="1"/>
  <c r="K96" i="1"/>
  <c r="U95" i="1"/>
  <c r="T95" i="1"/>
  <c r="W95" i="1" s="1"/>
  <c r="L95" i="1"/>
  <c r="K95" i="1"/>
  <c r="U94" i="1"/>
  <c r="T94" i="1"/>
  <c r="L94" i="1"/>
  <c r="K94" i="1"/>
  <c r="U93" i="1"/>
  <c r="U120" i="1" s="1"/>
  <c r="T93" i="1"/>
  <c r="L93" i="1"/>
  <c r="K93" i="1"/>
  <c r="E33" i="11"/>
  <c r="D33" i="11"/>
  <c r="F13" i="9"/>
  <c r="E13" i="9"/>
  <c r="D13" i="9"/>
  <c r="C13" i="9"/>
  <c r="S224" i="1"/>
  <c r="R224" i="1"/>
  <c r="Q224" i="1"/>
  <c r="Q225" i="1" s="1"/>
  <c r="Q280" i="1" s="1"/>
  <c r="P224" i="1"/>
  <c r="O224" i="1"/>
  <c r="N224" i="1"/>
  <c r="M224" i="1"/>
  <c r="L224" i="1"/>
  <c r="K224" i="1"/>
  <c r="J224" i="1"/>
  <c r="J225" i="1" s="1"/>
  <c r="I224" i="1"/>
  <c r="I225" i="1" s="1"/>
  <c r="H224" i="1"/>
  <c r="H225" i="1" s="1"/>
  <c r="G224" i="1"/>
  <c r="G225" i="1" s="1"/>
  <c r="F224" i="1"/>
  <c r="F225" i="1" s="1"/>
  <c r="E224" i="1"/>
  <c r="E225" i="1" s="1"/>
  <c r="U224" i="1"/>
  <c r="T224" i="1"/>
  <c r="T225" i="1"/>
  <c r="Z208" i="1"/>
  <c r="S208" i="1"/>
  <c r="R208" i="1"/>
  <c r="Q208" i="1"/>
  <c r="Q209" i="1" s="1"/>
  <c r="P208" i="1"/>
  <c r="O208" i="1"/>
  <c r="N208" i="1"/>
  <c r="J208" i="1"/>
  <c r="J209" i="1" s="1"/>
  <c r="I208" i="1"/>
  <c r="H208" i="1"/>
  <c r="G208" i="1"/>
  <c r="F208" i="1"/>
  <c r="E208" i="1"/>
  <c r="V208" i="1"/>
  <c r="U208" i="1"/>
  <c r="T208" i="1"/>
  <c r="S170" i="1"/>
  <c r="R170" i="1"/>
  <c r="Q170" i="1"/>
  <c r="P170" i="1"/>
  <c r="O170" i="1"/>
  <c r="N170" i="1"/>
  <c r="J170" i="1"/>
  <c r="I170" i="1"/>
  <c r="H170" i="1"/>
  <c r="G170" i="1"/>
  <c r="F170" i="1"/>
  <c r="E170" i="1"/>
  <c r="V170" i="1"/>
  <c r="W260" i="1"/>
  <c r="T260" i="1"/>
  <c r="S260" i="1"/>
  <c r="R260" i="1"/>
  <c r="Q260" i="1"/>
  <c r="P260" i="1"/>
  <c r="O260" i="1"/>
  <c r="N260" i="1"/>
  <c r="M260" i="1"/>
  <c r="M279" i="1"/>
  <c r="L260" i="1"/>
  <c r="K260" i="1"/>
  <c r="J260" i="1"/>
  <c r="I260" i="1"/>
  <c r="H260" i="1"/>
  <c r="G260" i="1"/>
  <c r="F260" i="1"/>
  <c r="E260" i="1"/>
  <c r="W244" i="1"/>
  <c r="U244" i="1"/>
  <c r="T244" i="1"/>
  <c r="S244" i="1"/>
  <c r="S252" i="1" s="1"/>
  <c r="R244" i="1"/>
  <c r="Q244" i="1"/>
  <c r="P244" i="1"/>
  <c r="O244" i="1"/>
  <c r="O252" i="1" s="1"/>
  <c r="N244" i="1"/>
  <c r="M244" i="1"/>
  <c r="K244" i="1"/>
  <c r="J244" i="1"/>
  <c r="J252" i="1" s="1"/>
  <c r="I244" i="1"/>
  <c r="H244" i="1"/>
  <c r="G244" i="1"/>
  <c r="F244" i="1"/>
  <c r="E244" i="1"/>
  <c r="Z174" i="1"/>
  <c r="X174" i="1"/>
  <c r="V174" i="1"/>
  <c r="U174" i="1"/>
  <c r="T174" i="1"/>
  <c r="S174" i="1"/>
  <c r="S209" i="1" s="1"/>
  <c r="R174" i="1"/>
  <c r="Q174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E209" i="1" s="1"/>
  <c r="E8" i="11"/>
  <c r="D8" i="11"/>
  <c r="E10" i="5"/>
  <c r="E11" i="5" s="1"/>
  <c r="D10" i="5"/>
  <c r="D11" i="5" s="1"/>
  <c r="S58" i="1"/>
  <c r="R58" i="1"/>
  <c r="Q58" i="1"/>
  <c r="P58" i="1"/>
  <c r="O58" i="1"/>
  <c r="N58" i="1"/>
  <c r="J58" i="1"/>
  <c r="I58" i="1"/>
  <c r="H58" i="1"/>
  <c r="G58" i="1"/>
  <c r="F58" i="1"/>
  <c r="E58" i="1"/>
  <c r="T170" i="1"/>
  <c r="L170" i="1"/>
  <c r="T202" i="1"/>
  <c r="K170" i="1"/>
  <c r="W224" i="1"/>
  <c r="U202" i="1"/>
  <c r="U170" i="1"/>
  <c r="X220" i="1"/>
  <c r="X114" i="1"/>
  <c r="X229" i="1"/>
  <c r="W234" i="1"/>
  <c r="W235" i="1"/>
  <c r="K202" i="1"/>
  <c r="U278" i="1"/>
  <c r="E34" i="11"/>
  <c r="G20" i="8"/>
  <c r="D20" i="8"/>
  <c r="V202" i="1"/>
  <c r="T163" i="1"/>
  <c r="T194" i="1"/>
  <c r="I209" i="1"/>
  <c r="L202" i="1"/>
  <c r="N225" i="1"/>
  <c r="R225" i="1"/>
  <c r="L222" i="1"/>
  <c r="U241" i="1"/>
  <c r="T241" i="1"/>
  <c r="T242" i="1" s="1"/>
  <c r="G242" i="1"/>
  <c r="X180" i="1"/>
  <c r="R252" i="1"/>
  <c r="X21" i="1"/>
  <c r="X22" i="1" s="1"/>
  <c r="X23" i="1" s="1"/>
  <c r="U22" i="1"/>
  <c r="U23" i="1" s="1"/>
  <c r="Z209" i="1"/>
  <c r="Z280" i="1" s="1"/>
  <c r="M163" i="1"/>
  <c r="O225" i="1"/>
  <c r="S225" i="1"/>
  <c r="X232" i="1"/>
  <c r="X233" i="1"/>
  <c r="W236" i="1"/>
  <c r="M251" i="1"/>
  <c r="M252" i="1" s="1"/>
  <c r="Y250" i="1"/>
  <c r="Y251" i="1" s="1"/>
  <c r="K22" i="1"/>
  <c r="W21" i="1"/>
  <c r="W22" i="1" s="1"/>
  <c r="W23" i="1" s="1"/>
  <c r="L278" i="1"/>
  <c r="L279" i="1" s="1"/>
  <c r="K163" i="1"/>
  <c r="S242" i="1"/>
  <c r="W18" i="1"/>
  <c r="W19" i="1"/>
  <c r="W20" i="1" s="1"/>
  <c r="T19" i="1"/>
  <c r="T20" i="1" s="1"/>
  <c r="W123" i="1"/>
  <c r="Y243" i="1"/>
  <c r="Y244" i="1" s="1"/>
  <c r="X181" i="1"/>
  <c r="X214" i="1"/>
  <c r="X216" i="1" s="1"/>
  <c r="Y164" i="1"/>
  <c r="Y173" i="1"/>
  <c r="Y174" i="1" s="1"/>
  <c r="W213" i="1"/>
  <c r="Y211" i="1"/>
  <c r="Y166" i="1"/>
  <c r="Y18" i="1"/>
  <c r="Y19" i="1" s="1"/>
  <c r="Y20" i="1" s="1"/>
  <c r="Y119" i="1"/>
  <c r="Y115" i="1"/>
  <c r="Y107" i="1"/>
  <c r="X152" i="1"/>
  <c r="K241" i="1"/>
  <c r="J171" i="1"/>
  <c r="Q171" i="1"/>
  <c r="X15" i="1"/>
  <c r="X16" i="1" s="1"/>
  <c r="X17" i="1" s="1"/>
  <c r="X221" i="1"/>
  <c r="X222" i="1" s="1"/>
  <c r="O171" i="1"/>
  <c r="S171" i="1"/>
  <c r="Y215" i="1"/>
  <c r="M216" i="1"/>
  <c r="M225" i="1" s="1"/>
  <c r="W261" i="1"/>
  <c r="W262" i="1" s="1"/>
  <c r="L251" i="1"/>
  <c r="X250" i="1"/>
  <c r="X251" i="1" s="1"/>
  <c r="Y234" i="1"/>
  <c r="X59" i="1"/>
  <c r="W168" i="1"/>
  <c r="X30" i="1"/>
  <c r="X32" i="1" s="1"/>
  <c r="X33" i="1" s="1"/>
  <c r="W42" i="1"/>
  <c r="W44" i="1" s="1"/>
  <c r="W45" i="1" s="1"/>
  <c r="Y24" i="1"/>
  <c r="Y15" i="1"/>
  <c r="Y16" i="1"/>
  <c r="Y17" i="1" s="1"/>
  <c r="W192" i="1"/>
  <c r="X189" i="1"/>
  <c r="X188" i="1"/>
  <c r="Y189" i="1"/>
  <c r="W185" i="1"/>
  <c r="W188" i="1"/>
  <c r="L194" i="1"/>
  <c r="L209" i="1" s="1"/>
  <c r="K194" i="1"/>
  <c r="W114" i="1"/>
  <c r="Y113" i="1"/>
  <c r="Y109" i="1"/>
  <c r="Y105" i="1"/>
  <c r="V120" i="1"/>
  <c r="W101" i="1"/>
  <c r="W102" i="1"/>
  <c r="W103" i="1"/>
  <c r="Y101" i="1"/>
  <c r="Y98" i="1"/>
  <c r="W94" i="1"/>
  <c r="X95" i="1"/>
  <c r="X96" i="1"/>
  <c r="X97" i="1"/>
  <c r="Y86" i="1"/>
  <c r="Y92" i="1"/>
  <c r="Y49" i="1"/>
  <c r="W47" i="1"/>
  <c r="W48" i="1"/>
  <c r="Y112" i="1"/>
  <c r="Y108" i="1"/>
  <c r="L92" i="1"/>
  <c r="X100" i="1"/>
  <c r="X101" i="1"/>
  <c r="X102" i="1"/>
  <c r="T44" i="1"/>
  <c r="T45" i="1" s="1"/>
  <c r="K92" i="1"/>
  <c r="T13" i="1"/>
  <c r="T14" i="1" s="1"/>
  <c r="X87" i="1"/>
  <c r="X92" i="1" s="1"/>
  <c r="X55" i="1"/>
  <c r="W7" i="1"/>
  <c r="X12" i="1"/>
  <c r="W11" i="1"/>
  <c r="Y102" i="1"/>
  <c r="Y96" i="1"/>
  <c r="M120" i="1"/>
  <c r="E171" i="1"/>
  <c r="I171" i="1"/>
  <c r="L249" i="1"/>
  <c r="Y182" i="1"/>
  <c r="W50" i="1"/>
  <c r="W81" i="1"/>
  <c r="Y75" i="1"/>
  <c r="X70" i="1"/>
  <c r="Y57" i="1"/>
  <c r="X56" i="1"/>
  <c r="W55" i="1"/>
  <c r="Y51" i="1"/>
  <c r="W51" i="1"/>
  <c r="Y11" i="1"/>
  <c r="X10" i="1"/>
  <c r="W9" i="1"/>
  <c r="Y10" i="1"/>
  <c r="U13" i="1"/>
  <c r="U14" i="1" s="1"/>
  <c r="X47" i="1"/>
  <c r="Y56" i="1"/>
  <c r="W54" i="1"/>
  <c r="L37" i="1"/>
  <c r="L38" i="1" s="1"/>
  <c r="M58" i="1"/>
  <c r="X54" i="1"/>
  <c r="Y83" i="1"/>
  <c r="X82" i="1"/>
  <c r="X78" i="1"/>
  <c r="W77" i="1"/>
  <c r="X74" i="1"/>
  <c r="Y71" i="1"/>
  <c r="W69" i="1"/>
  <c r="Y67" i="1"/>
  <c r="Y63" i="1"/>
  <c r="X62" i="1"/>
  <c r="W61" i="1"/>
  <c r="X84" i="1"/>
  <c r="Y81" i="1"/>
  <c r="X80" i="1"/>
  <c r="W79" i="1"/>
  <c r="W75" i="1"/>
  <c r="Y73" i="1"/>
  <c r="W71" i="1"/>
  <c r="X68" i="1"/>
  <c r="Y65" i="1"/>
  <c r="X64" i="1"/>
  <c r="X60" i="1"/>
  <c r="W84" i="1"/>
  <c r="X81" i="1"/>
  <c r="W80" i="1"/>
  <c r="X77" i="1"/>
  <c r="Y74" i="1"/>
  <c r="W72" i="1"/>
  <c r="Y70" i="1"/>
  <c r="W68" i="1"/>
  <c r="Y66" i="1"/>
  <c r="X65" i="1"/>
  <c r="Y62" i="1"/>
  <c r="X25" i="1"/>
  <c r="T28" i="1"/>
  <c r="T29" i="1" s="1"/>
  <c r="T32" i="1"/>
  <c r="T33" i="1" s="1"/>
  <c r="Y36" i="1"/>
  <c r="W35" i="1"/>
  <c r="U37" i="1"/>
  <c r="U38" i="1" s="1"/>
  <c r="X49" i="1"/>
  <c r="U44" i="1"/>
  <c r="U45" i="1"/>
  <c r="K13" i="1"/>
  <c r="K14" i="1"/>
  <c r="Y12" i="1"/>
  <c r="W25" i="1"/>
  <c r="U28" i="1"/>
  <c r="U29" i="1"/>
  <c r="X48" i="1"/>
  <c r="X51" i="1"/>
  <c r="W57" i="1"/>
  <c r="W53" i="1"/>
  <c r="X8" i="1"/>
  <c r="W24" i="1"/>
  <c r="Y31" i="1"/>
  <c r="Y32" i="1" s="1"/>
  <c r="Y33" i="1" s="1"/>
  <c r="X36" i="1"/>
  <c r="M37" i="1"/>
  <c r="M38" i="1" s="1"/>
  <c r="W36" i="1"/>
  <c r="W31" i="1"/>
  <c r="W32" i="1" s="1"/>
  <c r="W33" i="1" s="1"/>
  <c r="W49" i="1"/>
  <c r="W46" i="1"/>
  <c r="T58" i="1"/>
  <c r="X63" i="1"/>
  <c r="Y60" i="1"/>
  <c r="M85" i="1"/>
  <c r="W60" i="1"/>
  <c r="K37" i="1"/>
  <c r="K38" i="1" s="1"/>
  <c r="Y50" i="1"/>
  <c r="K85" i="1"/>
  <c r="X61" i="1"/>
  <c r="U85" i="1"/>
  <c r="Y8" i="1"/>
  <c r="Y26" i="1"/>
  <c r="Y28" i="1" s="1"/>
  <c r="Y29" i="1" s="1"/>
  <c r="V44" i="1"/>
  <c r="V45" i="1"/>
  <c r="Y42" i="1"/>
  <c r="Y44" i="1"/>
  <c r="Y45" i="1" s="1"/>
  <c r="L58" i="1"/>
  <c r="L28" i="1"/>
  <c r="L29" i="1" s="1"/>
  <c r="L32" i="1" s="1"/>
  <c r="L33" i="1" s="1"/>
  <c r="X9" i="1"/>
  <c r="L13" i="1"/>
  <c r="L14" i="1" s="1"/>
  <c r="V13" i="1"/>
  <c r="V14" i="1"/>
  <c r="V32" i="1"/>
  <c r="V33" i="1" s="1"/>
  <c r="X13" i="1" l="1"/>
  <c r="X14" i="1" s="1"/>
  <c r="F209" i="1"/>
  <c r="F14" i="9"/>
  <c r="N37" i="1"/>
  <c r="N38" i="1" s="1"/>
  <c r="T34" i="1"/>
  <c r="P37" i="1"/>
  <c r="P38" i="1" s="1"/>
  <c r="V34" i="1"/>
  <c r="Y122" i="1"/>
  <c r="L85" i="1"/>
  <c r="W178" i="1"/>
  <c r="Y7" i="1"/>
  <c r="M13" i="1"/>
  <c r="M14" i="1" s="1"/>
  <c r="Y21" i="1"/>
  <c r="Y22" i="1" s="1"/>
  <c r="Y23" i="1" s="1"/>
  <c r="W181" i="1"/>
  <c r="K184" i="1"/>
  <c r="T249" i="1"/>
  <c r="W245" i="1"/>
  <c r="L252" i="1"/>
  <c r="F171" i="1"/>
  <c r="G209" i="1"/>
  <c r="R209" i="1"/>
  <c r="G252" i="1"/>
  <c r="W231" i="1"/>
  <c r="W239" i="1"/>
  <c r="K58" i="1"/>
  <c r="V58" i="1"/>
  <c r="Y219" i="1"/>
  <c r="Y223" i="1"/>
  <c r="Y224" i="1" s="1"/>
  <c r="V224" i="1"/>
  <c r="V225" i="1" s="1"/>
  <c r="S22" i="1"/>
  <c r="S23" i="1" s="1"/>
  <c r="V21" i="1"/>
  <c r="V22" i="1" s="1"/>
  <c r="V23" i="1" s="1"/>
  <c r="Y185" i="1"/>
  <c r="Y194" i="1" s="1"/>
  <c r="M194" i="1"/>
  <c r="K252" i="1"/>
  <c r="Y99" i="1"/>
  <c r="W227" i="1"/>
  <c r="M257" i="1"/>
  <c r="M258" i="1" s="1"/>
  <c r="M170" i="1"/>
  <c r="N209" i="1"/>
  <c r="K120" i="1"/>
  <c r="K171" i="1" s="1"/>
  <c r="L120" i="1"/>
  <c r="K23" i="1"/>
  <c r="K28" i="1"/>
  <c r="G171" i="1"/>
  <c r="N171" i="1"/>
  <c r="R171" i="1"/>
  <c r="O209" i="1"/>
  <c r="L225" i="1"/>
  <c r="P225" i="1"/>
  <c r="X93" i="1"/>
  <c r="X94" i="1"/>
  <c r="W100" i="1"/>
  <c r="X104" i="1"/>
  <c r="N252" i="1"/>
  <c r="W230" i="1"/>
  <c r="X237" i="1"/>
  <c r="W238" i="1"/>
  <c r="J280" i="1"/>
  <c r="D14" i="9"/>
  <c r="H20" i="8"/>
  <c r="Y216" i="1"/>
  <c r="X39" i="1"/>
  <c r="X40" i="1" s="1"/>
  <c r="X41" i="1" s="1"/>
  <c r="X44" i="1" s="1"/>
  <c r="X45" i="1" s="1"/>
  <c r="U58" i="1"/>
  <c r="X46" i="1"/>
  <c r="X58" i="1" s="1"/>
  <c r="X243" i="1"/>
  <c r="X244" i="1" s="1"/>
  <c r="L244" i="1"/>
  <c r="Y79" i="1"/>
  <c r="W73" i="1"/>
  <c r="Y9" i="1"/>
  <c r="Y238" i="1"/>
  <c r="H252" i="1"/>
  <c r="V184" i="1"/>
  <c r="Y181" i="1"/>
  <c r="Y184" i="1" s="1"/>
  <c r="W28" i="1"/>
  <c r="W29" i="1" s="1"/>
  <c r="W13" i="1"/>
  <c r="W14" i="1" s="1"/>
  <c r="K209" i="1"/>
  <c r="D34" i="11"/>
  <c r="W106" i="1"/>
  <c r="X118" i="1"/>
  <c r="X119" i="1"/>
  <c r="E252" i="1"/>
  <c r="I252" i="1"/>
  <c r="W220" i="1"/>
  <c r="W222" i="1" s="1"/>
  <c r="Y196" i="1"/>
  <c r="Y202" i="1" s="1"/>
  <c r="M202" i="1"/>
  <c r="M209" i="1" s="1"/>
  <c r="E14" i="9"/>
  <c r="E20" i="8"/>
  <c r="I20" i="8"/>
  <c r="W52" i="1"/>
  <c r="W58" i="1" s="1"/>
  <c r="Y121" i="1"/>
  <c r="Y163" i="1" s="1"/>
  <c r="M23" i="1"/>
  <c r="M28" i="1"/>
  <c r="M29" i="1" s="1"/>
  <c r="M32" i="1" s="1"/>
  <c r="M33" i="1" s="1"/>
  <c r="T85" i="1"/>
  <c r="W175" i="1"/>
  <c r="W180" i="1" s="1"/>
  <c r="X7" i="1"/>
  <c r="W12" i="1"/>
  <c r="Y222" i="1"/>
  <c r="M241" i="1"/>
  <c r="M242" i="1" s="1"/>
  <c r="T184" i="1"/>
  <c r="T209" i="1" s="1"/>
  <c r="X203" i="1"/>
  <c r="W207" i="1"/>
  <c r="Y205" i="1"/>
  <c r="X204" i="1"/>
  <c r="W183" i="1"/>
  <c r="V257" i="1"/>
  <c r="V258" i="1" s="1"/>
  <c r="Y253" i="1"/>
  <c r="Y257" i="1" s="1"/>
  <c r="Y258" i="1" s="1"/>
  <c r="Y233" i="1"/>
  <c r="P171" i="1"/>
  <c r="P209" i="1"/>
  <c r="W105" i="1"/>
  <c r="W109" i="1"/>
  <c r="W110" i="1"/>
  <c r="W116" i="1"/>
  <c r="W118" i="1"/>
  <c r="F252" i="1"/>
  <c r="W128" i="1"/>
  <c r="W163" i="1" s="1"/>
  <c r="Y130" i="1"/>
  <c r="X133" i="1"/>
  <c r="X163" i="1" s="1"/>
  <c r="W136" i="1"/>
  <c r="Y138" i="1"/>
  <c r="X141" i="1"/>
  <c r="W144" i="1"/>
  <c r="Y146" i="1"/>
  <c r="X149" i="1"/>
  <c r="W152" i="1"/>
  <c r="X231" i="1"/>
  <c r="X236" i="1"/>
  <c r="X239" i="1"/>
  <c r="X267" i="1"/>
  <c r="X272" i="1"/>
  <c r="X276" i="1"/>
  <c r="C14" i="9"/>
  <c r="C12" i="17"/>
  <c r="Y54" i="1"/>
  <c r="Y58" i="1" s="1"/>
  <c r="X53" i="1"/>
  <c r="X259" i="1"/>
  <c r="X260" i="1" s="1"/>
  <c r="Y178" i="1"/>
  <c r="Y180" i="1" s="1"/>
  <c r="U216" i="1"/>
  <c r="U225" i="1" s="1"/>
  <c r="Y226" i="1"/>
  <c r="Y228" i="1" s="1"/>
  <c r="Y261" i="1"/>
  <c r="Y262" i="1" s="1"/>
  <c r="Y232" i="1"/>
  <c r="Y273" i="1"/>
  <c r="X164" i="1"/>
  <c r="X42" i="1"/>
  <c r="X193" i="1"/>
  <c r="X167" i="1"/>
  <c r="Y203" i="1"/>
  <c r="Y206" i="1"/>
  <c r="X205" i="1"/>
  <c r="W204" i="1"/>
  <c r="X18" i="1"/>
  <c r="X19" i="1" s="1"/>
  <c r="X20" i="1" s="1"/>
  <c r="X24" i="1"/>
  <c r="X28" i="1" s="1"/>
  <c r="X29" i="1" s="1"/>
  <c r="X183" i="1"/>
  <c r="X184" i="1" s="1"/>
  <c r="Y190" i="1"/>
  <c r="X254" i="1"/>
  <c r="Y255" i="1"/>
  <c r="X99" i="1"/>
  <c r="X98" i="1"/>
  <c r="W226" i="1"/>
  <c r="W228" i="1" s="1"/>
  <c r="W255" i="1"/>
  <c r="L257" i="1"/>
  <c r="L258" i="1" s="1"/>
  <c r="Y259" i="1"/>
  <c r="Y260" i="1" s="1"/>
  <c r="X166" i="1"/>
  <c r="X170" i="1" s="1"/>
  <c r="Y167" i="1"/>
  <c r="Y170" i="1" s="1"/>
  <c r="W87" i="1"/>
  <c r="W92" i="1" s="1"/>
  <c r="E12" i="17"/>
  <c r="F12" i="17"/>
  <c r="X52" i="1"/>
  <c r="W162" i="1"/>
  <c r="Y124" i="1"/>
  <c r="W83" i="1"/>
  <c r="W65" i="1"/>
  <c r="Y80" i="1"/>
  <c r="Y76" i="1"/>
  <c r="X71" i="1"/>
  <c r="W212" i="1"/>
  <c r="W216" i="1" s="1"/>
  <c r="U228" i="1"/>
  <c r="U242" i="1" s="1"/>
  <c r="W10" i="1"/>
  <c r="Y239" i="1"/>
  <c r="Y235" i="1"/>
  <c r="W167" i="1"/>
  <c r="Y207" i="1"/>
  <c r="X206" i="1"/>
  <c r="W205" i="1"/>
  <c r="X223" i="1"/>
  <c r="X224" i="1" s="1"/>
  <c r="X225" i="1" s="1"/>
  <c r="X35" i="1"/>
  <c r="X37" i="1" s="1"/>
  <c r="X38" i="1" s="1"/>
  <c r="Y104" i="1"/>
  <c r="Y95" i="1"/>
  <c r="Y118" i="1"/>
  <c r="Y110" i="1"/>
  <c r="X190" i="1"/>
  <c r="W189" i="1"/>
  <c r="W194" i="1" s="1"/>
  <c r="Y187" i="1"/>
  <c r="Y245" i="1"/>
  <c r="Y249" i="1" s="1"/>
  <c r="Y252" i="1" s="1"/>
  <c r="W247" i="1"/>
  <c r="X248" i="1"/>
  <c r="X249" i="1" s="1"/>
  <c r="X252" i="1" s="1"/>
  <c r="X253" i="1"/>
  <c r="Y254" i="1"/>
  <c r="W256" i="1"/>
  <c r="V28" i="1"/>
  <c r="V29" i="1" s="1"/>
  <c r="K29" i="1"/>
  <c r="K32" i="1" s="1"/>
  <c r="K33" i="1" s="1"/>
  <c r="H171" i="1"/>
  <c r="P279" i="1"/>
  <c r="T279" i="1"/>
  <c r="L163" i="1"/>
  <c r="L171" i="1" s="1"/>
  <c r="W119" i="1"/>
  <c r="U163" i="1"/>
  <c r="U171" i="1" s="1"/>
  <c r="V163" i="1"/>
  <c r="V171" i="1" s="1"/>
  <c r="X202" i="1"/>
  <c r="W263" i="1"/>
  <c r="W278" i="1" s="1"/>
  <c r="W279" i="1" s="1"/>
  <c r="K278" i="1"/>
  <c r="K279" i="1" s="1"/>
  <c r="X194" i="1"/>
  <c r="W93" i="1"/>
  <c r="T120" i="1"/>
  <c r="X234" i="1"/>
  <c r="L241" i="1"/>
  <c r="W202" i="1"/>
  <c r="T251" i="1"/>
  <c r="T252" i="1" s="1"/>
  <c r="W250" i="1"/>
  <c r="W251" i="1" s="1"/>
  <c r="H279" i="1"/>
  <c r="H280" i="1" s="1"/>
  <c r="X227" i="1"/>
  <c r="X228" i="1" s="1"/>
  <c r="U260" i="1"/>
  <c r="U279" i="1" s="1"/>
  <c r="H209" i="1"/>
  <c r="V279" i="1"/>
  <c r="K216" i="1"/>
  <c r="K225" i="1" s="1"/>
  <c r="L228" i="1"/>
  <c r="X83" i="1"/>
  <c r="W82" i="1"/>
  <c r="W66" i="1"/>
  <c r="Y230" i="1"/>
  <c r="G279" i="1"/>
  <c r="W170" i="1"/>
  <c r="K257" i="1"/>
  <c r="K258" i="1" s="1"/>
  <c r="N279" i="1"/>
  <c r="R279" i="1"/>
  <c r="R280" i="1" s="1"/>
  <c r="X79" i="1"/>
  <c r="X85" i="1" s="1"/>
  <c r="W78" i="1"/>
  <c r="U194" i="1"/>
  <c r="U209" i="1" s="1"/>
  <c r="T257" i="1"/>
  <c r="T258" i="1" s="1"/>
  <c r="W253" i="1"/>
  <c r="W257" i="1" s="1"/>
  <c r="W258" i="1" s="1"/>
  <c r="X256" i="1"/>
  <c r="M92" i="1"/>
  <c r="O279" i="1"/>
  <c r="S279" i="1"/>
  <c r="S280" i="1" s="1"/>
  <c r="K228" i="1"/>
  <c r="K242" i="1" s="1"/>
  <c r="I279" i="1"/>
  <c r="Y274" i="1"/>
  <c r="W203" i="1"/>
  <c r="X207" i="1"/>
  <c r="W206" i="1"/>
  <c r="Y204" i="1"/>
  <c r="Y100" i="1"/>
  <c r="Y120" i="1" s="1"/>
  <c r="V194" i="1"/>
  <c r="E279" i="1"/>
  <c r="U257" i="1"/>
  <c r="U258" i="1" s="1"/>
  <c r="Y13" i="1" l="1"/>
  <c r="Y14" i="1" s="1"/>
  <c r="Y208" i="1"/>
  <c r="Y209" i="1" s="1"/>
  <c r="O280" i="1"/>
  <c r="G280" i="1"/>
  <c r="X241" i="1"/>
  <c r="X242" i="1" s="1"/>
  <c r="X278" i="1"/>
  <c r="X279" i="1" s="1"/>
  <c r="X120" i="1"/>
  <c r="X171" i="1" s="1"/>
  <c r="W184" i="1"/>
  <c r="Y34" i="1"/>
  <c r="Y37" i="1" s="1"/>
  <c r="Y38" i="1" s="1"/>
  <c r="V37" i="1"/>
  <c r="V38" i="1" s="1"/>
  <c r="E280" i="1"/>
  <c r="I280" i="1"/>
  <c r="M171" i="1"/>
  <c r="M280" i="1" s="1"/>
  <c r="N280" i="1"/>
  <c r="Y241" i="1"/>
  <c r="Y242" i="1" s="1"/>
  <c r="Y280" i="1" s="1"/>
  <c r="T171" i="1"/>
  <c r="T280" i="1" s="1"/>
  <c r="P280" i="1"/>
  <c r="Y225" i="1"/>
  <c r="W249" i="1"/>
  <c r="W252" i="1" s="1"/>
  <c r="Y171" i="1"/>
  <c r="Y278" i="1"/>
  <c r="Y279" i="1" s="1"/>
  <c r="V209" i="1"/>
  <c r="X208" i="1"/>
  <c r="X209" i="1" s="1"/>
  <c r="X280" i="1" s="1"/>
  <c r="X257" i="1"/>
  <c r="X258" i="1" s="1"/>
  <c r="W120" i="1"/>
  <c r="Y85" i="1"/>
  <c r="F280" i="1"/>
  <c r="W225" i="1"/>
  <c r="W241" i="1"/>
  <c r="W242" i="1" s="1"/>
  <c r="T37" i="1"/>
  <c r="T38" i="1" s="1"/>
  <c r="W34" i="1"/>
  <c r="W37" i="1" s="1"/>
  <c r="W38" i="1" s="1"/>
  <c r="U280" i="1"/>
  <c r="W85" i="1"/>
  <c r="W171" i="1" s="1"/>
  <c r="V280" i="1"/>
  <c r="L242" i="1"/>
  <c r="L280" i="1" s="1"/>
  <c r="W208" i="1"/>
  <c r="K280" i="1"/>
  <c r="W209" i="1" l="1"/>
  <c r="W280" i="1" s="1"/>
</calcChain>
</file>

<file path=xl/sharedStrings.xml><?xml version="1.0" encoding="utf-8"?>
<sst xmlns="http://schemas.openxmlformats.org/spreadsheetml/2006/main" count="554" uniqueCount="253">
  <si>
    <t>市町村</t>
  </si>
  <si>
    <t>果樹の種類</t>
    <rPh sb="0" eb="2">
      <t>カジュ</t>
    </rPh>
    <rPh sb="3" eb="5">
      <t>シュルイ</t>
    </rPh>
    <phoneticPr fontId="2"/>
  </si>
  <si>
    <t>市町村</t>
    <rPh sb="0" eb="3">
      <t>シチョウソン</t>
    </rPh>
    <phoneticPr fontId="2"/>
  </si>
  <si>
    <t>品種名</t>
    <rPh sb="0" eb="2">
      <t>ヒンシュ</t>
    </rPh>
    <rPh sb="2" eb="3">
      <t>メイ</t>
    </rPh>
    <phoneticPr fontId="2"/>
  </si>
  <si>
    <t>温　　　　室</t>
    <rPh sb="0" eb="6">
      <t>オンシツ</t>
    </rPh>
    <phoneticPr fontId="2"/>
  </si>
  <si>
    <t>雨よけ施設</t>
    <rPh sb="0" eb="1">
      <t>アマ</t>
    </rPh>
    <rPh sb="3" eb="5">
      <t>シセツ</t>
    </rPh>
    <phoneticPr fontId="2"/>
  </si>
  <si>
    <t>合　　　　計</t>
    <rPh sb="0" eb="6">
      <t>ゴウケイ</t>
    </rPh>
    <phoneticPr fontId="2"/>
  </si>
  <si>
    <t>加　温</t>
    <rPh sb="0" eb="3">
      <t>カオン</t>
    </rPh>
    <phoneticPr fontId="2"/>
  </si>
  <si>
    <t>無　加　温</t>
    <rPh sb="0" eb="5">
      <t>ムカオン</t>
    </rPh>
    <phoneticPr fontId="2"/>
  </si>
  <si>
    <t>計</t>
    <rPh sb="0" eb="1">
      <t>ケイ</t>
    </rPh>
    <phoneticPr fontId="2"/>
  </si>
  <si>
    <t>ハウス型</t>
    <rPh sb="3" eb="4">
      <t>カタ</t>
    </rPh>
    <phoneticPr fontId="2"/>
  </si>
  <si>
    <t>トンネル型</t>
    <rPh sb="4" eb="5">
      <t>カタ</t>
    </rPh>
    <phoneticPr fontId="2"/>
  </si>
  <si>
    <t>予冷庫</t>
    <rPh sb="0" eb="1">
      <t>ヨ</t>
    </rPh>
    <rPh sb="1" eb="2">
      <t>レイ</t>
    </rPh>
    <rPh sb="2" eb="3">
      <t>コ</t>
    </rPh>
    <phoneticPr fontId="2"/>
  </si>
  <si>
    <t>面積</t>
    <rPh sb="0" eb="2">
      <t>メンセキ</t>
    </rPh>
    <phoneticPr fontId="2"/>
  </si>
  <si>
    <t>生産量</t>
    <rPh sb="0" eb="3">
      <t>セイサンリョウ</t>
    </rPh>
    <phoneticPr fontId="2"/>
  </si>
  <si>
    <t>戸数</t>
    <rPh sb="0" eb="2">
      <t>コスウ</t>
    </rPh>
    <phoneticPr fontId="2"/>
  </si>
  <si>
    <t>導入台数</t>
    <rPh sb="0" eb="2">
      <t>ドウニュウ</t>
    </rPh>
    <rPh sb="2" eb="4">
      <t>ダイスウ</t>
    </rPh>
    <phoneticPr fontId="2"/>
  </si>
  <si>
    <t>（単位：ａ、本）</t>
    <rPh sb="6" eb="7">
      <t>ホン</t>
    </rPh>
    <phoneticPr fontId="2"/>
  </si>
  <si>
    <t>いちじく</t>
    <phoneticPr fontId="2"/>
  </si>
  <si>
    <t>本数</t>
    <rPh sb="0" eb="1">
      <t>ホン</t>
    </rPh>
    <rPh sb="1" eb="2">
      <t>コスウ</t>
    </rPh>
    <phoneticPr fontId="2"/>
  </si>
  <si>
    <t>平行整枝栽培</t>
    <rPh sb="0" eb="2">
      <t>ヘイコウ</t>
    </rPh>
    <rPh sb="2" eb="4">
      <t>セイシ</t>
    </rPh>
    <rPh sb="4" eb="6">
      <t>サイバイ</t>
    </rPh>
    <phoneticPr fontId="2"/>
  </si>
  <si>
    <t>実施予定面積</t>
    <rPh sb="0" eb="2">
      <t>ジッシ</t>
    </rPh>
    <rPh sb="2" eb="4">
      <t>ヨテイ</t>
    </rPh>
    <rPh sb="4" eb="6">
      <t>メンセキ</t>
    </rPh>
    <phoneticPr fontId="2"/>
  </si>
  <si>
    <t>実施済み面積</t>
    <rPh sb="0" eb="2">
      <t>ジッシ</t>
    </rPh>
    <rPh sb="2" eb="3">
      <t>ズ</t>
    </rPh>
    <rPh sb="4" eb="6">
      <t>メンセキ</t>
    </rPh>
    <phoneticPr fontId="2"/>
  </si>
  <si>
    <t>平棚栽培</t>
    <rPh sb="0" eb="1">
      <t>ヒラ</t>
    </rPh>
    <rPh sb="1" eb="2">
      <t>ダナ</t>
    </rPh>
    <rPh sb="2" eb="4">
      <t>サイバイ</t>
    </rPh>
    <phoneticPr fontId="2"/>
  </si>
  <si>
    <t>低樹高ジョイント栽培</t>
    <rPh sb="0" eb="1">
      <t>テイ</t>
    </rPh>
    <rPh sb="1" eb="3">
      <t>ジュコウ</t>
    </rPh>
    <rPh sb="8" eb="10">
      <t>サイバイ</t>
    </rPh>
    <phoneticPr fontId="2"/>
  </si>
  <si>
    <t>根域制限栽培</t>
    <rPh sb="0" eb="1">
      <t>コン</t>
    </rPh>
    <rPh sb="1" eb="2">
      <t>イキ</t>
    </rPh>
    <rPh sb="2" eb="4">
      <t>セイゲン</t>
    </rPh>
    <rPh sb="4" eb="6">
      <t>サイバイ</t>
    </rPh>
    <phoneticPr fontId="2"/>
  </si>
  <si>
    <t>（単位：ａ、戸）</t>
  </si>
  <si>
    <t>面積</t>
    <rPh sb="0" eb="1">
      <t>メン</t>
    </rPh>
    <rPh sb="1" eb="2">
      <t>セキ</t>
    </rPh>
    <phoneticPr fontId="2"/>
  </si>
  <si>
    <t>（単位：ａ、本）</t>
  </si>
  <si>
    <t>（うち低樹高ジョイント栽培）</t>
    <rPh sb="3" eb="4">
      <t>テイ</t>
    </rPh>
    <rPh sb="4" eb="6">
      <t>ジュコウ</t>
    </rPh>
    <rPh sb="11" eb="13">
      <t>サイバイ</t>
    </rPh>
    <phoneticPr fontId="2"/>
  </si>
  <si>
    <t xml:space="preserve">※根域制限栽培とは、防根シート等によって形成した枠の中に盛土をして樹を植え付け、
</t>
    <rPh sb="1" eb="2">
      <t>コン</t>
    </rPh>
    <rPh sb="2" eb="3">
      <t>イキ</t>
    </rPh>
    <rPh sb="3" eb="5">
      <t>セイゲン</t>
    </rPh>
    <rPh sb="5" eb="7">
      <t>サイバイ</t>
    </rPh>
    <phoneticPr fontId="2"/>
  </si>
  <si>
    <t>ジョイント整枝栽培</t>
    <rPh sb="5" eb="7">
      <t>セイシ</t>
    </rPh>
    <rPh sb="7" eb="9">
      <t>サイバイ</t>
    </rPh>
    <phoneticPr fontId="2"/>
  </si>
  <si>
    <t>八女市</t>
    <rPh sb="0" eb="3">
      <t>ヤメシ</t>
    </rPh>
    <phoneticPr fontId="2"/>
  </si>
  <si>
    <t>みやま市</t>
    <rPh sb="3" eb="4">
      <t>シ</t>
    </rPh>
    <phoneticPr fontId="2"/>
  </si>
  <si>
    <t>日南1号</t>
    <rPh sb="0" eb="2">
      <t>ニチナン</t>
    </rPh>
    <rPh sb="3" eb="4">
      <t>ゴウ</t>
    </rPh>
    <phoneticPr fontId="2"/>
  </si>
  <si>
    <t>大牟田市</t>
    <rPh sb="0" eb="4">
      <t>オオムタシ</t>
    </rPh>
    <phoneticPr fontId="2"/>
  </si>
  <si>
    <t>ピオーネ</t>
    <phoneticPr fontId="2"/>
  </si>
  <si>
    <t>BKシードレス</t>
    <phoneticPr fontId="2"/>
  </si>
  <si>
    <t>シャインマスカット</t>
    <phoneticPr fontId="2"/>
  </si>
  <si>
    <t>柳川市</t>
    <rPh sb="0" eb="3">
      <t>ヤナガワシ</t>
    </rPh>
    <phoneticPr fontId="2"/>
  </si>
  <si>
    <t>デラウェア</t>
    <phoneticPr fontId="2"/>
  </si>
  <si>
    <t>ニューベリーA</t>
    <phoneticPr fontId="2"/>
  </si>
  <si>
    <t>キャンベルアーリー</t>
    <phoneticPr fontId="2"/>
  </si>
  <si>
    <t>筑後市</t>
    <rPh sb="0" eb="3">
      <t>チクゴシ</t>
    </rPh>
    <phoneticPr fontId="2"/>
  </si>
  <si>
    <t>その他</t>
    <rPh sb="2" eb="3">
      <t>タ</t>
    </rPh>
    <phoneticPr fontId="2"/>
  </si>
  <si>
    <t>ハニービーナス</t>
    <phoneticPr fontId="2"/>
  </si>
  <si>
    <t>藤稔</t>
    <rPh sb="0" eb="1">
      <t>フジ</t>
    </rPh>
    <rPh sb="1" eb="2">
      <t>ネン</t>
    </rPh>
    <phoneticPr fontId="2"/>
  </si>
  <si>
    <t>ロザリオビアンコ</t>
    <phoneticPr fontId="2"/>
  </si>
  <si>
    <t>ネオマスカット</t>
    <phoneticPr fontId="2"/>
  </si>
  <si>
    <t>サニールージュ</t>
    <phoneticPr fontId="2"/>
  </si>
  <si>
    <t>ブラックビート</t>
    <phoneticPr fontId="2"/>
  </si>
  <si>
    <t>広川町</t>
    <rPh sb="0" eb="3">
      <t>ヒロカワマチ</t>
    </rPh>
    <phoneticPr fontId="2"/>
  </si>
  <si>
    <t>とよみつひめ</t>
    <phoneticPr fontId="2"/>
  </si>
  <si>
    <t>大木町</t>
    <rPh sb="0" eb="3">
      <t>オオキマチ</t>
    </rPh>
    <phoneticPr fontId="2"/>
  </si>
  <si>
    <t>桝井ドーフィン</t>
    <rPh sb="0" eb="2">
      <t>マスイ</t>
    </rPh>
    <phoneticPr fontId="2"/>
  </si>
  <si>
    <t>幸水</t>
    <rPh sb="0" eb="2">
      <t>コウスイ</t>
    </rPh>
    <phoneticPr fontId="2"/>
  </si>
  <si>
    <t>大石早生李</t>
    <rPh sb="0" eb="2">
      <t>オオイシ</t>
    </rPh>
    <rPh sb="2" eb="4">
      <t>ワセ</t>
    </rPh>
    <rPh sb="4" eb="5">
      <t>リ</t>
    </rPh>
    <phoneticPr fontId="2"/>
  </si>
  <si>
    <t>サンタローザ</t>
    <phoneticPr fontId="2"/>
  </si>
  <si>
    <t>ソルダム</t>
    <phoneticPr fontId="2"/>
  </si>
  <si>
    <t>貴陽</t>
    <rPh sb="0" eb="2">
      <t>キヨウ</t>
    </rPh>
    <phoneticPr fontId="2"/>
  </si>
  <si>
    <t>太陽</t>
    <rPh sb="0" eb="2">
      <t>タイヨウ</t>
    </rPh>
    <phoneticPr fontId="2"/>
  </si>
  <si>
    <t>サマーエンジェル</t>
    <phoneticPr fontId="2"/>
  </si>
  <si>
    <t>大石早生</t>
    <rPh sb="0" eb="2">
      <t>オオイシ</t>
    </rPh>
    <rPh sb="2" eb="4">
      <t>ワセ</t>
    </rPh>
    <phoneticPr fontId="2"/>
  </si>
  <si>
    <t>長崎早生</t>
    <rPh sb="0" eb="4">
      <t>ナガサキワセ</t>
    </rPh>
    <phoneticPr fontId="2"/>
  </si>
  <si>
    <t>おうとう</t>
    <phoneticPr fontId="2"/>
  </si>
  <si>
    <t>紅さやか</t>
    <rPh sb="0" eb="1">
      <t>ベニ</t>
    </rPh>
    <phoneticPr fontId="2"/>
  </si>
  <si>
    <t>山形美人</t>
    <rPh sb="0" eb="2">
      <t>ヤマガタ</t>
    </rPh>
    <rPh sb="2" eb="4">
      <t>ビジン</t>
    </rPh>
    <phoneticPr fontId="2"/>
  </si>
  <si>
    <t>紅秀峰</t>
    <rPh sb="0" eb="1">
      <t>ベニ</t>
    </rPh>
    <rPh sb="1" eb="2">
      <t>シュウ</t>
    </rPh>
    <rPh sb="2" eb="3">
      <t>ホウ</t>
    </rPh>
    <phoneticPr fontId="2"/>
  </si>
  <si>
    <t>佐藤錦</t>
    <rPh sb="0" eb="2">
      <t>サトウ</t>
    </rPh>
    <rPh sb="2" eb="3">
      <t>ニシキ</t>
    </rPh>
    <phoneticPr fontId="2"/>
  </si>
  <si>
    <t>はなよめ</t>
    <phoneticPr fontId="2"/>
  </si>
  <si>
    <t>日川白鳳</t>
    <rPh sb="0" eb="2">
      <t>ヒカワ</t>
    </rPh>
    <rPh sb="2" eb="4">
      <t>ハクホウ</t>
    </rPh>
    <phoneticPr fontId="2"/>
  </si>
  <si>
    <t>加納岩白桃</t>
    <rPh sb="0" eb="2">
      <t>カノウ</t>
    </rPh>
    <rPh sb="2" eb="3">
      <t>イワ</t>
    </rPh>
    <rPh sb="3" eb="4">
      <t>シロ</t>
    </rPh>
    <rPh sb="4" eb="5">
      <t>モモ</t>
    </rPh>
    <phoneticPr fontId="2"/>
  </si>
  <si>
    <t>加納岩白桃</t>
    <rPh sb="0" eb="5">
      <t>カノウイワシロモモ</t>
    </rPh>
    <phoneticPr fontId="2"/>
  </si>
  <si>
    <t>千代姫</t>
    <rPh sb="0" eb="2">
      <t>センダイ</t>
    </rPh>
    <rPh sb="2" eb="3">
      <t>ヒメ</t>
    </rPh>
    <phoneticPr fontId="2"/>
  </si>
  <si>
    <t>その他（タマキ）</t>
    <rPh sb="2" eb="3">
      <t>タ</t>
    </rPh>
    <phoneticPr fontId="2"/>
  </si>
  <si>
    <t>ぶどう</t>
    <phoneticPr fontId="2"/>
  </si>
  <si>
    <t>福岡市</t>
    <rPh sb="0" eb="3">
      <t>フクオカシ</t>
    </rPh>
    <phoneticPr fontId="2"/>
  </si>
  <si>
    <t>アレキサンドリア</t>
    <phoneticPr fontId="2"/>
  </si>
  <si>
    <t>ピオーネ</t>
    <phoneticPr fontId="2"/>
  </si>
  <si>
    <t>シャインマスカット</t>
    <phoneticPr fontId="2"/>
  </si>
  <si>
    <t>筑紫野市</t>
    <rPh sb="0" eb="4">
      <t>チクシノシ</t>
    </rPh>
    <phoneticPr fontId="2"/>
  </si>
  <si>
    <t>ピオーネ</t>
    <phoneticPr fontId="2"/>
  </si>
  <si>
    <t>糸島市</t>
  </si>
  <si>
    <t>デラウェア</t>
  </si>
  <si>
    <t>ＢＫシードレス</t>
  </si>
  <si>
    <t>福岡農林計</t>
    <rPh sb="0" eb="2">
      <t>フクオカ</t>
    </rPh>
    <rPh sb="2" eb="4">
      <t>ノウリン</t>
    </rPh>
    <rPh sb="4" eb="5">
      <t>ケイ</t>
    </rPh>
    <phoneticPr fontId="2"/>
  </si>
  <si>
    <t>もも</t>
    <phoneticPr fontId="2"/>
  </si>
  <si>
    <t>長崎早生</t>
  </si>
  <si>
    <t>天草</t>
    <rPh sb="0" eb="2">
      <t>アマクサ</t>
    </rPh>
    <phoneticPr fontId="2"/>
  </si>
  <si>
    <t>アンコール</t>
    <phoneticPr fontId="2"/>
  </si>
  <si>
    <t>清見</t>
    <rPh sb="0" eb="2">
      <t>キヨミ</t>
    </rPh>
    <phoneticPr fontId="2"/>
  </si>
  <si>
    <t>不知火</t>
    <rPh sb="0" eb="3">
      <t>シラヌヒ</t>
    </rPh>
    <phoneticPr fontId="2"/>
  </si>
  <si>
    <t>宗像市</t>
    <rPh sb="0" eb="3">
      <t>ムナカタシ</t>
    </rPh>
    <phoneticPr fontId="2"/>
  </si>
  <si>
    <t>古賀市</t>
    <rPh sb="0" eb="3">
      <t>コガシ</t>
    </rPh>
    <phoneticPr fontId="2"/>
  </si>
  <si>
    <t>新宮町</t>
    <rPh sb="0" eb="3">
      <t>シングウマチ</t>
    </rPh>
    <phoneticPr fontId="2"/>
  </si>
  <si>
    <t>せとか</t>
    <phoneticPr fontId="2"/>
  </si>
  <si>
    <t>南津梅</t>
    <rPh sb="0" eb="1">
      <t>ミナミ</t>
    </rPh>
    <rPh sb="1" eb="2">
      <t>ツ</t>
    </rPh>
    <rPh sb="2" eb="3">
      <t>ウメ</t>
    </rPh>
    <phoneticPr fontId="2"/>
  </si>
  <si>
    <t>福津市</t>
    <rPh sb="0" eb="3">
      <t>フクツシ</t>
    </rPh>
    <phoneticPr fontId="2"/>
  </si>
  <si>
    <t>レモン</t>
    <phoneticPr fontId="2"/>
  </si>
  <si>
    <t>レモン</t>
  </si>
  <si>
    <t>ネーブル</t>
    <phoneticPr fontId="2"/>
  </si>
  <si>
    <t>山見坂</t>
    <rPh sb="0" eb="3">
      <t>ヤマミザカ</t>
    </rPh>
    <phoneticPr fontId="2"/>
  </si>
  <si>
    <t>いちじく</t>
    <phoneticPr fontId="2"/>
  </si>
  <si>
    <t>とよみつひめ</t>
    <phoneticPr fontId="2"/>
  </si>
  <si>
    <t>とよみつひめ</t>
  </si>
  <si>
    <t>糸島市</t>
    <rPh sb="0" eb="2">
      <t>イトシマ</t>
    </rPh>
    <rPh sb="2" eb="3">
      <t>シ</t>
    </rPh>
    <phoneticPr fontId="2"/>
  </si>
  <si>
    <t>今村温州</t>
    <rPh sb="0" eb="4">
      <t>イマムラウンシュウ</t>
    </rPh>
    <phoneticPr fontId="2"/>
  </si>
  <si>
    <t>筑後農林計</t>
    <rPh sb="0" eb="2">
      <t>チクゴ</t>
    </rPh>
    <rPh sb="2" eb="4">
      <t>ノウリン</t>
    </rPh>
    <rPh sb="4" eb="5">
      <t>ケイ</t>
    </rPh>
    <phoneticPr fontId="2"/>
  </si>
  <si>
    <t>巨峰（有核）</t>
    <phoneticPr fontId="2"/>
  </si>
  <si>
    <t>巨峰（無核）</t>
    <rPh sb="0" eb="2">
      <t>キョホウ</t>
    </rPh>
    <rPh sb="3" eb="4">
      <t>ム</t>
    </rPh>
    <rPh sb="4" eb="5">
      <t>カク</t>
    </rPh>
    <phoneticPr fontId="2"/>
  </si>
  <si>
    <t>ピオーネ</t>
  </si>
  <si>
    <t>シャインマスカット</t>
  </si>
  <si>
    <t>ニューベリーＡ</t>
    <phoneticPr fontId="2"/>
  </si>
  <si>
    <t>うきは市</t>
    <rPh sb="3" eb="4">
      <t>シ</t>
    </rPh>
    <phoneticPr fontId="2"/>
  </si>
  <si>
    <t>巨峰（有核）</t>
    <rPh sb="0" eb="2">
      <t>キョホウ</t>
    </rPh>
    <rPh sb="3" eb="4">
      <t>ユウ</t>
    </rPh>
    <rPh sb="4" eb="5">
      <t>カク</t>
    </rPh>
    <phoneticPr fontId="2"/>
  </si>
  <si>
    <t>巨峰（無核）</t>
    <rPh sb="0" eb="2">
      <t>キョホウ</t>
    </rPh>
    <rPh sb="3" eb="4">
      <t>ム</t>
    </rPh>
    <rPh sb="4" eb="5">
      <t>カク</t>
    </rPh>
    <phoneticPr fontId="2"/>
  </si>
  <si>
    <t>ピオーネ</t>
    <phoneticPr fontId="2"/>
  </si>
  <si>
    <t>デラウェア</t>
    <phoneticPr fontId="2"/>
  </si>
  <si>
    <t>ネオマスカット</t>
    <phoneticPr fontId="2"/>
  </si>
  <si>
    <t>シャインマスカット</t>
    <phoneticPr fontId="2"/>
  </si>
  <si>
    <t>朝倉市</t>
    <rPh sb="0" eb="3">
      <t>アサクラシ</t>
    </rPh>
    <phoneticPr fontId="2"/>
  </si>
  <si>
    <t>巨峰（有核）</t>
    <rPh sb="0" eb="2">
      <t>キョホウ</t>
    </rPh>
    <rPh sb="3" eb="4">
      <t>ユウ</t>
    </rPh>
    <rPh sb="4" eb="5">
      <t>カク</t>
    </rPh>
    <phoneticPr fontId="2"/>
  </si>
  <si>
    <t>巨峰（無核）</t>
    <rPh sb="0" eb="2">
      <t>キョホウ</t>
    </rPh>
    <rPh sb="3" eb="5">
      <t>ムカク</t>
    </rPh>
    <phoneticPr fontId="2"/>
  </si>
  <si>
    <t>瀬戸ｼﾞｬｲｱﾝﾂ</t>
    <rPh sb="0" eb="2">
      <t>セト</t>
    </rPh>
    <phoneticPr fontId="2"/>
  </si>
  <si>
    <t>ネオマスカット</t>
  </si>
  <si>
    <t>翠峰</t>
    <rPh sb="0" eb="2">
      <t>スイホウ</t>
    </rPh>
    <phoneticPr fontId="2"/>
  </si>
  <si>
    <t>筑前町</t>
    <rPh sb="0" eb="2">
      <t>チクゼン</t>
    </rPh>
    <rPh sb="2" eb="3">
      <t>マチ</t>
    </rPh>
    <phoneticPr fontId="2"/>
  </si>
  <si>
    <t>翠峰</t>
    <rPh sb="0" eb="1">
      <t>スイ</t>
    </rPh>
    <rPh sb="1" eb="2">
      <t>ホウ</t>
    </rPh>
    <phoneticPr fontId="2"/>
  </si>
  <si>
    <t>朝倉農林計</t>
    <rPh sb="0" eb="5">
      <t>アサクラノウリンケイ</t>
    </rPh>
    <phoneticPr fontId="2"/>
  </si>
  <si>
    <t>梨</t>
    <rPh sb="0" eb="1">
      <t>ナシ</t>
    </rPh>
    <phoneticPr fontId="2"/>
  </si>
  <si>
    <t>久留米市</t>
    <rPh sb="0" eb="4">
      <t>クルメシ</t>
    </rPh>
    <phoneticPr fontId="2"/>
  </si>
  <si>
    <t>幸水</t>
    <rPh sb="0" eb="2">
      <t>コウスイ</t>
    </rPh>
    <phoneticPr fontId="2"/>
  </si>
  <si>
    <t>豊水</t>
    <rPh sb="0" eb="2">
      <t>ホウスイ</t>
    </rPh>
    <phoneticPr fontId="2"/>
  </si>
  <si>
    <t>朝倉市</t>
    <rPh sb="0" eb="2">
      <t>アサクラ</t>
    </rPh>
    <rPh sb="2" eb="3">
      <t>シ</t>
    </rPh>
    <phoneticPr fontId="2"/>
  </si>
  <si>
    <t>日川白鳳</t>
    <rPh sb="0" eb="1">
      <t>ヒ</t>
    </rPh>
    <rPh sb="1" eb="2">
      <t>カワ</t>
    </rPh>
    <rPh sb="2" eb="4">
      <t>ハクホウ</t>
    </rPh>
    <phoneticPr fontId="2"/>
  </si>
  <si>
    <t>すもも</t>
  </si>
  <si>
    <t>久留米市</t>
    <rPh sb="0" eb="3">
      <t>クルメ</t>
    </rPh>
    <rPh sb="3" eb="4">
      <t>シ</t>
    </rPh>
    <phoneticPr fontId="2"/>
  </si>
  <si>
    <t>朝倉農林計</t>
    <rPh sb="0" eb="2">
      <t>アサクラ</t>
    </rPh>
    <rPh sb="2" eb="4">
      <t>ノウリン</t>
    </rPh>
    <rPh sb="4" eb="5">
      <t>ケイ</t>
    </rPh>
    <phoneticPr fontId="2"/>
  </si>
  <si>
    <t>うきは市</t>
  </si>
  <si>
    <t>筑前町</t>
    <rPh sb="0" eb="3">
      <t>チクゼンマチ</t>
    </rPh>
    <phoneticPr fontId="2"/>
  </si>
  <si>
    <t>北九州市</t>
    <rPh sb="0" eb="4">
      <t>キタキュウシュウシ</t>
    </rPh>
    <phoneticPr fontId="2"/>
  </si>
  <si>
    <t>岡垣町</t>
    <rPh sb="0" eb="3">
      <t>オカガキマチ</t>
    </rPh>
    <phoneticPr fontId="2"/>
  </si>
  <si>
    <t>八幡農林計</t>
    <rPh sb="0" eb="2">
      <t>ヤハタ</t>
    </rPh>
    <rPh sb="2" eb="4">
      <t>ノウリン</t>
    </rPh>
    <rPh sb="4" eb="5">
      <t>ケイ</t>
    </rPh>
    <phoneticPr fontId="2"/>
  </si>
  <si>
    <t>北九州市</t>
    <phoneticPr fontId="2"/>
  </si>
  <si>
    <t>八幡農林計</t>
    <rPh sb="0" eb="5">
      <t>ヤハタノウリンケイ</t>
    </rPh>
    <phoneticPr fontId="2"/>
  </si>
  <si>
    <t>直方市</t>
    <rPh sb="0" eb="3">
      <t>ノオガタシ</t>
    </rPh>
    <phoneticPr fontId="2"/>
  </si>
  <si>
    <t>翠峰</t>
    <rPh sb="0" eb="1">
      <t>ミドリ</t>
    </rPh>
    <rPh sb="1" eb="2">
      <t>ミネ</t>
    </rPh>
    <phoneticPr fontId="2"/>
  </si>
  <si>
    <t>飯塚市</t>
  </si>
  <si>
    <t>巨峰（無核）</t>
  </si>
  <si>
    <t>翠峰</t>
  </si>
  <si>
    <t>ロザリオビアンコ</t>
  </si>
  <si>
    <t>田川市</t>
    <rPh sb="0" eb="3">
      <t>タガワシ</t>
    </rPh>
    <phoneticPr fontId="2"/>
  </si>
  <si>
    <t>巨峰（有核）</t>
    <rPh sb="0" eb="2">
      <t>キョホウ</t>
    </rPh>
    <rPh sb="3" eb="4">
      <t>ア</t>
    </rPh>
    <rPh sb="4" eb="5">
      <t>カク</t>
    </rPh>
    <phoneticPr fontId="2"/>
  </si>
  <si>
    <t>クインニーナ</t>
    <phoneticPr fontId="2"/>
  </si>
  <si>
    <t>宮若市</t>
    <rPh sb="0" eb="3">
      <t>ミヤワカシ</t>
    </rPh>
    <phoneticPr fontId="2"/>
  </si>
  <si>
    <t>嘉麻市</t>
    <rPh sb="0" eb="3">
      <t>カマシ</t>
    </rPh>
    <phoneticPr fontId="2"/>
  </si>
  <si>
    <t>鞍手町</t>
    <rPh sb="0" eb="3">
      <t>クラテマチ</t>
    </rPh>
    <phoneticPr fontId="2"/>
  </si>
  <si>
    <t>川崎町</t>
    <rPh sb="0" eb="3">
      <t>カワサキマチ</t>
    </rPh>
    <phoneticPr fontId="2"/>
  </si>
  <si>
    <t>博多ホワイト</t>
    <rPh sb="0" eb="2">
      <t>ハカタ</t>
    </rPh>
    <phoneticPr fontId="2"/>
  </si>
  <si>
    <t>飯塚農林計</t>
    <rPh sb="0" eb="2">
      <t>イイヅカ</t>
    </rPh>
    <rPh sb="2" eb="4">
      <t>ノウリン</t>
    </rPh>
    <rPh sb="4" eb="5">
      <t>ケイ</t>
    </rPh>
    <phoneticPr fontId="2"/>
  </si>
  <si>
    <t>大任町</t>
    <rPh sb="0" eb="3">
      <t>オオトウマチ</t>
    </rPh>
    <phoneticPr fontId="2"/>
  </si>
  <si>
    <t>福智町</t>
    <rPh sb="0" eb="3">
      <t>フクチマチ</t>
    </rPh>
    <phoneticPr fontId="2"/>
  </si>
  <si>
    <t>行橋市</t>
    <rPh sb="0" eb="3">
      <t>ユクハシシ</t>
    </rPh>
    <phoneticPr fontId="2"/>
  </si>
  <si>
    <t>蓬莱柿</t>
    <rPh sb="0" eb="2">
      <t>ホウライ</t>
    </rPh>
    <rPh sb="2" eb="3">
      <t>カキ</t>
    </rPh>
    <phoneticPr fontId="2"/>
  </si>
  <si>
    <t>豊前市</t>
    <rPh sb="0" eb="3">
      <t>ブゼンシ</t>
    </rPh>
    <phoneticPr fontId="2"/>
  </si>
  <si>
    <t>みやこ町</t>
    <rPh sb="3" eb="4">
      <t>マチ</t>
    </rPh>
    <phoneticPr fontId="2"/>
  </si>
  <si>
    <t>築上町</t>
    <rPh sb="0" eb="3">
      <t>チクジョウマチ</t>
    </rPh>
    <phoneticPr fontId="2"/>
  </si>
  <si>
    <t>巨峰</t>
    <rPh sb="0" eb="2">
      <t>キョホウ</t>
    </rPh>
    <phoneticPr fontId="2"/>
  </si>
  <si>
    <t>藤捻</t>
    <rPh sb="0" eb="1">
      <t>フジ</t>
    </rPh>
    <rPh sb="1" eb="2">
      <t>ネン</t>
    </rPh>
    <phoneticPr fontId="2"/>
  </si>
  <si>
    <t>みやこ町</t>
  </si>
  <si>
    <t>巨峰</t>
  </si>
  <si>
    <t>行橋農林計</t>
    <rPh sb="0" eb="2">
      <t>ユクハシ</t>
    </rPh>
    <rPh sb="2" eb="4">
      <t>ノウリン</t>
    </rPh>
    <rPh sb="4" eb="5">
      <t>ケイ</t>
    </rPh>
    <phoneticPr fontId="2"/>
  </si>
  <si>
    <t>上毛町</t>
    <rPh sb="0" eb="3">
      <t>コウゲマチ</t>
    </rPh>
    <phoneticPr fontId="2"/>
  </si>
  <si>
    <t>蓬莱柿</t>
    <rPh sb="0" eb="3">
      <t>ホウライカキ</t>
    </rPh>
    <phoneticPr fontId="2"/>
  </si>
  <si>
    <t>県計</t>
    <rPh sb="0" eb="2">
      <t>ケンケイ</t>
    </rPh>
    <phoneticPr fontId="2"/>
  </si>
  <si>
    <t>行橋農林計</t>
    <rPh sb="0" eb="5">
      <t>ユクハシノウリンケイ</t>
    </rPh>
    <phoneticPr fontId="2"/>
  </si>
  <si>
    <t>筑後農林計</t>
    <rPh sb="0" eb="5">
      <t>チクゴノウリンケイ</t>
    </rPh>
    <phoneticPr fontId="2"/>
  </si>
  <si>
    <t>上野早生</t>
    <rPh sb="0" eb="2">
      <t>ウエノ</t>
    </rPh>
    <rPh sb="2" eb="4">
      <t>ワセ</t>
    </rPh>
    <phoneticPr fontId="2"/>
  </si>
  <si>
    <t>宮川早生</t>
    <rPh sb="0" eb="2">
      <t>ミヤカワ</t>
    </rPh>
    <rPh sb="2" eb="4">
      <t>ワセ</t>
    </rPh>
    <phoneticPr fontId="2"/>
  </si>
  <si>
    <t>巨峰（有核）</t>
    <rPh sb="0" eb="2">
      <t>キョホウ</t>
    </rPh>
    <rPh sb="3" eb="5">
      <t>ユウカク</t>
    </rPh>
    <phoneticPr fontId="2"/>
  </si>
  <si>
    <t>県計</t>
    <rPh sb="0" eb="1">
      <t>ケン</t>
    </rPh>
    <rPh sb="1" eb="2">
      <t>ケイ</t>
    </rPh>
    <phoneticPr fontId="2"/>
  </si>
  <si>
    <t>北原早生</t>
    <rPh sb="0" eb="2">
      <t>キタハラ</t>
    </rPh>
    <rPh sb="2" eb="4">
      <t>ワセ</t>
    </rPh>
    <phoneticPr fontId="2"/>
  </si>
  <si>
    <t>巨峰(有核）</t>
    <rPh sb="0" eb="2">
      <t>キョホウ</t>
    </rPh>
    <rPh sb="3" eb="5">
      <t>ユウカク</t>
    </rPh>
    <phoneticPr fontId="2"/>
  </si>
  <si>
    <t>日川</t>
    <rPh sb="0" eb="2">
      <t>ヒカワ</t>
    </rPh>
    <phoneticPr fontId="2"/>
  </si>
  <si>
    <t>ぶどう</t>
    <phoneticPr fontId="2"/>
  </si>
  <si>
    <t>すもも</t>
    <phoneticPr fontId="2"/>
  </si>
  <si>
    <t>※四捨五入の関係により、総計と内訳が一致しないことがある。</t>
    <rPh sb="1" eb="5">
      <t>シシャゴニュウ</t>
    </rPh>
    <rPh sb="6" eb="8">
      <t>カンケイ</t>
    </rPh>
    <rPh sb="12" eb="14">
      <t>ソウケイ</t>
    </rPh>
    <rPh sb="15" eb="17">
      <t>ウチワケ</t>
    </rPh>
    <rPh sb="18" eb="20">
      <t>イッチ</t>
    </rPh>
    <phoneticPr fontId="2"/>
  </si>
  <si>
    <t xml:space="preserve"> 　根の分布域を制限し、かん水装置による水管理を行う栽培方法のこと。</t>
    <phoneticPr fontId="2"/>
  </si>
  <si>
    <t>※低樹高ジョイント栽培とは、通常の棚（1.8ｍ程度）より低い位置でジョイントし、側枝を斜め上方に誘引する</t>
    <rPh sb="1" eb="2">
      <t>テイ</t>
    </rPh>
    <rPh sb="2" eb="4">
      <t>ジュコウ</t>
    </rPh>
    <rPh sb="9" eb="11">
      <t>サイバイ</t>
    </rPh>
    <rPh sb="14" eb="16">
      <t>ツウジョウ</t>
    </rPh>
    <rPh sb="17" eb="18">
      <t>タナ</t>
    </rPh>
    <rPh sb="23" eb="25">
      <t>テイド</t>
    </rPh>
    <rPh sb="28" eb="29">
      <t>ヒク</t>
    </rPh>
    <rPh sb="30" eb="32">
      <t>イチ</t>
    </rPh>
    <rPh sb="48" eb="50">
      <t>ユウイン</t>
    </rPh>
    <phoneticPr fontId="2"/>
  </si>
  <si>
    <t>調査様式8</t>
    <rPh sb="0" eb="4">
      <t>チョウサヨウシキ</t>
    </rPh>
    <phoneticPr fontId="2"/>
  </si>
  <si>
    <t>南津海</t>
    <rPh sb="0" eb="1">
      <t>ミナミ</t>
    </rPh>
    <rPh sb="1" eb="2">
      <t>ツ</t>
    </rPh>
    <rPh sb="2" eb="3">
      <t>ウミ</t>
    </rPh>
    <phoneticPr fontId="2"/>
  </si>
  <si>
    <t>山下紅</t>
    <rPh sb="0" eb="2">
      <t>ヤマシタ</t>
    </rPh>
    <rPh sb="2" eb="3">
      <t>ベニ</t>
    </rPh>
    <phoneticPr fontId="2"/>
  </si>
  <si>
    <t>とよみつひめ</t>
    <phoneticPr fontId="2"/>
  </si>
  <si>
    <t>とよみつひめ</t>
    <phoneticPr fontId="2"/>
  </si>
  <si>
    <t>ピオーネ</t>
    <phoneticPr fontId="2"/>
  </si>
  <si>
    <t>シャインマスカット</t>
    <phoneticPr fontId="2"/>
  </si>
  <si>
    <t>ニューベリーＡ</t>
    <phoneticPr fontId="2"/>
  </si>
  <si>
    <t>とよみつひめ</t>
    <phoneticPr fontId="2"/>
  </si>
  <si>
    <t>香春町</t>
    <rPh sb="0" eb="3">
      <t>カワラマチ</t>
    </rPh>
    <phoneticPr fontId="2"/>
  </si>
  <si>
    <t>北九州市</t>
    <phoneticPr fontId="2"/>
  </si>
  <si>
    <t>桝井ドーフィン</t>
  </si>
  <si>
    <t>姫蓬莱</t>
  </si>
  <si>
    <t>長生早生</t>
    <rPh sb="0" eb="4">
      <t>ナガオワセ</t>
    </rPh>
    <phoneticPr fontId="2"/>
  </si>
  <si>
    <t>つぐも</t>
  </si>
  <si>
    <t>はるたより</t>
  </si>
  <si>
    <t>不知火・はるみ</t>
    <rPh sb="0" eb="3">
      <t>シラヌイ</t>
    </rPh>
    <phoneticPr fontId="7"/>
  </si>
  <si>
    <t>デラウェア</t>
    <phoneticPr fontId="2"/>
  </si>
  <si>
    <t>シャインマスカット</t>
    <phoneticPr fontId="2"/>
  </si>
  <si>
    <t>キャンベルアーリー</t>
    <phoneticPr fontId="2"/>
  </si>
  <si>
    <t>シャインマスカット</t>
    <phoneticPr fontId="2"/>
  </si>
  <si>
    <t>デラウェア</t>
    <phoneticPr fontId="2"/>
  </si>
  <si>
    <t>ソルダム</t>
    <phoneticPr fontId="2"/>
  </si>
  <si>
    <t>サマーエンジェル</t>
    <phoneticPr fontId="2"/>
  </si>
  <si>
    <t>サンタローザ</t>
    <phoneticPr fontId="2"/>
  </si>
  <si>
    <t>サマーエンジェル</t>
    <phoneticPr fontId="2"/>
  </si>
  <si>
    <t>とよみつひめ</t>
    <phoneticPr fontId="2"/>
  </si>
  <si>
    <t>とよみつひめ</t>
    <phoneticPr fontId="2"/>
  </si>
  <si>
    <t>はなよめ</t>
    <phoneticPr fontId="2"/>
  </si>
  <si>
    <t>ふくえくぼ</t>
    <phoneticPr fontId="2"/>
  </si>
  <si>
    <t>とよみつひめ</t>
    <phoneticPr fontId="2"/>
  </si>
  <si>
    <t>とよみつひめ</t>
    <phoneticPr fontId="2"/>
  </si>
  <si>
    <t>ニューベリーA</t>
    <phoneticPr fontId="2"/>
  </si>
  <si>
    <t>7　果樹施設栽培状況調査　（令和３年産）</t>
    <rPh sb="2" eb="4">
      <t>カジュ</t>
    </rPh>
    <rPh sb="4" eb="6">
      <t>シセツ</t>
    </rPh>
    <rPh sb="6" eb="8">
      <t>サイバイ</t>
    </rPh>
    <rPh sb="8" eb="10">
      <t>ジョウキョウ</t>
    </rPh>
    <rPh sb="10" eb="12">
      <t>チョウサ</t>
    </rPh>
    <rPh sb="14" eb="16">
      <t>レイワ</t>
    </rPh>
    <rPh sb="17" eb="18">
      <t>ネン</t>
    </rPh>
    <rPh sb="18" eb="19">
      <t>ヘイネン</t>
    </rPh>
    <phoneticPr fontId="2"/>
  </si>
  <si>
    <t>8　かき平棚栽培・低樹高ジョイント栽培の普及状況調査　（令和３年産）</t>
    <rPh sb="4" eb="5">
      <t>ヒラ</t>
    </rPh>
    <rPh sb="5" eb="6">
      <t>ダナ</t>
    </rPh>
    <rPh sb="6" eb="8">
      <t>サイバイ</t>
    </rPh>
    <rPh sb="9" eb="10">
      <t>テイ</t>
    </rPh>
    <rPh sb="10" eb="12">
      <t>ジュコウ</t>
    </rPh>
    <rPh sb="17" eb="19">
      <t>サイバイ</t>
    </rPh>
    <rPh sb="28" eb="30">
      <t>レイワ</t>
    </rPh>
    <rPh sb="31" eb="32">
      <t>ネン</t>
    </rPh>
    <rPh sb="32" eb="33">
      <t>ヘイネン</t>
    </rPh>
    <phoneticPr fontId="2"/>
  </si>
  <si>
    <t>９　かんきつ根域制限栽培の普及状況調査　（令和３年産）</t>
    <rPh sb="6" eb="7">
      <t>コン</t>
    </rPh>
    <rPh sb="7" eb="8">
      <t>イキ</t>
    </rPh>
    <rPh sb="8" eb="10">
      <t>セイゲン</t>
    </rPh>
    <rPh sb="13" eb="15">
      <t>フキュウ</t>
    </rPh>
    <rPh sb="21" eb="23">
      <t>レイワ</t>
    </rPh>
    <rPh sb="24" eb="25">
      <t>ネン</t>
    </rPh>
    <rPh sb="25" eb="26">
      <t>ヘイネン</t>
    </rPh>
    <phoneticPr fontId="2"/>
  </si>
  <si>
    <t>調査様式 7</t>
    <rPh sb="0" eb="2">
      <t>チョウサ</t>
    </rPh>
    <rPh sb="2" eb="4">
      <t>ヨウシキ</t>
    </rPh>
    <phoneticPr fontId="2"/>
  </si>
  <si>
    <t>（単位：ａ、ｔ、戸、台）</t>
    <rPh sb="1" eb="3">
      <t>タンイ</t>
    </rPh>
    <rPh sb="8" eb="9">
      <t>コ</t>
    </rPh>
    <rPh sb="10" eb="11">
      <t>ダイ</t>
    </rPh>
    <phoneticPr fontId="2"/>
  </si>
  <si>
    <t>調査様式9</t>
    <rPh sb="0" eb="4">
      <t>チョウサヨウシキ</t>
    </rPh>
    <phoneticPr fontId="2"/>
  </si>
  <si>
    <t>調査様式10</t>
    <rPh sb="0" eb="4">
      <t>チョウサヨウシキ</t>
    </rPh>
    <phoneticPr fontId="2"/>
  </si>
  <si>
    <t>調査様式11</t>
    <rPh sb="0" eb="4">
      <t>チョウサヨウシキ</t>
    </rPh>
    <phoneticPr fontId="2"/>
  </si>
  <si>
    <t>調査様式12</t>
    <rPh sb="0" eb="4">
      <t>チョウサヨウシキ</t>
    </rPh>
    <phoneticPr fontId="2"/>
  </si>
  <si>
    <t>12　すももジョイント整枝栽培の普及状況調査　（令和３年産）</t>
    <rPh sb="11" eb="13">
      <t>セイシ</t>
    </rPh>
    <rPh sb="13" eb="15">
      <t>サイバイ</t>
    </rPh>
    <rPh sb="16" eb="18">
      <t>フキュウ</t>
    </rPh>
    <rPh sb="24" eb="26">
      <t>レイワ</t>
    </rPh>
    <rPh sb="27" eb="28">
      <t>ネン</t>
    </rPh>
    <rPh sb="28" eb="29">
      <t>ヘイネン</t>
    </rPh>
    <phoneticPr fontId="2"/>
  </si>
  <si>
    <t>１1　イチジクキバル台栽培の普及状況調査　（令和３年産）</t>
    <rPh sb="10" eb="11">
      <t>ダイ</t>
    </rPh>
    <rPh sb="14" eb="16">
      <t>フキュウ</t>
    </rPh>
    <rPh sb="22" eb="24">
      <t>レイワ</t>
    </rPh>
    <rPh sb="25" eb="26">
      <t>ネン</t>
    </rPh>
    <rPh sb="26" eb="27">
      <t>ヘイネン</t>
    </rPh>
    <phoneticPr fontId="2"/>
  </si>
  <si>
    <t>（単位：ａ、戸）</t>
    <rPh sb="6" eb="7">
      <t>コ</t>
    </rPh>
    <phoneticPr fontId="2"/>
  </si>
  <si>
    <t>福岡市</t>
    <rPh sb="0" eb="3">
      <t>フクオカシ</t>
    </rPh>
    <phoneticPr fontId="8"/>
  </si>
  <si>
    <t>桝井ドーフィン</t>
    <rPh sb="0" eb="2">
      <t>マスイ</t>
    </rPh>
    <phoneticPr fontId="8"/>
  </si>
  <si>
    <t>早味かん</t>
    <rPh sb="0" eb="1">
      <t>ハヤ</t>
    </rPh>
    <rPh sb="1" eb="2">
      <t>ミ</t>
    </rPh>
    <phoneticPr fontId="2"/>
  </si>
  <si>
    <t>巨峰　有核</t>
    <rPh sb="0" eb="2">
      <t>キョホウ</t>
    </rPh>
    <rPh sb="3" eb="5">
      <t>ユウカク</t>
    </rPh>
    <phoneticPr fontId="2"/>
  </si>
  <si>
    <t>みかん</t>
    <phoneticPr fontId="2"/>
  </si>
  <si>
    <t xml:space="preserve">   栽培方法のこと</t>
    <phoneticPr fontId="2"/>
  </si>
  <si>
    <t>ピノノワール</t>
  </si>
  <si>
    <t>ケルナー</t>
  </si>
  <si>
    <t>シャドルネ</t>
  </si>
  <si>
    <t>シュナンブラン</t>
  </si>
  <si>
    <t>メルロー</t>
  </si>
  <si>
    <t>びわ</t>
    <phoneticPr fontId="2"/>
  </si>
  <si>
    <t>藤稔</t>
    <rPh sb="0" eb="1">
      <t>フジ</t>
    </rPh>
    <rPh sb="1" eb="2">
      <t>ミノリ</t>
    </rPh>
    <phoneticPr fontId="2"/>
  </si>
  <si>
    <t>クイーンニーナ</t>
  </si>
  <si>
    <t>シャインマスカット</t>
    <phoneticPr fontId="2"/>
  </si>
  <si>
    <t>県計</t>
    <rPh sb="0" eb="1">
      <t>ケン</t>
    </rPh>
    <phoneticPr fontId="2"/>
  </si>
  <si>
    <t>（単位：ａ、ｔ、戸）</t>
    <rPh sb="1" eb="3">
      <t>タンイ</t>
    </rPh>
    <rPh sb="8" eb="9">
      <t>コ</t>
    </rPh>
    <phoneticPr fontId="2"/>
  </si>
  <si>
    <t>その他（タマキ等）</t>
    <rPh sb="2" eb="3">
      <t>タ</t>
    </rPh>
    <rPh sb="7" eb="8">
      <t>トウ</t>
    </rPh>
    <phoneticPr fontId="2"/>
  </si>
  <si>
    <t>10　なし平行整枝栽培・ジョイント整枝栽培の普及状況調査　（令和３年産）</t>
    <rPh sb="5" eb="7">
      <t>ヘイコウ</t>
    </rPh>
    <rPh sb="7" eb="8">
      <t>セイ</t>
    </rPh>
    <rPh sb="8" eb="9">
      <t>エダ</t>
    </rPh>
    <rPh sb="17" eb="19">
      <t>セイシ</t>
    </rPh>
    <rPh sb="19" eb="21">
      <t>サイバイ</t>
    </rPh>
    <rPh sb="30" eb="32">
      <t>レイワ</t>
    </rPh>
    <rPh sb="33" eb="35">
      <t>ネンサン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</si>
</sst>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.0"/>
    <numFmt numFmtId="177" formatCode="0.0_);[Red]\(0.0\)"/>
    <numFmt numFmtId="178" formatCode="#,##0_);[Red]\(#,##0\)"/>
    <numFmt numFmtId="179" formatCode="#,##0.0_);[Red]\(#,##0.0\)"/>
    <numFmt numFmtId="180" formatCode="#,##0.00_);[Red]\(#,##0.00\)"/>
    <numFmt numFmtId="181" formatCode="0_);[Red]\(0\)"/>
    <numFmt numFmtId="182" formatCode="#,##0.0;[Red]\-#,##0.0"/>
    <numFmt numFmtId="183" formatCode="0.00_);[Red]\(0.00\)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14"/>
      <name val="DejaVu Sans"/>
      <family val="2"/>
    </font>
    <font>
      <sz val="12"/>
      <name val="DejaVu Sans"/>
      <family val="2"/>
    </font>
  </fonts>
  <fills count="2">
    <fill>
      <patternFill patternType="none"/>
    </fill>
    <fill>
      <patternFill patternType="gray125"/>
    </fill>
  </fills>
  <borders count="8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178" fontId="6" fillId="0" borderId="0" applyBorder="0" applyProtection="0"/>
    <xf numFmtId="38" fontId="1" fillId="0" borderId="0" applyFont="0" applyFill="0" applyBorder="0" applyAlignment="0" applyProtection="0"/>
    <xf numFmtId="38" fontId="6" fillId="0" borderId="0" applyFont="0" applyFill="0" applyBorder="0" applyAlignment="0" applyProtection="0"/>
  </cellStyleXfs>
  <cellXfs count="429">
    <xf numFmtId="0" fontId="0" fillId="0" borderId="0" xfId="0"/>
    <xf numFmtId="179" fontId="4" fillId="0" borderId="47" xfId="0" applyNumberFormat="1" applyFont="1" applyFill="1" applyBorder="1" applyAlignment="1" applyProtection="1">
      <alignment horizontal="right" vertical="center"/>
    </xf>
    <xf numFmtId="179" fontId="4" fillId="0" borderId="12" xfId="3" applyNumberFormat="1" applyFont="1" applyFill="1" applyBorder="1" applyAlignment="1">
      <alignment horizontal="right" vertical="center"/>
    </xf>
    <xf numFmtId="179" fontId="4" fillId="0" borderId="15" xfId="3" applyNumberFormat="1" applyFont="1" applyFill="1" applyBorder="1" applyAlignment="1">
      <alignment horizontal="right" vertical="center"/>
    </xf>
    <xf numFmtId="179" fontId="4" fillId="0" borderId="23" xfId="3" applyNumberFormat="1" applyFont="1" applyFill="1" applyBorder="1" applyAlignment="1">
      <alignment horizontal="right" vertical="center"/>
    </xf>
    <xf numFmtId="178" fontId="4" fillId="0" borderId="36" xfId="0" applyNumberFormat="1" applyFont="1" applyFill="1" applyBorder="1" applyAlignment="1">
      <alignment horizontal="right" vertical="center"/>
    </xf>
    <xf numFmtId="179" fontId="4" fillId="0" borderId="22" xfId="3" applyNumberFormat="1" applyFont="1" applyFill="1" applyBorder="1" applyAlignment="1">
      <alignment horizontal="right" vertical="center"/>
    </xf>
    <xf numFmtId="178" fontId="4" fillId="0" borderId="47" xfId="0" applyNumberFormat="1" applyFont="1" applyFill="1" applyBorder="1" applyAlignment="1">
      <alignment horizontal="right" vertical="center"/>
    </xf>
    <xf numFmtId="179" fontId="4" fillId="0" borderId="1" xfId="3" applyNumberFormat="1" applyFont="1" applyFill="1" applyBorder="1" applyAlignment="1">
      <alignment horizontal="right" vertical="center"/>
    </xf>
    <xf numFmtId="179" fontId="4" fillId="0" borderId="10" xfId="3" applyNumberFormat="1" applyFont="1" applyFill="1" applyBorder="1" applyAlignment="1">
      <alignment horizontal="right" vertical="center"/>
    </xf>
    <xf numFmtId="178" fontId="4" fillId="0" borderId="41" xfId="0" applyNumberFormat="1" applyFont="1" applyFill="1" applyBorder="1" applyAlignment="1">
      <alignment horizontal="right" vertical="center"/>
    </xf>
    <xf numFmtId="179" fontId="4" fillId="0" borderId="2" xfId="3" applyNumberFormat="1" applyFont="1" applyFill="1" applyBorder="1" applyAlignment="1">
      <alignment horizontal="right" vertical="center"/>
    </xf>
    <xf numFmtId="3" fontId="4" fillId="0" borderId="42" xfId="3" applyNumberFormat="1" applyFont="1" applyFill="1" applyBorder="1" applyAlignment="1">
      <alignment horizontal="right" vertical="center"/>
    </xf>
    <xf numFmtId="176" fontId="4" fillId="0" borderId="37" xfId="3" applyNumberFormat="1" applyFont="1" applyFill="1" applyBorder="1" applyAlignment="1">
      <alignment vertical="center"/>
    </xf>
    <xf numFmtId="3" fontId="4" fillId="0" borderId="38" xfId="3" applyNumberFormat="1" applyFont="1" applyFill="1" applyBorder="1" applyAlignment="1">
      <alignment vertical="center"/>
    </xf>
    <xf numFmtId="176" fontId="4" fillId="0" borderId="38" xfId="3" applyNumberFormat="1" applyFont="1" applyFill="1" applyBorder="1" applyAlignment="1">
      <alignment vertical="center"/>
    </xf>
    <xf numFmtId="176" fontId="4" fillId="0" borderId="20" xfId="3" applyNumberFormat="1" applyFont="1" applyFill="1" applyBorder="1" applyAlignment="1">
      <alignment vertical="center"/>
    </xf>
    <xf numFmtId="176" fontId="4" fillId="0" borderId="42" xfId="3" applyNumberFormat="1" applyFont="1" applyFill="1" applyBorder="1" applyAlignment="1">
      <alignment vertical="center"/>
    </xf>
    <xf numFmtId="3" fontId="4" fillId="0" borderId="42" xfId="3" applyNumberFormat="1" applyFont="1" applyFill="1" applyBorder="1" applyAlignment="1">
      <alignment vertical="center"/>
    </xf>
    <xf numFmtId="178" fontId="4" fillId="0" borderId="38" xfId="3" applyNumberFormat="1" applyFont="1" applyFill="1" applyBorder="1" applyAlignment="1">
      <alignment vertical="center"/>
    </xf>
    <xf numFmtId="178" fontId="4" fillId="0" borderId="42" xfId="3" applyNumberFormat="1" applyFont="1" applyFill="1" applyBorder="1" applyAlignment="1">
      <alignment vertical="center"/>
    </xf>
    <xf numFmtId="176" fontId="4" fillId="0" borderId="2" xfId="3" applyNumberFormat="1" applyFont="1" applyFill="1" applyBorder="1" applyAlignment="1">
      <alignment horizontal="right" vertical="center"/>
    </xf>
    <xf numFmtId="176" fontId="4" fillId="0" borderId="32" xfId="3" applyNumberFormat="1" applyFont="1" applyFill="1" applyBorder="1" applyAlignment="1">
      <alignment horizontal="right" vertical="center"/>
    </xf>
    <xf numFmtId="3" fontId="4" fillId="0" borderId="32" xfId="3" applyNumberFormat="1" applyFont="1" applyFill="1" applyBorder="1" applyAlignment="1">
      <alignment horizontal="right" vertical="center"/>
    </xf>
    <xf numFmtId="176" fontId="4" fillId="0" borderId="10" xfId="3" applyNumberFormat="1" applyFont="1" applyFill="1" applyBorder="1" applyAlignment="1">
      <alignment horizontal="right" vertical="center"/>
    </xf>
    <xf numFmtId="179" fontId="4" fillId="0" borderId="32" xfId="3" applyNumberFormat="1" applyFont="1" applyFill="1" applyBorder="1" applyAlignment="1">
      <alignment horizontal="right" vertical="center"/>
    </xf>
    <xf numFmtId="176" fontId="4" fillId="0" borderId="7" xfId="3" applyNumberFormat="1" applyFont="1" applyFill="1" applyBorder="1" applyAlignment="1">
      <alignment horizontal="right" vertical="center"/>
    </xf>
    <xf numFmtId="179" fontId="4" fillId="0" borderId="16" xfId="3" applyNumberFormat="1" applyFont="1" applyFill="1" applyBorder="1" applyAlignment="1">
      <alignment horizontal="right" vertical="center"/>
    </xf>
    <xf numFmtId="3" fontId="4" fillId="0" borderId="16" xfId="3" applyNumberFormat="1" applyFont="1" applyFill="1" applyBorder="1" applyAlignment="1">
      <alignment horizontal="right" vertical="center"/>
    </xf>
    <xf numFmtId="179" fontId="4" fillId="0" borderId="20" xfId="3" applyNumberFormat="1" applyFont="1" applyFill="1" applyBorder="1" applyAlignment="1">
      <alignment horizontal="right" vertical="center"/>
    </xf>
    <xf numFmtId="179" fontId="4" fillId="0" borderId="42" xfId="3" applyNumberFormat="1" applyFont="1" applyFill="1" applyBorder="1" applyAlignment="1">
      <alignment horizontal="right" vertical="center"/>
    </xf>
    <xf numFmtId="3" fontId="4" fillId="0" borderId="12" xfId="3" applyNumberFormat="1" applyFont="1" applyFill="1" applyBorder="1" applyAlignment="1">
      <alignment horizontal="right" vertical="center"/>
    </xf>
    <xf numFmtId="3" fontId="4" fillId="0" borderId="11" xfId="3" applyNumberFormat="1" applyFont="1" applyFill="1" applyBorder="1" applyAlignment="1">
      <alignment horizontal="right" vertical="center"/>
    </xf>
    <xf numFmtId="179" fontId="4" fillId="0" borderId="7" xfId="3" applyNumberFormat="1" applyFont="1" applyFill="1" applyBorder="1" applyAlignment="1">
      <alignment horizontal="right" vertical="center"/>
    </xf>
    <xf numFmtId="179" fontId="4" fillId="0" borderId="5" xfId="3" applyNumberFormat="1" applyFont="1" applyFill="1" applyBorder="1" applyAlignment="1">
      <alignment horizontal="right" vertical="center"/>
    </xf>
    <xf numFmtId="3" fontId="4" fillId="0" borderId="5" xfId="3" applyNumberFormat="1" applyFont="1" applyFill="1" applyBorder="1" applyAlignment="1">
      <alignment horizontal="right" vertical="center"/>
    </xf>
    <xf numFmtId="178" fontId="4" fillId="0" borderId="6" xfId="3" applyNumberFormat="1" applyFont="1" applyFill="1" applyBorder="1" applyAlignment="1">
      <alignment horizontal="right" vertical="center"/>
    </xf>
    <xf numFmtId="178" fontId="4" fillId="0" borderId="17" xfId="3" applyNumberFormat="1" applyFont="1" applyFill="1" applyBorder="1" applyAlignment="1">
      <alignment horizontal="right" vertical="center"/>
    </xf>
    <xf numFmtId="177" fontId="4" fillId="0" borderId="32" xfId="3" applyNumberFormat="1" applyFont="1" applyFill="1" applyBorder="1" applyAlignment="1">
      <alignment vertical="center"/>
    </xf>
    <xf numFmtId="179" fontId="4" fillId="0" borderId="32" xfId="0" applyNumberFormat="1" applyFont="1" applyFill="1" applyBorder="1" applyAlignment="1">
      <alignment horizontal="right" vertical="center"/>
    </xf>
    <xf numFmtId="178" fontId="4" fillId="0" borderId="28" xfId="3" applyNumberFormat="1" applyFont="1" applyFill="1" applyBorder="1" applyAlignment="1">
      <alignment horizontal="right" vertical="center"/>
    </xf>
    <xf numFmtId="178" fontId="4" fillId="0" borderId="12" xfId="0" applyNumberFormat="1" applyFont="1" applyFill="1" applyBorder="1" applyAlignment="1">
      <alignment horizontal="right" vertical="center"/>
    </xf>
    <xf numFmtId="178" fontId="4" fillId="0" borderId="11" xfId="0" applyNumberFormat="1" applyFont="1" applyFill="1" applyBorder="1" applyAlignment="1">
      <alignment horizontal="right" vertical="center"/>
    </xf>
    <xf numFmtId="178" fontId="4" fillId="0" borderId="11" xfId="3" applyNumberFormat="1" applyFont="1" applyFill="1" applyBorder="1" applyAlignment="1">
      <alignment horizontal="right" vertical="center"/>
    </xf>
    <xf numFmtId="181" fontId="4" fillId="0" borderId="32" xfId="3" applyNumberFormat="1" applyFont="1" applyFill="1" applyBorder="1" applyAlignment="1">
      <alignment horizontal="right" vertical="center"/>
    </xf>
    <xf numFmtId="181" fontId="4" fillId="0" borderId="42" xfId="3" applyNumberFormat="1" applyFont="1" applyFill="1" applyBorder="1" applyAlignment="1">
      <alignment horizontal="right" vertical="center"/>
    </xf>
    <xf numFmtId="178" fontId="4" fillId="0" borderId="5" xfId="3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176" fontId="4" fillId="0" borderId="0" xfId="2" applyNumberFormat="1" applyFont="1" applyFill="1" applyAlignment="1">
      <alignment vertical="center"/>
    </xf>
    <xf numFmtId="3" fontId="4" fillId="0" borderId="0" xfId="2" applyNumberFormat="1" applyFont="1" applyFill="1" applyAlignment="1">
      <alignment vertical="center"/>
    </xf>
    <xf numFmtId="3" fontId="4" fillId="0" borderId="0" xfId="0" applyNumberFormat="1" applyFont="1" applyFill="1" applyAlignment="1">
      <alignment vertical="center"/>
    </xf>
    <xf numFmtId="176" fontId="4" fillId="0" borderId="0" xfId="3" applyNumberFormat="1" applyFont="1" applyFill="1" applyAlignment="1">
      <alignment horizontal="right" vertical="center"/>
    </xf>
    <xf numFmtId="181" fontId="4" fillId="0" borderId="33" xfId="0" applyNumberFormat="1" applyFont="1" applyFill="1" applyBorder="1" applyAlignment="1">
      <alignment horizontal="center" vertical="center"/>
    </xf>
    <xf numFmtId="181" fontId="4" fillId="0" borderId="34" xfId="0" applyNumberFormat="1" applyFont="1" applyFill="1" applyBorder="1" applyAlignment="1">
      <alignment horizontal="center" vertical="center"/>
    </xf>
    <xf numFmtId="176" fontId="4" fillId="0" borderId="8" xfId="2" applyNumberFormat="1" applyFont="1" applyFill="1" applyBorder="1" applyAlignment="1">
      <alignment horizontal="center" vertical="center"/>
    </xf>
    <xf numFmtId="176" fontId="4" fillId="0" borderId="5" xfId="2" applyNumberFormat="1" applyFont="1" applyFill="1" applyBorder="1" applyAlignment="1">
      <alignment horizontal="center" vertical="center"/>
    </xf>
    <xf numFmtId="3" fontId="4" fillId="0" borderId="5" xfId="2" applyNumberFormat="1" applyFont="1" applyFill="1" applyBorder="1" applyAlignment="1">
      <alignment horizontal="center" vertical="center"/>
    </xf>
    <xf numFmtId="3" fontId="4" fillId="0" borderId="6" xfId="2" applyNumberFormat="1" applyFont="1" applyFill="1" applyBorder="1" applyAlignment="1">
      <alignment horizontal="center" vertical="center"/>
    </xf>
    <xf numFmtId="176" fontId="4" fillId="0" borderId="7" xfId="2" applyNumberFormat="1" applyFont="1" applyFill="1" applyBorder="1" applyAlignment="1">
      <alignment horizontal="center" vertical="center"/>
    </xf>
    <xf numFmtId="181" fontId="4" fillId="0" borderId="35" xfId="0" applyNumberFormat="1" applyFont="1" applyFill="1" applyBorder="1" applyAlignment="1">
      <alignment horizontal="center" vertical="center"/>
    </xf>
    <xf numFmtId="176" fontId="4" fillId="0" borderId="32" xfId="2" applyNumberFormat="1" applyFont="1" applyFill="1" applyBorder="1" applyAlignment="1">
      <alignment vertical="center"/>
    </xf>
    <xf numFmtId="181" fontId="4" fillId="0" borderId="28" xfId="2" applyNumberFormat="1" applyFont="1" applyFill="1" applyBorder="1" applyAlignment="1">
      <alignment vertical="center"/>
    </xf>
    <xf numFmtId="3" fontId="4" fillId="0" borderId="32" xfId="2" applyNumberFormat="1" applyFont="1" applyFill="1" applyBorder="1" applyAlignment="1">
      <alignment vertical="center"/>
    </xf>
    <xf numFmtId="181" fontId="4" fillId="0" borderId="41" xfId="2" applyNumberFormat="1" applyFont="1" applyFill="1" applyBorder="1" applyAlignment="1">
      <alignment vertical="center"/>
    </xf>
    <xf numFmtId="176" fontId="4" fillId="0" borderId="32" xfId="2" applyNumberFormat="1" applyFont="1" applyFill="1" applyBorder="1" applyAlignment="1">
      <alignment horizontal="right" vertical="center"/>
    </xf>
    <xf numFmtId="179" fontId="4" fillId="0" borderId="32" xfId="2" applyNumberFormat="1" applyFont="1" applyFill="1" applyBorder="1" applyAlignment="1">
      <alignment horizontal="right" vertical="center"/>
    </xf>
    <xf numFmtId="181" fontId="4" fillId="0" borderId="28" xfId="2" applyNumberFormat="1" applyFont="1" applyFill="1" applyBorder="1" applyAlignment="1">
      <alignment horizontal="right" vertical="center"/>
    </xf>
    <xf numFmtId="178" fontId="4" fillId="0" borderId="28" xfId="2" applyNumberFormat="1" applyFont="1" applyFill="1" applyBorder="1" applyAlignment="1">
      <alignment horizontal="right" vertical="center"/>
    </xf>
    <xf numFmtId="179" fontId="4" fillId="0" borderId="32" xfId="2" applyNumberFormat="1" applyFont="1" applyFill="1" applyBorder="1" applyAlignment="1">
      <alignment vertical="center"/>
    </xf>
    <xf numFmtId="177" fontId="4" fillId="0" borderId="32" xfId="3" applyNumberFormat="1" applyFont="1" applyFill="1" applyBorder="1" applyAlignment="1">
      <alignment horizontal="right" vertical="center"/>
    </xf>
    <xf numFmtId="178" fontId="4" fillId="0" borderId="32" xfId="3" applyNumberFormat="1" applyFont="1" applyFill="1" applyBorder="1" applyAlignment="1">
      <alignment horizontal="right" vertical="center"/>
    </xf>
    <xf numFmtId="178" fontId="4" fillId="0" borderId="32" xfId="2" applyNumberFormat="1" applyFont="1" applyFill="1" applyBorder="1" applyAlignment="1">
      <alignment vertical="center"/>
    </xf>
    <xf numFmtId="3" fontId="4" fillId="0" borderId="28" xfId="3" applyNumberFormat="1" applyFont="1" applyFill="1" applyBorder="1" applyAlignment="1">
      <alignment horizontal="right" vertical="center"/>
    </xf>
    <xf numFmtId="0" fontId="5" fillId="0" borderId="52" xfId="0" applyFont="1" applyFill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center" vertical="center"/>
    </xf>
    <xf numFmtId="178" fontId="4" fillId="0" borderId="12" xfId="3" applyNumberFormat="1" applyFont="1" applyFill="1" applyBorder="1" applyAlignment="1">
      <alignment horizontal="right" vertical="center"/>
    </xf>
    <xf numFmtId="3" fontId="4" fillId="0" borderId="28" xfId="2" applyNumberFormat="1" applyFont="1" applyFill="1" applyBorder="1" applyAlignment="1">
      <alignment horizontal="right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 shrinkToFit="1"/>
    </xf>
    <xf numFmtId="179" fontId="4" fillId="0" borderId="71" xfId="0" applyNumberFormat="1" applyFont="1" applyFill="1" applyBorder="1" applyAlignment="1" applyProtection="1">
      <alignment horizontal="right" vertical="center"/>
    </xf>
    <xf numFmtId="179" fontId="4" fillId="0" borderId="69" xfId="0" applyNumberFormat="1" applyFont="1" applyFill="1" applyBorder="1" applyAlignment="1" applyProtection="1">
      <alignment horizontal="right" vertical="center"/>
    </xf>
    <xf numFmtId="3" fontId="4" fillId="0" borderId="69" xfId="0" applyNumberFormat="1" applyFont="1" applyFill="1" applyBorder="1" applyAlignment="1" applyProtection="1">
      <alignment horizontal="right" vertical="center"/>
    </xf>
    <xf numFmtId="179" fontId="4" fillId="0" borderId="72" xfId="0" applyNumberFormat="1" applyFont="1" applyFill="1" applyBorder="1" applyAlignment="1" applyProtection="1">
      <alignment horizontal="right" vertical="center"/>
    </xf>
    <xf numFmtId="179" fontId="4" fillId="0" borderId="70" xfId="0" applyNumberFormat="1" applyFont="1" applyFill="1" applyBorder="1" applyAlignment="1" applyProtection="1">
      <alignment horizontal="right" vertical="center"/>
    </xf>
    <xf numFmtId="3" fontId="4" fillId="0" borderId="70" xfId="0" applyNumberFormat="1" applyFont="1" applyFill="1" applyBorder="1" applyAlignment="1" applyProtection="1">
      <alignment horizontal="right" vertical="center"/>
    </xf>
    <xf numFmtId="180" fontId="4" fillId="0" borderId="32" xfId="3" applyNumberFormat="1" applyFont="1" applyFill="1" applyBorder="1" applyAlignment="1">
      <alignment horizontal="right" vertical="center"/>
    </xf>
    <xf numFmtId="178" fontId="4" fillId="0" borderId="62" xfId="0" applyNumberFormat="1" applyFont="1" applyFill="1" applyBorder="1" applyAlignment="1">
      <alignment horizontal="right" vertical="center"/>
    </xf>
    <xf numFmtId="178" fontId="4" fillId="0" borderId="53" xfId="0" applyNumberFormat="1" applyFont="1" applyFill="1" applyBorder="1" applyAlignment="1">
      <alignment horizontal="right" vertical="center"/>
    </xf>
    <xf numFmtId="176" fontId="4" fillId="0" borderId="37" xfId="3" applyNumberFormat="1" applyFont="1" applyFill="1" applyBorder="1" applyAlignment="1">
      <alignment horizontal="right" vertical="center"/>
    </xf>
    <xf numFmtId="176" fontId="4" fillId="0" borderId="38" xfId="3" applyNumberFormat="1" applyFont="1" applyFill="1" applyBorder="1" applyAlignment="1">
      <alignment horizontal="right" vertical="center"/>
    </xf>
    <xf numFmtId="3" fontId="4" fillId="0" borderId="38" xfId="3" applyNumberFormat="1" applyFont="1" applyFill="1" applyBorder="1" applyAlignment="1">
      <alignment horizontal="right" vertical="center"/>
    </xf>
    <xf numFmtId="176" fontId="4" fillId="0" borderId="20" xfId="3" applyNumberFormat="1" applyFont="1" applyFill="1" applyBorder="1" applyAlignment="1">
      <alignment horizontal="right" vertical="center"/>
    </xf>
    <xf numFmtId="176" fontId="4" fillId="0" borderId="42" xfId="3" applyNumberFormat="1" applyFont="1" applyFill="1" applyBorder="1" applyAlignment="1">
      <alignment horizontal="right" vertical="center"/>
    </xf>
    <xf numFmtId="181" fontId="4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right" vertical="center" shrinkToFit="1"/>
    </xf>
    <xf numFmtId="38" fontId="4" fillId="0" borderId="0" xfId="2" applyFont="1" applyFill="1" applyAlignment="1">
      <alignment vertical="center"/>
    </xf>
    <xf numFmtId="38" fontId="4" fillId="0" borderId="0" xfId="2" applyFont="1" applyFill="1" applyAlignment="1">
      <alignment horizontal="center" vertical="center"/>
    </xf>
    <xf numFmtId="38" fontId="4" fillId="0" borderId="0" xfId="2" applyFont="1" applyFill="1" applyAlignment="1">
      <alignment horizontal="right" vertical="center"/>
    </xf>
    <xf numFmtId="0" fontId="4" fillId="0" borderId="47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38" fontId="4" fillId="0" borderId="67" xfId="2" applyFont="1" applyFill="1" applyBorder="1" applyAlignment="1">
      <alignment horizontal="center" vertical="center"/>
    </xf>
    <xf numFmtId="38" fontId="4" fillId="0" borderId="49" xfId="2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179" fontId="4" fillId="0" borderId="16" xfId="0" applyNumberFormat="1" applyFont="1" applyFill="1" applyBorder="1" applyAlignment="1">
      <alignment horizontal="right" vertical="center"/>
    </xf>
    <xf numFmtId="1" fontId="4" fillId="0" borderId="36" xfId="0" applyNumberFormat="1" applyFont="1" applyFill="1" applyBorder="1" applyAlignment="1">
      <alignment horizontal="right" vertical="center"/>
    </xf>
    <xf numFmtId="179" fontId="4" fillId="0" borderId="30" xfId="3" applyNumberFormat="1" applyFont="1" applyFill="1" applyBorder="1" applyAlignment="1">
      <alignment horizontal="right" vertical="center"/>
    </xf>
    <xf numFmtId="1" fontId="4" fillId="0" borderId="54" xfId="0" applyNumberFormat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center" vertical="center"/>
    </xf>
    <xf numFmtId="179" fontId="4" fillId="0" borderId="5" xfId="0" applyNumberFormat="1" applyFont="1" applyFill="1" applyBorder="1" applyAlignment="1">
      <alignment horizontal="right" vertical="center"/>
    </xf>
    <xf numFmtId="1" fontId="4" fillId="0" borderId="19" xfId="0" applyNumberFormat="1" applyFont="1" applyFill="1" applyBorder="1" applyAlignment="1">
      <alignment horizontal="right" vertical="center"/>
    </xf>
    <xf numFmtId="179" fontId="4" fillId="0" borderId="7" xfId="0" applyNumberFormat="1" applyFont="1" applyFill="1" applyBorder="1" applyAlignment="1">
      <alignment horizontal="right" vertical="center"/>
    </xf>
    <xf numFmtId="1" fontId="4" fillId="0" borderId="6" xfId="0" applyNumberFormat="1" applyFont="1" applyFill="1" applyBorder="1" applyAlignment="1">
      <alignment horizontal="right" vertical="center"/>
    </xf>
    <xf numFmtId="179" fontId="4" fillId="0" borderId="4" xfId="0" applyNumberFormat="1" applyFont="1" applyFill="1" applyBorder="1" applyAlignment="1">
      <alignment horizontal="right" vertical="center"/>
    </xf>
    <xf numFmtId="179" fontId="4" fillId="0" borderId="12" xfId="0" applyNumberFormat="1" applyFont="1" applyFill="1" applyBorder="1" applyAlignment="1">
      <alignment horizontal="right" vertical="center"/>
    </xf>
    <xf numFmtId="1" fontId="4" fillId="0" borderId="47" xfId="0" applyNumberFormat="1" applyFont="1" applyFill="1" applyBorder="1" applyAlignment="1">
      <alignment horizontal="right" vertical="center"/>
    </xf>
    <xf numFmtId="179" fontId="4" fillId="0" borderId="25" xfId="0" applyNumberFormat="1" applyFont="1" applyFill="1" applyBorder="1" applyAlignment="1">
      <alignment horizontal="right" vertical="center"/>
    </xf>
    <xf numFmtId="1" fontId="4" fillId="0" borderId="65" xfId="0" applyNumberFormat="1" applyFont="1" applyFill="1" applyBorder="1" applyAlignment="1">
      <alignment horizontal="right" vertical="center"/>
    </xf>
    <xf numFmtId="179" fontId="4" fillId="0" borderId="18" xfId="0" applyNumberFormat="1" applyFont="1" applyFill="1" applyBorder="1" applyAlignment="1">
      <alignment horizontal="right" vertical="center"/>
    </xf>
    <xf numFmtId="1" fontId="4" fillId="0" borderId="26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38" fontId="4" fillId="0" borderId="0" xfId="2" applyFont="1" applyFill="1" applyBorder="1" applyAlignment="1">
      <alignment vertical="center"/>
    </xf>
    <xf numFmtId="0" fontId="4" fillId="0" borderId="0" xfId="0" applyFont="1" applyFill="1" applyAlignment="1">
      <alignment horizontal="right" vertical="center"/>
    </xf>
    <xf numFmtId="178" fontId="4" fillId="0" borderId="54" xfId="0" applyNumberFormat="1" applyFont="1" applyFill="1" applyBorder="1" applyAlignment="1">
      <alignment horizontal="right" vertical="center"/>
    </xf>
    <xf numFmtId="0" fontId="4" fillId="0" borderId="3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38" fontId="4" fillId="0" borderId="30" xfId="2" applyFont="1" applyFill="1" applyBorder="1" applyAlignment="1">
      <alignment horizontal="center" vertical="center"/>
    </xf>
    <xf numFmtId="38" fontId="4" fillId="0" borderId="0" xfId="2" applyFont="1" applyFill="1" applyBorder="1" applyAlignment="1">
      <alignment horizontal="center" vertical="center"/>
    </xf>
    <xf numFmtId="38" fontId="4" fillId="0" borderId="8" xfId="2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38" fontId="5" fillId="0" borderId="7" xfId="2" applyFont="1" applyFill="1" applyBorder="1" applyAlignment="1">
      <alignment horizontal="center" vertical="center"/>
    </xf>
    <xf numFmtId="38" fontId="5" fillId="0" borderId="8" xfId="2" applyFont="1" applyFill="1" applyBorder="1" applyAlignment="1">
      <alignment horizontal="center" vertical="center"/>
    </xf>
    <xf numFmtId="38" fontId="4" fillId="0" borderId="7" xfId="2" applyFont="1" applyFill="1" applyBorder="1" applyAlignment="1">
      <alignment horizontal="center" vertical="center"/>
    </xf>
    <xf numFmtId="38" fontId="4" fillId="0" borderId="5" xfId="2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82" fontId="4" fillId="0" borderId="32" xfId="3" applyNumberFormat="1" applyFont="1" applyFill="1" applyBorder="1" applyAlignment="1">
      <alignment horizontal="right" vertical="center"/>
    </xf>
    <xf numFmtId="1" fontId="4" fillId="0" borderId="28" xfId="0" applyNumberFormat="1" applyFont="1" applyFill="1" applyBorder="1" applyAlignment="1">
      <alignment horizontal="right" vertical="center"/>
    </xf>
    <xf numFmtId="0" fontId="4" fillId="0" borderId="21" xfId="0" applyFont="1" applyFill="1" applyBorder="1" applyAlignment="1">
      <alignment horizontal="center" vertical="center"/>
    </xf>
    <xf numFmtId="182" fontId="4" fillId="0" borderId="42" xfId="3" applyNumberFormat="1" applyFont="1" applyFill="1" applyBorder="1" applyAlignment="1">
      <alignment horizontal="right" vertical="center"/>
    </xf>
    <xf numFmtId="1" fontId="4" fillId="0" borderId="43" xfId="0" applyNumberFormat="1" applyFont="1" applyFill="1" applyBorder="1" applyAlignment="1">
      <alignment horizontal="right" vertical="center"/>
    </xf>
    <xf numFmtId="179" fontId="4" fillId="0" borderId="10" xfId="2" applyNumberFormat="1" applyFont="1" applyFill="1" applyBorder="1" applyAlignment="1">
      <alignment horizontal="right" vertical="center"/>
    </xf>
    <xf numFmtId="179" fontId="4" fillId="0" borderId="27" xfId="0" applyNumberFormat="1" applyFont="1" applyFill="1" applyBorder="1" applyAlignment="1">
      <alignment horizontal="right" vertical="center"/>
    </xf>
    <xf numFmtId="1" fontId="4" fillId="0" borderId="29" xfId="0" applyNumberFormat="1" applyFont="1" applyFill="1" applyBorder="1" applyAlignment="1">
      <alignment horizontal="right" vertical="center"/>
    </xf>
    <xf numFmtId="179" fontId="4" fillId="0" borderId="24" xfId="2" applyNumberFormat="1" applyFont="1" applyFill="1" applyBorder="1" applyAlignment="1">
      <alignment horizontal="right" vertical="center"/>
    </xf>
    <xf numFmtId="1" fontId="4" fillId="0" borderId="29" xfId="2" applyNumberFormat="1" applyFont="1" applyFill="1" applyBorder="1" applyAlignment="1">
      <alignment horizontal="right" vertical="center"/>
    </xf>
    <xf numFmtId="0" fontId="5" fillId="0" borderId="31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38" fontId="5" fillId="0" borderId="0" xfId="2" applyFont="1" applyFill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178" fontId="4" fillId="0" borderId="16" xfId="0" applyNumberFormat="1" applyFont="1" applyFill="1" applyBorder="1" applyAlignment="1">
      <alignment horizontal="right" vertical="center"/>
    </xf>
    <xf numFmtId="178" fontId="4" fillId="0" borderId="17" xfId="0" applyNumberFormat="1" applyFont="1" applyFill="1" applyBorder="1" applyAlignment="1">
      <alignment horizontal="right" vertical="center"/>
    </xf>
    <xf numFmtId="179" fontId="4" fillId="0" borderId="11" xfId="0" applyNumberFormat="1" applyFont="1" applyFill="1" applyBorder="1" applyAlignment="1">
      <alignment horizontal="right" vertical="center"/>
    </xf>
    <xf numFmtId="179" fontId="4" fillId="0" borderId="25" xfId="3" applyNumberFormat="1" applyFont="1" applyFill="1" applyBorder="1" applyAlignment="1">
      <alignment horizontal="right" vertical="center"/>
    </xf>
    <xf numFmtId="178" fontId="4" fillId="0" borderId="25" xfId="3" applyNumberFormat="1" applyFont="1" applyFill="1" applyBorder="1" applyAlignment="1">
      <alignment horizontal="right" vertical="center"/>
    </xf>
    <xf numFmtId="178" fontId="4" fillId="0" borderId="26" xfId="3" applyNumberFormat="1" applyFont="1" applyFill="1" applyBorder="1" applyAlignment="1">
      <alignment horizontal="right" vertical="center"/>
    </xf>
    <xf numFmtId="179" fontId="4" fillId="0" borderId="9" xfId="2" applyNumberFormat="1" applyFont="1" applyFill="1" applyBorder="1" applyAlignment="1">
      <alignment horizontal="right" vertical="center"/>
    </xf>
    <xf numFmtId="178" fontId="4" fillId="0" borderId="9" xfId="2" applyNumberFormat="1" applyFont="1" applyFill="1" applyBorder="1" applyAlignment="1">
      <alignment horizontal="right" vertical="center"/>
    </xf>
    <xf numFmtId="178" fontId="4" fillId="0" borderId="29" xfId="2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38" fontId="5" fillId="0" borderId="0" xfId="2" applyFont="1" applyFill="1" applyBorder="1" applyAlignment="1">
      <alignment vertical="center"/>
    </xf>
    <xf numFmtId="0" fontId="5" fillId="0" borderId="47" xfId="0" applyFont="1" applyFill="1" applyBorder="1" applyAlignment="1">
      <alignment horizontal="center" vertical="center"/>
    </xf>
    <xf numFmtId="176" fontId="4" fillId="0" borderId="56" xfId="3" applyNumberFormat="1" applyFont="1" applyFill="1" applyBorder="1" applyAlignment="1">
      <alignment horizontal="right" vertical="center"/>
    </xf>
    <xf numFmtId="176" fontId="4" fillId="0" borderId="4" xfId="3" applyNumberFormat="1" applyFont="1" applyFill="1" applyBorder="1" applyAlignment="1">
      <alignment horizontal="right" vertical="center"/>
    </xf>
    <xf numFmtId="3" fontId="4" fillId="0" borderId="4" xfId="3" applyNumberFormat="1" applyFont="1" applyFill="1" applyBorder="1" applyAlignment="1">
      <alignment horizontal="right" vertical="center"/>
    </xf>
    <xf numFmtId="177" fontId="4" fillId="0" borderId="2" xfId="3" applyNumberFormat="1" applyFont="1" applyFill="1" applyBorder="1" applyAlignment="1">
      <alignment horizontal="right" vertical="center"/>
    </xf>
    <xf numFmtId="181" fontId="4" fillId="0" borderId="28" xfId="3" applyNumberFormat="1" applyFont="1" applyFill="1" applyBorder="1" applyAlignment="1">
      <alignment horizontal="right" vertical="center"/>
    </xf>
    <xf numFmtId="3" fontId="4" fillId="0" borderId="62" xfId="0" applyNumberFormat="1" applyFont="1" applyFill="1" applyBorder="1" applyAlignment="1">
      <alignment horizontal="right" vertical="center"/>
    </xf>
    <xf numFmtId="0" fontId="5" fillId="0" borderId="41" xfId="0" applyFont="1" applyFill="1" applyBorder="1" applyAlignment="1">
      <alignment horizontal="center" vertical="center"/>
    </xf>
    <xf numFmtId="3" fontId="4" fillId="0" borderId="53" xfId="0" applyNumberFormat="1" applyFont="1" applyFill="1" applyBorder="1" applyAlignment="1">
      <alignment horizontal="right" vertical="center"/>
    </xf>
    <xf numFmtId="3" fontId="4" fillId="0" borderId="43" xfId="3" applyNumberFormat="1" applyFont="1" applyFill="1" applyBorder="1" applyAlignment="1">
      <alignment horizontal="right" vertical="center"/>
    </xf>
    <xf numFmtId="3" fontId="4" fillId="0" borderId="34" xfId="0" applyNumberFormat="1" applyFont="1" applyFill="1" applyBorder="1" applyAlignment="1">
      <alignment horizontal="right" vertical="center"/>
    </xf>
    <xf numFmtId="177" fontId="4" fillId="0" borderId="2" xfId="3" applyNumberFormat="1" applyFont="1" applyFill="1" applyBorder="1" applyAlignment="1">
      <alignment vertical="center"/>
    </xf>
    <xf numFmtId="3" fontId="4" fillId="0" borderId="32" xfId="3" applyNumberFormat="1" applyFont="1" applyFill="1" applyBorder="1" applyAlignment="1">
      <alignment vertical="center"/>
    </xf>
    <xf numFmtId="178" fontId="4" fillId="0" borderId="32" xfId="3" applyNumberFormat="1" applyFont="1" applyFill="1" applyBorder="1" applyAlignment="1">
      <alignment vertical="center"/>
    </xf>
    <xf numFmtId="3" fontId="4" fillId="0" borderId="44" xfId="0" applyNumberFormat="1" applyFont="1" applyFill="1" applyBorder="1" applyAlignment="1">
      <alignment horizontal="right" vertical="center"/>
    </xf>
    <xf numFmtId="177" fontId="4" fillId="0" borderId="18" xfId="3" applyNumberFormat="1" applyFont="1" applyFill="1" applyBorder="1" applyAlignment="1">
      <alignment vertical="center"/>
    </xf>
    <xf numFmtId="177" fontId="4" fillId="0" borderId="25" xfId="3" applyNumberFormat="1" applyFont="1" applyFill="1" applyBorder="1" applyAlignment="1">
      <alignment vertical="center"/>
    </xf>
    <xf numFmtId="3" fontId="4" fillId="0" borderId="25" xfId="3" applyNumberFormat="1" applyFont="1" applyFill="1" applyBorder="1" applyAlignment="1">
      <alignment vertical="center"/>
    </xf>
    <xf numFmtId="176" fontId="4" fillId="0" borderId="25" xfId="3" applyNumberFormat="1" applyFont="1" applyFill="1" applyBorder="1" applyAlignment="1">
      <alignment vertical="center"/>
    </xf>
    <xf numFmtId="181" fontId="4" fillId="0" borderId="26" xfId="3" applyNumberFormat="1" applyFont="1" applyFill="1" applyBorder="1" applyAlignment="1">
      <alignment vertical="center"/>
    </xf>
    <xf numFmtId="177" fontId="4" fillId="0" borderId="18" xfId="3" applyNumberFormat="1" applyFont="1" applyFill="1" applyBorder="1" applyAlignment="1">
      <alignment horizontal="right" vertical="center"/>
    </xf>
    <xf numFmtId="177" fontId="4" fillId="0" borderId="25" xfId="3" applyNumberFormat="1" applyFont="1" applyFill="1" applyBorder="1" applyAlignment="1">
      <alignment horizontal="right" vertical="center"/>
    </xf>
    <xf numFmtId="3" fontId="4" fillId="0" borderId="25" xfId="3" applyNumberFormat="1" applyFont="1" applyFill="1" applyBorder="1" applyAlignment="1">
      <alignment horizontal="right" vertical="center"/>
    </xf>
    <xf numFmtId="181" fontId="4" fillId="0" borderId="26" xfId="3" applyNumberFormat="1" applyFont="1" applyFill="1" applyBorder="1" applyAlignment="1">
      <alignment horizontal="right" vertical="center"/>
    </xf>
    <xf numFmtId="3" fontId="4" fillId="0" borderId="35" xfId="0" applyNumberFormat="1" applyFont="1" applyFill="1" applyBorder="1" applyAlignment="1">
      <alignment horizontal="right" vertical="center"/>
    </xf>
    <xf numFmtId="3" fontId="4" fillId="0" borderId="26" xfId="3" applyNumberFormat="1" applyFont="1" applyFill="1" applyBorder="1" applyAlignment="1">
      <alignment horizontal="right" vertical="center"/>
    </xf>
    <xf numFmtId="179" fontId="4" fillId="0" borderId="13" xfId="3" applyNumberFormat="1" applyFont="1" applyFill="1" applyBorder="1" applyAlignment="1">
      <alignment horizontal="right" vertical="center"/>
    </xf>
    <xf numFmtId="179" fontId="4" fillId="0" borderId="9" xfId="3" applyNumberFormat="1" applyFont="1" applyFill="1" applyBorder="1" applyAlignment="1">
      <alignment horizontal="right" vertical="center"/>
    </xf>
    <xf numFmtId="3" fontId="4" fillId="0" borderId="9" xfId="3" applyNumberFormat="1" applyFont="1" applyFill="1" applyBorder="1" applyAlignment="1">
      <alignment vertical="center"/>
    </xf>
    <xf numFmtId="178" fontId="4" fillId="0" borderId="9" xfId="3" applyNumberFormat="1" applyFont="1" applyFill="1" applyBorder="1" applyAlignment="1">
      <alignment horizontal="right" vertical="center"/>
    </xf>
    <xf numFmtId="176" fontId="4" fillId="0" borderId="9" xfId="3" applyNumberFormat="1" applyFont="1" applyFill="1" applyBorder="1" applyAlignment="1">
      <alignment horizontal="right" vertical="center"/>
    </xf>
    <xf numFmtId="181" fontId="4" fillId="0" borderId="68" xfId="3" applyNumberFormat="1" applyFont="1" applyFill="1" applyBorder="1" applyAlignment="1">
      <alignment horizontal="right" vertical="center"/>
    </xf>
    <xf numFmtId="3" fontId="4" fillId="0" borderId="9" xfId="3" applyNumberFormat="1" applyFont="1" applyFill="1" applyBorder="1" applyAlignment="1">
      <alignment horizontal="right" vertical="center"/>
    </xf>
    <xf numFmtId="178" fontId="4" fillId="0" borderId="68" xfId="3" applyNumberFormat="1" applyFont="1" applyFill="1" applyBorder="1" applyAlignment="1">
      <alignment horizontal="right" vertical="center"/>
    </xf>
    <xf numFmtId="3" fontId="4" fillId="0" borderId="66" xfId="3" applyNumberFormat="1" applyFont="1" applyFill="1" applyBorder="1" applyAlignment="1">
      <alignment horizontal="right" vertical="center"/>
    </xf>
    <xf numFmtId="179" fontId="4" fillId="0" borderId="18" xfId="3" applyNumberFormat="1" applyFont="1" applyFill="1" applyBorder="1" applyAlignment="1">
      <alignment horizontal="right" vertical="center"/>
    </xf>
    <xf numFmtId="3" fontId="4" fillId="0" borderId="35" xfId="3" applyNumberFormat="1" applyFont="1" applyFill="1" applyBorder="1" applyAlignment="1">
      <alignment horizontal="right" vertical="center"/>
    </xf>
    <xf numFmtId="0" fontId="4" fillId="0" borderId="57" xfId="0" applyFont="1" applyFill="1" applyBorder="1" applyAlignment="1">
      <alignment horizontal="center" vertical="center"/>
    </xf>
    <xf numFmtId="179" fontId="4" fillId="0" borderId="22" xfId="2" applyNumberFormat="1" applyFont="1" applyFill="1" applyBorder="1" applyAlignment="1">
      <alignment horizontal="right" vertical="center"/>
    </xf>
    <xf numFmtId="179" fontId="4" fillId="0" borderId="16" xfId="2" applyNumberFormat="1" applyFont="1" applyFill="1" applyBorder="1" applyAlignment="1">
      <alignment horizontal="right" vertical="center"/>
    </xf>
    <xf numFmtId="3" fontId="4" fillId="0" borderId="16" xfId="2" applyNumberFormat="1" applyFont="1" applyFill="1" applyBorder="1" applyAlignment="1">
      <alignment vertical="center"/>
    </xf>
    <xf numFmtId="178" fontId="4" fillId="0" borderId="16" xfId="2" applyNumberFormat="1" applyFont="1" applyFill="1" applyBorder="1" applyAlignment="1">
      <alignment horizontal="right" vertical="center"/>
    </xf>
    <xf numFmtId="3" fontId="4" fillId="0" borderId="16" xfId="2" applyNumberFormat="1" applyFont="1" applyFill="1" applyBorder="1" applyAlignment="1">
      <alignment horizontal="right" vertical="center"/>
    </xf>
    <xf numFmtId="181" fontId="4" fillId="0" borderId="45" xfId="0" applyNumberFormat="1" applyFont="1" applyFill="1" applyBorder="1" applyAlignment="1">
      <alignment horizontal="right" vertical="center"/>
    </xf>
    <xf numFmtId="179" fontId="4" fillId="0" borderId="49" xfId="2" applyNumberFormat="1" applyFont="1" applyFill="1" applyBorder="1" applyAlignment="1">
      <alignment horizontal="right" vertical="center"/>
    </xf>
    <xf numFmtId="179" fontId="4" fillId="0" borderId="5" xfId="2" applyNumberFormat="1" applyFont="1" applyFill="1" applyBorder="1" applyAlignment="1">
      <alignment horizontal="right" vertical="center"/>
    </xf>
    <xf numFmtId="3" fontId="4" fillId="0" borderId="5" xfId="2" applyNumberFormat="1" applyFont="1" applyFill="1" applyBorder="1" applyAlignment="1">
      <alignment vertical="center"/>
    </xf>
    <xf numFmtId="178" fontId="4" fillId="0" borderId="5" xfId="2" applyNumberFormat="1" applyFont="1" applyFill="1" applyBorder="1" applyAlignment="1">
      <alignment horizontal="right" vertical="center"/>
    </xf>
    <xf numFmtId="176" fontId="4" fillId="0" borderId="5" xfId="2" applyNumberFormat="1" applyFont="1" applyFill="1" applyBorder="1" applyAlignment="1">
      <alignment horizontal="right" vertical="center"/>
    </xf>
    <xf numFmtId="181" fontId="4" fillId="0" borderId="6" xfId="2" applyNumberFormat="1" applyFont="1" applyFill="1" applyBorder="1" applyAlignment="1">
      <alignment horizontal="right" vertical="center"/>
    </xf>
    <xf numFmtId="3" fontId="4" fillId="0" borderId="5" xfId="2" applyNumberFormat="1" applyFont="1" applyFill="1" applyBorder="1" applyAlignment="1">
      <alignment horizontal="right" vertical="center"/>
    </xf>
    <xf numFmtId="178" fontId="4" fillId="0" borderId="6" xfId="2" applyNumberFormat="1" applyFont="1" applyFill="1" applyBorder="1" applyAlignment="1">
      <alignment horizontal="right" vertical="center"/>
    </xf>
    <xf numFmtId="179" fontId="4" fillId="0" borderId="8" xfId="2" applyNumberFormat="1" applyFont="1" applyFill="1" applyBorder="1" applyAlignment="1">
      <alignment horizontal="right" vertical="center"/>
    </xf>
    <xf numFmtId="181" fontId="4" fillId="0" borderId="58" xfId="2" applyNumberFormat="1" applyFont="1" applyFill="1" applyBorder="1" applyAlignment="1">
      <alignment horizontal="right" vertical="center"/>
    </xf>
    <xf numFmtId="181" fontId="4" fillId="0" borderId="55" xfId="2" applyNumberFormat="1" applyFont="1" applyFill="1" applyBorder="1" applyAlignment="1">
      <alignment horizontal="right" vertical="center"/>
    </xf>
    <xf numFmtId="179" fontId="4" fillId="0" borderId="6" xfId="2" applyNumberFormat="1" applyFont="1" applyFill="1" applyBorder="1" applyAlignment="1">
      <alignment horizontal="right" vertical="center"/>
    </xf>
    <xf numFmtId="179" fontId="4" fillId="0" borderId="7" xfId="2" applyNumberFormat="1" applyFont="1" applyFill="1" applyBorder="1" applyAlignment="1">
      <alignment horizontal="right" vertical="center"/>
    </xf>
    <xf numFmtId="3" fontId="4" fillId="0" borderId="9" xfId="2" applyNumberFormat="1" applyFont="1" applyFill="1" applyBorder="1" applyAlignment="1">
      <alignment horizontal="right" vertical="center"/>
    </xf>
    <xf numFmtId="179" fontId="4" fillId="0" borderId="3" xfId="3" applyNumberFormat="1" applyFont="1" applyFill="1" applyBorder="1" applyAlignment="1">
      <alignment horizontal="right" vertical="center"/>
    </xf>
    <xf numFmtId="181" fontId="4" fillId="0" borderId="60" xfId="3" applyNumberFormat="1" applyFont="1" applyFill="1" applyBorder="1" applyAlignment="1">
      <alignment horizontal="right" vertical="center"/>
    </xf>
    <xf numFmtId="181" fontId="4" fillId="0" borderId="35" xfId="2" applyNumberFormat="1" applyFont="1" applyFill="1" applyBorder="1" applyAlignment="1">
      <alignment horizontal="right" vertical="center"/>
    </xf>
    <xf numFmtId="179" fontId="4" fillId="0" borderId="18" xfId="2" applyNumberFormat="1" applyFont="1" applyFill="1" applyBorder="1" applyAlignment="1">
      <alignment horizontal="right" vertical="center"/>
    </xf>
    <xf numFmtId="179" fontId="4" fillId="0" borderId="25" xfId="2" applyNumberFormat="1" applyFont="1" applyFill="1" applyBorder="1" applyAlignment="1">
      <alignment horizontal="right" vertical="center"/>
    </xf>
    <xf numFmtId="3" fontId="4" fillId="0" borderId="25" xfId="2" applyNumberFormat="1" applyFont="1" applyFill="1" applyBorder="1" applyAlignment="1">
      <alignment horizontal="right" vertical="center"/>
    </xf>
    <xf numFmtId="178" fontId="4" fillId="0" borderId="26" xfId="2" applyNumberFormat="1" applyFont="1" applyFill="1" applyBorder="1" applyAlignment="1">
      <alignment horizontal="right" vertical="center"/>
    </xf>
    <xf numFmtId="3" fontId="4" fillId="0" borderId="26" xfId="2" applyNumberFormat="1" applyFont="1" applyFill="1" applyBorder="1" applyAlignment="1">
      <alignment horizontal="right" vertical="center"/>
    </xf>
    <xf numFmtId="179" fontId="4" fillId="0" borderId="1" xfId="2" applyNumberFormat="1" applyFont="1" applyFill="1" applyBorder="1" applyAlignment="1">
      <alignment horizontal="right" vertical="center"/>
    </xf>
    <xf numFmtId="179" fontId="4" fillId="0" borderId="12" xfId="2" applyNumberFormat="1" applyFont="1" applyFill="1" applyBorder="1" applyAlignment="1">
      <alignment horizontal="right" vertical="center"/>
    </xf>
    <xf numFmtId="3" fontId="4" fillId="0" borderId="12" xfId="2" applyNumberFormat="1" applyFont="1" applyFill="1" applyBorder="1" applyAlignment="1">
      <alignment vertical="center"/>
    </xf>
    <xf numFmtId="178" fontId="4" fillId="0" borderId="12" xfId="2" applyNumberFormat="1" applyFont="1" applyFill="1" applyBorder="1" applyAlignment="1">
      <alignment horizontal="right" vertical="center"/>
    </xf>
    <xf numFmtId="3" fontId="4" fillId="0" borderId="12" xfId="2" applyNumberFormat="1" applyFont="1" applyFill="1" applyBorder="1" applyAlignment="1">
      <alignment horizontal="right" vertical="center"/>
    </xf>
    <xf numFmtId="179" fontId="4" fillId="0" borderId="19" xfId="2" applyNumberFormat="1" applyFont="1" applyFill="1" applyBorder="1" applyAlignment="1">
      <alignment horizontal="right" vertical="center"/>
    </xf>
    <xf numFmtId="178" fontId="4" fillId="0" borderId="25" xfId="2" applyNumberFormat="1" applyFont="1" applyFill="1" applyBorder="1" applyAlignment="1">
      <alignment horizontal="right" vertical="center"/>
    </xf>
    <xf numFmtId="179" fontId="4" fillId="0" borderId="65" xfId="2" applyNumberFormat="1" applyFont="1" applyFill="1" applyBorder="1" applyAlignment="1">
      <alignment horizontal="right" vertical="center"/>
    </xf>
    <xf numFmtId="179" fontId="4" fillId="0" borderId="26" xfId="2" applyNumberFormat="1" applyFont="1" applyFill="1" applyBorder="1" applyAlignment="1">
      <alignment horizontal="right" vertical="center"/>
    </xf>
    <xf numFmtId="0" fontId="4" fillId="0" borderId="36" xfId="0" applyFont="1" applyFill="1" applyBorder="1" applyAlignment="1">
      <alignment horizontal="center" vertical="center"/>
    </xf>
    <xf numFmtId="177" fontId="4" fillId="0" borderId="12" xfId="3" applyNumberFormat="1" applyFont="1" applyFill="1" applyBorder="1" applyAlignment="1">
      <alignment horizontal="right" vertical="center"/>
    </xf>
    <xf numFmtId="181" fontId="4" fillId="0" borderId="46" xfId="0" applyNumberFormat="1" applyFont="1" applyFill="1" applyBorder="1" applyAlignment="1">
      <alignment horizontal="right" vertical="center"/>
    </xf>
    <xf numFmtId="179" fontId="4" fillId="0" borderId="2" xfId="2" applyNumberFormat="1" applyFont="1" applyFill="1" applyBorder="1" applyAlignment="1">
      <alignment horizontal="right" vertical="center"/>
    </xf>
    <xf numFmtId="178" fontId="4" fillId="0" borderId="32" xfId="2" applyNumberFormat="1" applyFont="1" applyFill="1" applyBorder="1" applyAlignment="1">
      <alignment horizontal="right" vertical="center"/>
    </xf>
    <xf numFmtId="3" fontId="4" fillId="0" borderId="32" xfId="2" applyNumberFormat="1" applyFont="1" applyFill="1" applyBorder="1" applyAlignment="1">
      <alignment horizontal="right" vertical="center"/>
    </xf>
    <xf numFmtId="181" fontId="4" fillId="0" borderId="44" xfId="0" applyNumberFormat="1" applyFont="1" applyFill="1" applyBorder="1" applyAlignment="1">
      <alignment horizontal="right" vertical="center"/>
    </xf>
    <xf numFmtId="181" fontId="4" fillId="0" borderId="19" xfId="2" applyNumberFormat="1" applyFont="1" applyFill="1" applyBorder="1" applyAlignment="1">
      <alignment horizontal="right" vertical="center"/>
    </xf>
    <xf numFmtId="0" fontId="0" fillId="0" borderId="57" xfId="0" applyFont="1" applyFill="1" applyBorder="1" applyAlignment="1">
      <alignment horizontal="center" vertical="center"/>
    </xf>
    <xf numFmtId="181" fontId="4" fillId="0" borderId="45" xfId="2" applyNumberFormat="1" applyFont="1" applyFill="1" applyBorder="1" applyAlignment="1">
      <alignment horizontal="right" vertical="center"/>
    </xf>
    <xf numFmtId="178" fontId="4" fillId="0" borderId="19" xfId="2" applyNumberFormat="1" applyFont="1" applyFill="1" applyBorder="1" applyAlignment="1">
      <alignment horizontal="right" vertical="center"/>
    </xf>
    <xf numFmtId="181" fontId="4" fillId="0" borderId="50" xfId="2" applyNumberFormat="1" applyFont="1" applyFill="1" applyBorder="1" applyAlignment="1">
      <alignment horizontal="right" vertical="center"/>
    </xf>
    <xf numFmtId="177" fontId="4" fillId="0" borderId="16" xfId="3" applyNumberFormat="1" applyFont="1" applyFill="1" applyBorder="1" applyAlignment="1">
      <alignment horizontal="right" vertical="center"/>
    </xf>
    <xf numFmtId="181" fontId="4" fillId="0" borderId="16" xfId="3" applyNumberFormat="1" applyFont="1" applyFill="1" applyBorder="1" applyAlignment="1">
      <alignment horizontal="right" vertical="center"/>
    </xf>
    <xf numFmtId="177" fontId="4" fillId="0" borderId="22" xfId="3" applyNumberFormat="1" applyFont="1" applyFill="1" applyBorder="1" applyAlignment="1">
      <alignment horizontal="right" vertical="center"/>
    </xf>
    <xf numFmtId="181" fontId="4" fillId="0" borderId="17" xfId="3" applyNumberFormat="1" applyFont="1" applyFill="1" applyBorder="1" applyAlignment="1">
      <alignment horizontal="right" vertical="center"/>
    </xf>
    <xf numFmtId="0" fontId="4" fillId="0" borderId="41" xfId="0" applyFont="1" applyFill="1" applyBorder="1" applyAlignment="1">
      <alignment horizontal="center" vertical="center"/>
    </xf>
    <xf numFmtId="177" fontId="4" fillId="0" borderId="10" xfId="3" applyNumberFormat="1" applyFont="1" applyFill="1" applyBorder="1" applyAlignment="1">
      <alignment vertical="center"/>
    </xf>
    <xf numFmtId="181" fontId="4" fillId="0" borderId="32" xfId="3" applyNumberFormat="1" applyFont="1" applyFill="1" applyBorder="1" applyAlignment="1">
      <alignment vertical="center"/>
    </xf>
    <xf numFmtId="183" fontId="4" fillId="0" borderId="22" xfId="2" applyNumberFormat="1" applyFont="1" applyFill="1" applyBorder="1" applyAlignment="1">
      <alignment horizontal="right" vertical="center"/>
    </xf>
    <xf numFmtId="183" fontId="4" fillId="0" borderId="16" xfId="2" applyNumberFormat="1" applyFont="1" applyFill="1" applyBorder="1" applyAlignment="1">
      <alignment horizontal="right" vertical="center"/>
    </xf>
    <xf numFmtId="183" fontId="4" fillId="0" borderId="38" xfId="2" applyNumberFormat="1" applyFont="1" applyFill="1" applyBorder="1" applyAlignment="1">
      <alignment horizontal="right" vertical="center"/>
    </xf>
    <xf numFmtId="3" fontId="4" fillId="0" borderId="38" xfId="2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horizontal="center" vertical="center"/>
    </xf>
    <xf numFmtId="183" fontId="4" fillId="0" borderId="1" xfId="2" applyNumberFormat="1" applyFont="1" applyFill="1" applyBorder="1" applyAlignment="1">
      <alignment horizontal="right" vertical="center"/>
    </xf>
    <xf numFmtId="183" fontId="4" fillId="0" borderId="12" xfId="2" applyNumberFormat="1" applyFont="1" applyFill="1" applyBorder="1" applyAlignment="1">
      <alignment horizontal="right" vertical="center"/>
    </xf>
    <xf numFmtId="183" fontId="4" fillId="0" borderId="10" xfId="2" applyNumberFormat="1" applyFont="1" applyFill="1" applyBorder="1" applyAlignment="1">
      <alignment vertical="center"/>
    </xf>
    <xf numFmtId="183" fontId="4" fillId="0" borderId="32" xfId="2" applyNumberFormat="1" applyFont="1" applyFill="1" applyBorder="1" applyAlignment="1">
      <alignment vertical="center"/>
    </xf>
    <xf numFmtId="183" fontId="4" fillId="0" borderId="32" xfId="2" applyNumberFormat="1" applyFont="1" applyFill="1" applyBorder="1" applyAlignment="1">
      <alignment horizontal="right" vertical="center"/>
    </xf>
    <xf numFmtId="183" fontId="4" fillId="0" borderId="2" xfId="2" applyNumberFormat="1" applyFont="1" applyFill="1" applyBorder="1" applyAlignment="1">
      <alignment horizontal="right" vertical="center"/>
    </xf>
    <xf numFmtId="177" fontId="4" fillId="0" borderId="15" xfId="3" applyNumberFormat="1" applyFont="1" applyFill="1" applyBorder="1" applyAlignment="1">
      <alignment horizontal="right" vertical="center"/>
    </xf>
    <xf numFmtId="181" fontId="4" fillId="0" borderId="12" xfId="3" applyNumberFormat="1" applyFont="1" applyFill="1" applyBorder="1" applyAlignment="1">
      <alignment horizontal="right" vertical="center"/>
    </xf>
    <xf numFmtId="177" fontId="4" fillId="0" borderId="10" xfId="3" applyNumberFormat="1" applyFont="1" applyFill="1" applyBorder="1" applyAlignment="1">
      <alignment horizontal="right" vertical="center"/>
    </xf>
    <xf numFmtId="0" fontId="5" fillId="0" borderId="48" xfId="0" applyFont="1" applyFill="1" applyBorder="1" applyAlignment="1">
      <alignment horizontal="center" vertical="center"/>
    </xf>
    <xf numFmtId="178" fontId="4" fillId="0" borderId="50" xfId="2" applyNumberFormat="1" applyFont="1" applyFill="1" applyBorder="1" applyAlignment="1">
      <alignment horizontal="right" vertical="center"/>
    </xf>
    <xf numFmtId="3" fontId="4" fillId="0" borderId="47" xfId="3" applyNumberFormat="1" applyFont="1" applyFill="1" applyBorder="1" applyAlignment="1">
      <alignment horizontal="right" vertical="center"/>
    </xf>
    <xf numFmtId="3" fontId="4" fillId="0" borderId="46" xfId="0" applyNumberFormat="1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center" vertical="center" shrinkToFit="1"/>
    </xf>
    <xf numFmtId="3" fontId="4" fillId="0" borderId="50" xfId="0" applyNumberFormat="1" applyFont="1" applyFill="1" applyBorder="1" applyAlignment="1">
      <alignment horizontal="right" vertical="center"/>
    </xf>
    <xf numFmtId="0" fontId="5" fillId="0" borderId="17" xfId="0" applyFont="1" applyFill="1" applyBorder="1" applyAlignment="1">
      <alignment horizontal="center" vertical="center" shrinkToFit="1"/>
    </xf>
    <xf numFmtId="3" fontId="4" fillId="0" borderId="45" xfId="0" applyNumberFormat="1" applyFont="1" applyFill="1" applyBorder="1" applyAlignment="1">
      <alignment horizontal="right" vertical="center"/>
    </xf>
    <xf numFmtId="0" fontId="5" fillId="0" borderId="43" xfId="0" applyFont="1" applyFill="1" applyBorder="1" applyAlignment="1">
      <alignment horizontal="center" vertical="center"/>
    </xf>
    <xf numFmtId="178" fontId="4" fillId="0" borderId="43" xfId="3" applyNumberFormat="1" applyFont="1" applyFill="1" applyBorder="1" applyAlignment="1">
      <alignment horizontal="right" vertical="center"/>
    </xf>
    <xf numFmtId="179" fontId="4" fillId="0" borderId="61" xfId="3" applyNumberFormat="1" applyFont="1" applyFill="1" applyBorder="1" applyAlignment="1">
      <alignment horizontal="right" vertical="center"/>
    </xf>
    <xf numFmtId="178" fontId="4" fillId="0" borderId="42" xfId="3" applyNumberFormat="1" applyFont="1" applyFill="1" applyBorder="1" applyAlignment="1">
      <alignment horizontal="right" vertical="center"/>
    </xf>
    <xf numFmtId="3" fontId="4" fillId="0" borderId="52" xfId="0" applyNumberFormat="1" applyFont="1" applyFill="1" applyBorder="1" applyAlignment="1">
      <alignment horizontal="right" vertical="center"/>
    </xf>
    <xf numFmtId="179" fontId="4" fillId="0" borderId="8" xfId="3" applyNumberFormat="1" applyFont="1" applyFill="1" applyBorder="1" applyAlignment="1">
      <alignment horizontal="right" vertical="center"/>
    </xf>
    <xf numFmtId="3" fontId="4" fillId="0" borderId="6" xfId="3" applyNumberFormat="1" applyFont="1" applyFill="1" applyBorder="1" applyAlignment="1">
      <alignment horizontal="right" vertical="center"/>
    </xf>
    <xf numFmtId="0" fontId="10" fillId="0" borderId="28" xfId="0" applyFont="1" applyFill="1" applyBorder="1" applyAlignment="1">
      <alignment horizontal="center" vertical="center" shrinkToFit="1"/>
    </xf>
    <xf numFmtId="179" fontId="4" fillId="0" borderId="10" xfId="1" applyNumberFormat="1" applyFont="1" applyFill="1" applyBorder="1" applyAlignment="1" applyProtection="1">
      <alignment horizontal="right" vertical="center"/>
    </xf>
    <xf numFmtId="179" fontId="4" fillId="0" borderId="32" xfId="1" applyNumberFormat="1" applyFont="1" applyFill="1" applyBorder="1" applyAlignment="1" applyProtection="1">
      <alignment horizontal="right" vertical="center"/>
    </xf>
    <xf numFmtId="3" fontId="4" fillId="0" borderId="32" xfId="1" applyNumberFormat="1" applyFont="1" applyFill="1" applyBorder="1" applyAlignment="1" applyProtection="1">
      <alignment horizontal="right" vertical="center"/>
    </xf>
    <xf numFmtId="0" fontId="5" fillId="0" borderId="51" xfId="0" applyFont="1" applyFill="1" applyBorder="1" applyAlignment="1">
      <alignment horizontal="center" vertical="center" shrinkToFit="1"/>
    </xf>
    <xf numFmtId="179" fontId="4" fillId="0" borderId="4" xfId="3" applyNumberFormat="1" applyFont="1" applyFill="1" applyBorder="1" applyAlignment="1">
      <alignment horizontal="right" vertical="center"/>
    </xf>
    <xf numFmtId="3" fontId="4" fillId="0" borderId="54" xfId="3" applyNumberFormat="1" applyFont="1" applyFill="1" applyBorder="1" applyAlignment="1">
      <alignment horizontal="right" vertical="center"/>
    </xf>
    <xf numFmtId="0" fontId="5" fillId="0" borderId="41" xfId="0" applyFont="1" applyFill="1" applyBorder="1" applyAlignment="1">
      <alignment horizontal="center" vertical="center" shrinkToFit="1"/>
    </xf>
    <xf numFmtId="181" fontId="4" fillId="0" borderId="5" xfId="3" applyNumberFormat="1" applyFont="1" applyFill="1" applyBorder="1" applyAlignment="1">
      <alignment horizontal="right" vertical="center"/>
    </xf>
    <xf numFmtId="3" fontId="4" fillId="0" borderId="50" xfId="3" applyNumberFormat="1" applyFont="1" applyFill="1" applyBorder="1" applyAlignment="1">
      <alignment horizontal="right" vertical="center"/>
    </xf>
    <xf numFmtId="178" fontId="4" fillId="0" borderId="64" xfId="3" applyNumberFormat="1" applyFont="1" applyFill="1" applyBorder="1" applyAlignment="1">
      <alignment horizontal="right" vertical="center"/>
    </xf>
    <xf numFmtId="181" fontId="4" fillId="0" borderId="9" xfId="3" applyNumberFormat="1" applyFont="1" applyFill="1" applyBorder="1" applyAlignment="1">
      <alignment horizontal="right" vertical="center"/>
    </xf>
    <xf numFmtId="178" fontId="4" fillId="0" borderId="24" xfId="3" applyNumberFormat="1" applyFont="1" applyFill="1" applyBorder="1" applyAlignment="1">
      <alignment horizontal="right" vertical="center"/>
    </xf>
    <xf numFmtId="178" fontId="4" fillId="0" borderId="27" xfId="3" applyNumberFormat="1" applyFont="1" applyFill="1" applyBorder="1" applyAlignment="1">
      <alignment horizontal="right" vertical="center"/>
    </xf>
    <xf numFmtId="178" fontId="4" fillId="0" borderId="60" xfId="3" applyNumberFormat="1" applyFont="1" applyFill="1" applyBorder="1" applyAlignment="1">
      <alignment horizontal="right" vertical="center"/>
    </xf>
    <xf numFmtId="181" fontId="4" fillId="0" borderId="35" xfId="3" applyNumberFormat="1" applyFont="1" applyFill="1" applyBorder="1" applyAlignment="1">
      <alignment horizontal="right" vertical="center"/>
    </xf>
    <xf numFmtId="181" fontId="4" fillId="0" borderId="17" xfId="0" applyNumberFormat="1" applyFont="1" applyFill="1" applyBorder="1" applyAlignment="1">
      <alignment horizontal="right" vertical="center"/>
    </xf>
    <xf numFmtId="0" fontId="5" fillId="0" borderId="46" xfId="0" applyFont="1" applyFill="1" applyBorder="1" applyAlignment="1">
      <alignment horizontal="center" vertical="center"/>
    </xf>
    <xf numFmtId="181" fontId="4" fillId="0" borderId="5" xfId="2" applyNumberFormat="1" applyFont="1" applyFill="1" applyBorder="1" applyAlignment="1">
      <alignment horizontal="right" vertical="center"/>
    </xf>
    <xf numFmtId="3" fontId="4" fillId="0" borderId="19" xfId="2" applyNumberFormat="1" applyFont="1" applyFill="1" applyBorder="1" applyAlignment="1">
      <alignment horizontal="right" vertical="center"/>
    </xf>
    <xf numFmtId="0" fontId="5" fillId="0" borderId="36" xfId="0" applyFont="1" applyFill="1" applyBorder="1" applyAlignment="1">
      <alignment horizontal="center" vertical="center"/>
    </xf>
    <xf numFmtId="181" fontId="4" fillId="0" borderId="50" xfId="3" applyNumberFormat="1" applyFont="1" applyFill="1" applyBorder="1" applyAlignment="1">
      <alignment horizontal="right" vertical="center"/>
    </xf>
    <xf numFmtId="0" fontId="9" fillId="0" borderId="22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179" fontId="4" fillId="0" borderId="12" xfId="1" applyNumberFormat="1" applyFont="1" applyFill="1" applyBorder="1" applyAlignment="1" applyProtection="1">
      <alignment horizontal="right" vertical="center"/>
    </xf>
    <xf numFmtId="179" fontId="4" fillId="0" borderId="16" xfId="1" applyNumberFormat="1" applyFont="1" applyFill="1" applyBorder="1" applyAlignment="1" applyProtection="1">
      <alignment horizontal="right" vertical="center"/>
    </xf>
    <xf numFmtId="179" fontId="4" fillId="0" borderId="41" xfId="3" applyNumberFormat="1" applyFont="1" applyFill="1" applyBorder="1" applyAlignment="1">
      <alignment horizontal="right" vertical="center"/>
    </xf>
    <xf numFmtId="179" fontId="4" fillId="0" borderId="74" xfId="3" applyNumberFormat="1" applyFont="1" applyFill="1" applyBorder="1" applyAlignment="1">
      <alignment horizontal="right" vertical="center"/>
    </xf>
    <xf numFmtId="179" fontId="4" fillId="0" borderId="67" xfId="3" applyNumberFormat="1" applyFont="1" applyFill="1" applyBorder="1" applyAlignment="1">
      <alignment horizontal="right" vertical="center"/>
    </xf>
    <xf numFmtId="179" fontId="4" fillId="0" borderId="26" xfId="3" applyNumberFormat="1" applyFont="1" applyFill="1" applyBorder="1" applyAlignment="1">
      <alignment horizontal="right" vertical="center"/>
    </xf>
    <xf numFmtId="181" fontId="4" fillId="0" borderId="34" xfId="3" applyNumberFormat="1" applyFont="1" applyFill="1" applyBorder="1" applyAlignment="1">
      <alignment horizontal="right" vertical="center"/>
    </xf>
    <xf numFmtId="179" fontId="4" fillId="0" borderId="56" xfId="3" applyNumberFormat="1" applyFont="1" applyFill="1" applyBorder="1" applyAlignment="1">
      <alignment horizontal="right" vertical="center"/>
    </xf>
    <xf numFmtId="178" fontId="4" fillId="0" borderId="54" xfId="3" applyNumberFormat="1" applyFont="1" applyFill="1" applyBorder="1" applyAlignment="1">
      <alignment horizontal="right" vertical="center"/>
    </xf>
    <xf numFmtId="178" fontId="4" fillId="0" borderId="15" xfId="3" applyNumberFormat="1" applyFont="1" applyFill="1" applyBorder="1" applyAlignment="1">
      <alignment horizontal="right" vertical="center"/>
    </xf>
    <xf numFmtId="3" fontId="4" fillId="0" borderId="15" xfId="3" applyNumberFormat="1" applyFont="1" applyFill="1" applyBorder="1" applyAlignment="1">
      <alignment horizontal="right" vertical="center"/>
    </xf>
    <xf numFmtId="178" fontId="4" fillId="0" borderId="66" xfId="3" applyNumberFormat="1" applyFont="1" applyFill="1" applyBorder="1" applyAlignment="1">
      <alignment horizontal="right" vertical="center"/>
    </xf>
    <xf numFmtId="179" fontId="4" fillId="0" borderId="73" xfId="3" applyNumberFormat="1" applyFont="1" applyFill="1" applyBorder="1" applyAlignment="1">
      <alignment horizontal="right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177" fontId="4" fillId="0" borderId="23" xfId="3" applyNumberFormat="1" applyFont="1" applyFill="1" applyBorder="1" applyAlignment="1">
      <alignment horizontal="right" vertical="center"/>
    </xf>
    <xf numFmtId="0" fontId="5" fillId="0" borderId="39" xfId="0" applyFont="1" applyFill="1" applyBorder="1" applyAlignment="1">
      <alignment horizontal="center" vertical="center"/>
    </xf>
    <xf numFmtId="3" fontId="4" fillId="0" borderId="33" xfId="0" applyNumberFormat="1" applyFont="1" applyFill="1" applyBorder="1" applyAlignment="1">
      <alignment horizontal="right" vertical="center"/>
    </xf>
    <xf numFmtId="176" fontId="4" fillId="0" borderId="5" xfId="3" applyNumberFormat="1" applyFont="1" applyFill="1" applyBorder="1" applyAlignment="1">
      <alignment horizontal="right" vertical="center"/>
    </xf>
    <xf numFmtId="0" fontId="5" fillId="0" borderId="57" xfId="0" applyFont="1" applyFill="1" applyBorder="1" applyAlignment="1">
      <alignment horizontal="center" vertical="center"/>
    </xf>
    <xf numFmtId="0" fontId="5" fillId="0" borderId="51" xfId="0" applyFont="1" applyFill="1" applyBorder="1" applyAlignment="1">
      <alignment horizontal="center" vertical="center"/>
    </xf>
    <xf numFmtId="176" fontId="4" fillId="0" borderId="24" xfId="2" applyNumberFormat="1" applyFont="1" applyFill="1" applyBorder="1" applyAlignment="1">
      <alignment horizontal="right" vertical="center"/>
    </xf>
    <xf numFmtId="176" fontId="4" fillId="0" borderId="9" xfId="2" applyNumberFormat="1" applyFont="1" applyFill="1" applyBorder="1" applyAlignment="1">
      <alignment horizontal="right" vertical="center"/>
    </xf>
    <xf numFmtId="3" fontId="4" fillId="0" borderId="29" xfId="2" applyNumberFormat="1" applyFont="1" applyFill="1" applyBorder="1" applyAlignment="1">
      <alignment horizontal="right" vertical="center"/>
    </xf>
    <xf numFmtId="176" fontId="4" fillId="0" borderId="27" xfId="2" applyNumberFormat="1" applyFont="1" applyFill="1" applyBorder="1" applyAlignment="1">
      <alignment horizontal="right" vertical="center"/>
    </xf>
    <xf numFmtId="3" fontId="4" fillId="0" borderId="59" xfId="2" applyNumberFormat="1" applyFont="1" applyFill="1" applyBorder="1" applyAlignment="1">
      <alignment horizontal="right" vertical="center"/>
    </xf>
    <xf numFmtId="179" fontId="4" fillId="0" borderId="0" xfId="2" applyNumberFormat="1" applyFont="1" applyFill="1" applyBorder="1" applyAlignment="1">
      <alignment horizontal="right" vertical="center"/>
    </xf>
    <xf numFmtId="179" fontId="4" fillId="0" borderId="38" xfId="0" applyNumberFormat="1" applyFont="1" applyFill="1" applyBorder="1" applyAlignment="1">
      <alignment horizontal="right" vertical="center"/>
    </xf>
    <xf numFmtId="178" fontId="4" fillId="0" borderId="39" xfId="0" applyNumberFormat="1" applyFont="1" applyFill="1" applyBorder="1" applyAlignment="1">
      <alignment horizontal="right" vertical="center"/>
    </xf>
    <xf numFmtId="178" fontId="4" fillId="0" borderId="26" xfId="0" applyNumberFormat="1" applyFont="1" applyFill="1" applyBorder="1" applyAlignment="1">
      <alignment horizontal="right" vertical="center"/>
    </xf>
    <xf numFmtId="0" fontId="4" fillId="0" borderId="16" xfId="0" applyFont="1" applyFill="1" applyBorder="1" applyAlignment="1">
      <alignment horizontal="center" vertical="center"/>
    </xf>
    <xf numFmtId="178" fontId="4" fillId="0" borderId="28" xfId="0" applyNumberFormat="1" applyFont="1" applyFill="1" applyBorder="1" applyAlignment="1">
      <alignment horizontal="right" vertical="center"/>
    </xf>
    <xf numFmtId="178" fontId="4" fillId="0" borderId="6" xfId="0" applyNumberFormat="1" applyFont="1" applyFill="1" applyBorder="1" applyAlignment="1">
      <alignment horizontal="right" vertical="center"/>
    </xf>
    <xf numFmtId="179" fontId="4" fillId="0" borderId="9" xfId="0" applyNumberFormat="1" applyFont="1" applyFill="1" applyBorder="1" applyAlignment="1">
      <alignment horizontal="right" vertical="center"/>
    </xf>
    <xf numFmtId="178" fontId="4" fillId="0" borderId="29" xfId="0" applyNumberFormat="1" applyFont="1" applyFill="1" applyBorder="1" applyAlignment="1">
      <alignment horizontal="right" vertical="center"/>
    </xf>
    <xf numFmtId="0" fontId="4" fillId="0" borderId="40" xfId="0" applyFont="1" applyFill="1" applyBorder="1" applyAlignment="1">
      <alignment horizontal="center" vertical="center"/>
    </xf>
    <xf numFmtId="179" fontId="4" fillId="0" borderId="23" xfId="3" applyNumberFormat="1" applyFont="1" applyFill="1" applyBorder="1" applyAlignment="1">
      <alignment horizontal="center" vertical="center"/>
    </xf>
    <xf numFmtId="178" fontId="4" fillId="0" borderId="36" xfId="0" applyNumberFormat="1" applyFont="1" applyFill="1" applyBorder="1" applyAlignment="1">
      <alignment horizontal="center" vertical="center"/>
    </xf>
    <xf numFmtId="178" fontId="4" fillId="0" borderId="23" xfId="3" applyNumberFormat="1" applyFont="1" applyFill="1" applyBorder="1" applyAlignment="1">
      <alignment horizontal="right" vertical="center"/>
    </xf>
    <xf numFmtId="0" fontId="4" fillId="0" borderId="62" xfId="0" applyFont="1" applyFill="1" applyBorder="1" applyAlignment="1">
      <alignment horizontal="center" vertical="center"/>
    </xf>
    <xf numFmtId="179" fontId="4" fillId="0" borderId="64" xfId="3" applyNumberFormat="1" applyFont="1" applyFill="1" applyBorder="1" applyAlignment="1">
      <alignment horizontal="right" vertical="center"/>
    </xf>
    <xf numFmtId="178" fontId="4" fillId="0" borderId="65" xfId="3" applyNumberFormat="1" applyFont="1" applyFill="1" applyBorder="1" applyAlignment="1">
      <alignment horizontal="right" vertical="center"/>
    </xf>
    <xf numFmtId="179" fontId="4" fillId="0" borderId="17" xfId="0" applyNumberFormat="1" applyFont="1" applyFill="1" applyBorder="1" applyAlignment="1">
      <alignment horizontal="right" vertical="center"/>
    </xf>
    <xf numFmtId="0" fontId="4" fillId="0" borderId="66" xfId="0" applyFont="1" applyFill="1" applyBorder="1" applyAlignment="1">
      <alignment horizontal="center" vertical="center"/>
    </xf>
    <xf numFmtId="179" fontId="4" fillId="0" borderId="27" xfId="2" applyNumberFormat="1" applyFont="1" applyFill="1" applyBorder="1" applyAlignment="1">
      <alignment horizontal="right" vertical="center"/>
    </xf>
    <xf numFmtId="178" fontId="4" fillId="0" borderId="59" xfId="2" applyNumberFormat="1" applyFont="1" applyFill="1" applyBorder="1" applyAlignment="1">
      <alignment horizontal="right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6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 shrinkToFit="1"/>
    </xf>
    <xf numFmtId="0" fontId="4" fillId="0" borderId="38" xfId="0" applyFont="1" applyFill="1" applyBorder="1" applyAlignment="1">
      <alignment horizontal="center" vertical="center"/>
    </xf>
    <xf numFmtId="0" fontId="4" fillId="0" borderId="73" xfId="0" applyFont="1" applyFill="1" applyBorder="1" applyAlignment="1">
      <alignment horizontal="center" vertical="center"/>
    </xf>
    <xf numFmtId="0" fontId="4" fillId="0" borderId="63" xfId="0" applyFont="1" applyFill="1" applyBorder="1" applyAlignment="1">
      <alignment horizontal="center" vertical="center"/>
    </xf>
    <xf numFmtId="0" fontId="4" fillId="0" borderId="76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5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75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0" fontId="0" fillId="0" borderId="58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68" xfId="0" applyFont="1" applyFill="1" applyBorder="1" applyAlignment="1">
      <alignment horizontal="center" vertical="center"/>
    </xf>
    <xf numFmtId="0" fontId="0" fillId="0" borderId="50" xfId="0" applyFont="1" applyFill="1" applyBorder="1" applyAlignment="1">
      <alignment horizontal="center" vertical="center"/>
    </xf>
    <xf numFmtId="0" fontId="4" fillId="0" borderId="60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58" xfId="0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/>
    </xf>
    <xf numFmtId="0" fontId="9" fillId="0" borderId="56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0" fillId="0" borderId="76" xfId="0" applyFont="1" applyFill="1" applyBorder="1" applyAlignment="1">
      <alignment horizontal="center" vertical="center"/>
    </xf>
    <xf numFmtId="0" fontId="0" fillId="0" borderId="73" xfId="0" applyFont="1" applyFill="1" applyBorder="1" applyAlignment="1">
      <alignment horizontal="center" vertical="center"/>
    </xf>
    <xf numFmtId="0" fontId="0" fillId="0" borderId="63" xfId="0" applyFont="1" applyFill="1" applyBorder="1" applyAlignment="1">
      <alignment horizontal="center" vertical="center"/>
    </xf>
    <xf numFmtId="0" fontId="0" fillId="0" borderId="62" xfId="0" applyFont="1" applyFill="1" applyBorder="1" applyAlignment="1">
      <alignment horizontal="center" vertical="center"/>
    </xf>
    <xf numFmtId="0" fontId="4" fillId="0" borderId="7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38" fontId="4" fillId="0" borderId="77" xfId="2" applyFont="1" applyFill="1" applyBorder="1" applyAlignment="1">
      <alignment horizontal="center" vertical="center"/>
    </xf>
    <xf numFmtId="38" fontId="4" fillId="0" borderId="31" xfId="2" applyFont="1" applyFill="1" applyBorder="1" applyAlignment="1">
      <alignment horizontal="center" vertical="center"/>
    </xf>
    <xf numFmtId="38" fontId="4" fillId="0" borderId="33" xfId="2" applyFont="1" applyFill="1" applyBorder="1" applyAlignment="1">
      <alignment horizontal="center" vertical="center"/>
    </xf>
    <xf numFmtId="38" fontId="4" fillId="0" borderId="78" xfId="2" applyFont="1" applyFill="1" applyBorder="1" applyAlignment="1">
      <alignment horizontal="center" vertical="center"/>
    </xf>
    <xf numFmtId="38" fontId="4" fillId="0" borderId="48" xfId="2" applyFont="1" applyFill="1" applyBorder="1" applyAlignment="1">
      <alignment horizontal="center" vertical="center"/>
    </xf>
    <xf numFmtId="38" fontId="4" fillId="0" borderId="46" xfId="2" applyFont="1" applyFill="1" applyBorder="1" applyAlignment="1">
      <alignment horizontal="center" vertical="center"/>
    </xf>
    <xf numFmtId="38" fontId="4" fillId="0" borderId="32" xfId="2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38" fontId="4" fillId="0" borderId="22" xfId="2" applyFont="1" applyFill="1" applyBorder="1" applyAlignment="1">
      <alignment horizontal="center" vertical="center"/>
    </xf>
    <xf numFmtId="38" fontId="4" fillId="0" borderId="16" xfId="2" applyFont="1" applyFill="1" applyBorder="1" applyAlignment="1">
      <alignment horizontal="center" vertical="center"/>
    </xf>
    <xf numFmtId="38" fontId="4" fillId="0" borderId="17" xfId="2" applyFont="1" applyFill="1" applyBorder="1" applyAlignment="1">
      <alignment horizontal="center" vertical="center"/>
    </xf>
    <xf numFmtId="38" fontId="4" fillId="0" borderId="2" xfId="2" applyFont="1" applyFill="1" applyBorder="1" applyAlignment="1">
      <alignment horizontal="center" vertical="center"/>
    </xf>
    <xf numFmtId="38" fontId="4" fillId="0" borderId="28" xfId="2" applyFont="1" applyFill="1" applyBorder="1" applyAlignment="1">
      <alignment horizontal="center" vertical="center"/>
    </xf>
    <xf numFmtId="38" fontId="4" fillId="0" borderId="23" xfId="2" applyFont="1" applyFill="1" applyBorder="1" applyAlignment="1">
      <alignment horizontal="center" vertical="center"/>
    </xf>
    <xf numFmtId="38" fontId="4" fillId="0" borderId="10" xfId="2" applyFont="1" applyFill="1" applyBorder="1" applyAlignment="1">
      <alignment horizontal="center" vertical="center"/>
    </xf>
    <xf numFmtId="0" fontId="4" fillId="0" borderId="77" xfId="0" applyFont="1" applyFill="1" applyBorder="1" applyAlignment="1">
      <alignment horizontal="center" vertical="center"/>
    </xf>
    <xf numFmtId="0" fontId="4" fillId="0" borderId="78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38" fontId="4" fillId="0" borderId="36" xfId="2" applyFont="1" applyFill="1" applyBorder="1" applyAlignment="1">
      <alignment horizontal="center" vertical="center"/>
    </xf>
    <xf numFmtId="38" fontId="4" fillId="0" borderId="45" xfId="2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 shrinkToFit="1"/>
    </xf>
    <xf numFmtId="0" fontId="4" fillId="0" borderId="27" xfId="0" applyFont="1" applyFill="1" applyBorder="1" applyAlignment="1">
      <alignment horizontal="center" vertical="center"/>
    </xf>
    <xf numFmtId="38" fontId="4" fillId="0" borderId="80" xfId="2" applyFont="1" applyFill="1" applyBorder="1" applyAlignment="1">
      <alignment horizontal="center" vertical="center"/>
    </xf>
    <xf numFmtId="38" fontId="4" fillId="0" borderId="57" xfId="2" applyFont="1" applyFill="1" applyBorder="1" applyAlignment="1">
      <alignment horizontal="center" vertical="center"/>
    </xf>
    <xf numFmtId="0" fontId="4" fillId="0" borderId="81" xfId="0" applyFont="1" applyFill="1" applyBorder="1" applyAlignment="1">
      <alignment horizontal="center" vertical="center"/>
    </xf>
    <xf numFmtId="0" fontId="4" fillId="0" borderId="65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38" fontId="4" fillId="0" borderId="39" xfId="2" applyFont="1" applyFill="1" applyBorder="1" applyAlignment="1">
      <alignment horizontal="center" vertical="center"/>
    </xf>
    <xf numFmtId="38" fontId="4" fillId="0" borderId="26" xfId="2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</cellXfs>
  <cellStyles count="4">
    <cellStyle name="Excel Built-in Comma [0]" xfId="1"/>
    <cellStyle name="桁区切り" xfId="2" builtinId="6"/>
    <cellStyle name="桁区切り 2" xfId="3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AA280"/>
  <sheetViews>
    <sheetView showGridLines="0" zoomScale="55" zoomScaleNormal="55" zoomScaleSheetLayoutView="55" workbookViewId="0">
      <pane xSplit="4" ySplit="6" topLeftCell="E37" activePane="bottomRight" state="frozen"/>
      <selection activeCell="E7" sqref="E7"/>
      <selection pane="topRight" activeCell="E7" sqref="E7"/>
      <selection pane="bottomLeft" activeCell="E7" sqref="E7"/>
      <selection pane="bottomRight" activeCell="P43" sqref="P43"/>
    </sheetView>
  </sheetViews>
  <sheetFormatPr defaultColWidth="11.875" defaultRowHeight="30" customHeight="1"/>
  <cols>
    <col min="1" max="1" width="1.625" style="48" customWidth="1"/>
    <col min="2" max="2" width="14.625" style="48" customWidth="1"/>
    <col min="3" max="3" width="12.625" style="48" customWidth="1"/>
    <col min="4" max="4" width="15.625" style="48" customWidth="1"/>
    <col min="5" max="6" width="10.625" style="49" customWidth="1"/>
    <col min="7" max="7" width="10.625" style="50" customWidth="1"/>
    <col min="8" max="9" width="10.625" style="49" customWidth="1"/>
    <col min="10" max="10" width="10.625" style="50" customWidth="1"/>
    <col min="11" max="12" width="10.625" style="49" customWidth="1"/>
    <col min="13" max="13" width="10.625" style="50" customWidth="1"/>
    <col min="14" max="15" width="10.625" style="49" customWidth="1"/>
    <col min="16" max="16" width="10.625" style="50" customWidth="1"/>
    <col min="17" max="18" width="10.625" style="49" customWidth="1"/>
    <col min="19" max="19" width="10.625" style="50" customWidth="1"/>
    <col min="20" max="21" width="10.625" style="49" customWidth="1"/>
    <col min="22" max="22" width="10.625" style="50" customWidth="1"/>
    <col min="23" max="24" width="10.625" style="49" customWidth="1"/>
    <col min="25" max="25" width="10.625" style="50" customWidth="1"/>
    <col min="26" max="26" width="12.625" style="94" customWidth="1"/>
    <col min="27" max="27" width="1.625" style="48" customWidth="1"/>
    <col min="28" max="16384" width="11.875" style="48"/>
  </cols>
  <sheetData>
    <row r="1" spans="2:26" ht="30" customHeight="1">
      <c r="B1" s="47" t="s">
        <v>222</v>
      </c>
      <c r="Z1" s="51" t="s">
        <v>225</v>
      </c>
    </row>
    <row r="2" spans="2:26" ht="30" customHeight="1">
      <c r="B2" s="47"/>
      <c r="Z2" s="51"/>
    </row>
    <row r="3" spans="2:26" ht="30" customHeight="1" thickBot="1">
      <c r="B3" s="47"/>
      <c r="M3" s="52" t="s">
        <v>250</v>
      </c>
      <c r="Z3" s="52" t="s">
        <v>226</v>
      </c>
    </row>
    <row r="4" spans="2:26" ht="30" customHeight="1">
      <c r="B4" s="366" t="s">
        <v>1</v>
      </c>
      <c r="C4" s="378" t="s">
        <v>2</v>
      </c>
      <c r="D4" s="399" t="s">
        <v>3</v>
      </c>
      <c r="E4" s="407" t="s">
        <v>4</v>
      </c>
      <c r="F4" s="403"/>
      <c r="G4" s="403"/>
      <c r="H4" s="403"/>
      <c r="I4" s="403"/>
      <c r="J4" s="403"/>
      <c r="K4" s="403"/>
      <c r="L4" s="403"/>
      <c r="M4" s="404"/>
      <c r="N4" s="402" t="s">
        <v>5</v>
      </c>
      <c r="O4" s="403"/>
      <c r="P4" s="403"/>
      <c r="Q4" s="403"/>
      <c r="R4" s="403"/>
      <c r="S4" s="403"/>
      <c r="T4" s="403"/>
      <c r="U4" s="403"/>
      <c r="V4" s="404"/>
      <c r="W4" s="391" t="s">
        <v>6</v>
      </c>
      <c r="X4" s="392"/>
      <c r="Y4" s="393"/>
      <c r="Z4" s="53" t="s">
        <v>18</v>
      </c>
    </row>
    <row r="5" spans="2:26" ht="30" customHeight="1">
      <c r="B5" s="364"/>
      <c r="C5" s="368"/>
      <c r="D5" s="400"/>
      <c r="E5" s="408" t="s">
        <v>7</v>
      </c>
      <c r="F5" s="397"/>
      <c r="G5" s="397"/>
      <c r="H5" s="397" t="s">
        <v>8</v>
      </c>
      <c r="I5" s="397"/>
      <c r="J5" s="397"/>
      <c r="K5" s="397" t="s">
        <v>9</v>
      </c>
      <c r="L5" s="397"/>
      <c r="M5" s="406"/>
      <c r="N5" s="405" t="s">
        <v>10</v>
      </c>
      <c r="O5" s="397"/>
      <c r="P5" s="397"/>
      <c r="Q5" s="397" t="s">
        <v>11</v>
      </c>
      <c r="R5" s="397"/>
      <c r="S5" s="397"/>
      <c r="T5" s="397" t="s">
        <v>9</v>
      </c>
      <c r="U5" s="397"/>
      <c r="V5" s="406"/>
      <c r="W5" s="394"/>
      <c r="X5" s="395"/>
      <c r="Y5" s="396"/>
      <c r="Z5" s="54" t="s">
        <v>12</v>
      </c>
    </row>
    <row r="6" spans="2:26" ht="30" customHeight="1" thickBot="1">
      <c r="B6" s="365"/>
      <c r="C6" s="398"/>
      <c r="D6" s="401"/>
      <c r="E6" s="55" t="s">
        <v>13</v>
      </c>
      <c r="F6" s="56" t="s">
        <v>14</v>
      </c>
      <c r="G6" s="57" t="s">
        <v>15</v>
      </c>
      <c r="H6" s="56" t="s">
        <v>13</v>
      </c>
      <c r="I6" s="56" t="s">
        <v>14</v>
      </c>
      <c r="J6" s="57" t="s">
        <v>15</v>
      </c>
      <c r="K6" s="56" t="s">
        <v>13</v>
      </c>
      <c r="L6" s="56" t="s">
        <v>14</v>
      </c>
      <c r="M6" s="58" t="s">
        <v>15</v>
      </c>
      <c r="N6" s="59" t="s">
        <v>13</v>
      </c>
      <c r="O6" s="56" t="s">
        <v>14</v>
      </c>
      <c r="P6" s="57" t="s">
        <v>15</v>
      </c>
      <c r="Q6" s="56" t="s">
        <v>13</v>
      </c>
      <c r="R6" s="56" t="s">
        <v>14</v>
      </c>
      <c r="S6" s="57" t="s">
        <v>15</v>
      </c>
      <c r="T6" s="56" t="s">
        <v>13</v>
      </c>
      <c r="U6" s="56" t="s">
        <v>14</v>
      </c>
      <c r="V6" s="58" t="s">
        <v>15</v>
      </c>
      <c r="W6" s="59" t="s">
        <v>13</v>
      </c>
      <c r="X6" s="56" t="s">
        <v>14</v>
      </c>
      <c r="Y6" s="58" t="s">
        <v>15</v>
      </c>
      <c r="Z6" s="60" t="s">
        <v>16</v>
      </c>
    </row>
    <row r="7" spans="2:26" ht="30" customHeight="1">
      <c r="B7" s="364" t="s">
        <v>238</v>
      </c>
      <c r="C7" s="368" t="s">
        <v>32</v>
      </c>
      <c r="D7" s="162" t="s">
        <v>177</v>
      </c>
      <c r="E7" s="13">
        <v>80</v>
      </c>
      <c r="F7" s="15">
        <v>47</v>
      </c>
      <c r="G7" s="14">
        <v>5</v>
      </c>
      <c r="H7" s="15"/>
      <c r="I7" s="15"/>
      <c r="J7" s="19"/>
      <c r="K7" s="61">
        <f t="shared" ref="K7:M12" si="0">SUM(E7,H7)</f>
        <v>80</v>
      </c>
      <c r="L7" s="61">
        <f t="shared" si="0"/>
        <v>47</v>
      </c>
      <c r="M7" s="62">
        <f t="shared" si="0"/>
        <v>5</v>
      </c>
      <c r="N7" s="163"/>
      <c r="O7" s="164"/>
      <c r="P7" s="165"/>
      <c r="Q7" s="164"/>
      <c r="R7" s="164"/>
      <c r="S7" s="165"/>
      <c r="T7" s="61">
        <f t="shared" ref="T7:V12" si="1">SUM(N7,Q7)</f>
        <v>0</v>
      </c>
      <c r="U7" s="61">
        <f t="shared" si="1"/>
        <v>0</v>
      </c>
      <c r="V7" s="62">
        <f t="shared" si="1"/>
        <v>0</v>
      </c>
      <c r="W7" s="166">
        <f t="shared" ref="W7:Y12" si="2">K7+T7</f>
        <v>80</v>
      </c>
      <c r="X7" s="70">
        <f t="shared" si="2"/>
        <v>47</v>
      </c>
      <c r="Y7" s="167">
        <f t="shared" si="2"/>
        <v>5</v>
      </c>
      <c r="Z7" s="168"/>
    </row>
    <row r="8" spans="2:26" ht="30" customHeight="1">
      <c r="B8" s="364"/>
      <c r="C8" s="368"/>
      <c r="D8" s="169" t="s">
        <v>178</v>
      </c>
      <c r="E8" s="16">
        <v>14</v>
      </c>
      <c r="F8" s="17">
        <v>6</v>
      </c>
      <c r="G8" s="18">
        <v>1</v>
      </c>
      <c r="H8" s="17"/>
      <c r="I8" s="17"/>
      <c r="J8" s="20"/>
      <c r="K8" s="61">
        <f t="shared" si="0"/>
        <v>14</v>
      </c>
      <c r="L8" s="61">
        <f t="shared" si="0"/>
        <v>6</v>
      </c>
      <c r="M8" s="62">
        <f t="shared" si="0"/>
        <v>1</v>
      </c>
      <c r="N8" s="92"/>
      <c r="O8" s="93"/>
      <c r="P8" s="12"/>
      <c r="Q8" s="93"/>
      <c r="R8" s="93"/>
      <c r="S8" s="12"/>
      <c r="T8" s="61">
        <f t="shared" si="1"/>
        <v>0</v>
      </c>
      <c r="U8" s="61">
        <f t="shared" si="1"/>
        <v>0</v>
      </c>
      <c r="V8" s="62">
        <f t="shared" si="1"/>
        <v>0</v>
      </c>
      <c r="W8" s="166">
        <f t="shared" si="2"/>
        <v>14</v>
      </c>
      <c r="X8" s="70">
        <f t="shared" si="2"/>
        <v>6</v>
      </c>
      <c r="Y8" s="167">
        <f t="shared" si="2"/>
        <v>1</v>
      </c>
      <c r="Z8" s="170"/>
    </row>
    <row r="9" spans="2:26" ht="30" customHeight="1">
      <c r="B9" s="364"/>
      <c r="C9" s="369"/>
      <c r="D9" s="169" t="s">
        <v>205</v>
      </c>
      <c r="E9" s="16"/>
      <c r="F9" s="17"/>
      <c r="G9" s="18"/>
      <c r="H9" s="17">
        <v>20</v>
      </c>
      <c r="I9" s="17">
        <v>6</v>
      </c>
      <c r="J9" s="20">
        <v>2</v>
      </c>
      <c r="K9" s="61">
        <f t="shared" si="0"/>
        <v>20</v>
      </c>
      <c r="L9" s="61">
        <f t="shared" si="0"/>
        <v>6</v>
      </c>
      <c r="M9" s="62">
        <f t="shared" si="0"/>
        <v>2</v>
      </c>
      <c r="N9" s="92"/>
      <c r="O9" s="93"/>
      <c r="P9" s="12"/>
      <c r="Q9" s="93"/>
      <c r="R9" s="93"/>
      <c r="S9" s="12"/>
      <c r="T9" s="61">
        <f t="shared" si="1"/>
        <v>0</v>
      </c>
      <c r="U9" s="61">
        <f t="shared" si="1"/>
        <v>0</v>
      </c>
      <c r="V9" s="62">
        <f t="shared" si="1"/>
        <v>0</v>
      </c>
      <c r="W9" s="166">
        <f t="shared" si="2"/>
        <v>20</v>
      </c>
      <c r="X9" s="70">
        <f t="shared" si="2"/>
        <v>6</v>
      </c>
      <c r="Y9" s="167">
        <f t="shared" si="2"/>
        <v>2</v>
      </c>
      <c r="Z9" s="172"/>
    </row>
    <row r="10" spans="2:26" ht="30" customHeight="1">
      <c r="B10" s="364"/>
      <c r="C10" s="367" t="s">
        <v>33</v>
      </c>
      <c r="D10" s="169" t="s">
        <v>34</v>
      </c>
      <c r="E10" s="173">
        <v>10</v>
      </c>
      <c r="F10" s="38">
        <v>7.6</v>
      </c>
      <c r="G10" s="174">
        <v>1</v>
      </c>
      <c r="H10" s="38"/>
      <c r="I10" s="38"/>
      <c r="J10" s="175"/>
      <c r="K10" s="61">
        <f t="shared" si="0"/>
        <v>10</v>
      </c>
      <c r="L10" s="61">
        <f t="shared" si="0"/>
        <v>7.6</v>
      </c>
      <c r="M10" s="62">
        <f t="shared" si="0"/>
        <v>1</v>
      </c>
      <c r="N10" s="166"/>
      <c r="O10" s="70"/>
      <c r="P10" s="23"/>
      <c r="Q10" s="70"/>
      <c r="R10" s="70"/>
      <c r="S10" s="23"/>
      <c r="T10" s="61">
        <f t="shared" si="1"/>
        <v>0</v>
      </c>
      <c r="U10" s="61">
        <f t="shared" si="1"/>
        <v>0</v>
      </c>
      <c r="V10" s="62">
        <f t="shared" si="1"/>
        <v>0</v>
      </c>
      <c r="W10" s="166">
        <f t="shared" si="2"/>
        <v>10</v>
      </c>
      <c r="X10" s="70">
        <f t="shared" si="2"/>
        <v>7.6</v>
      </c>
      <c r="Y10" s="167">
        <f t="shared" si="2"/>
        <v>1</v>
      </c>
      <c r="Z10" s="176"/>
    </row>
    <row r="11" spans="2:26" ht="30" customHeight="1">
      <c r="B11" s="364"/>
      <c r="C11" s="368"/>
      <c r="D11" s="169" t="s">
        <v>181</v>
      </c>
      <c r="E11" s="173">
        <v>49</v>
      </c>
      <c r="F11" s="38">
        <v>26</v>
      </c>
      <c r="G11" s="174">
        <v>2</v>
      </c>
      <c r="H11" s="38"/>
      <c r="I11" s="38"/>
      <c r="J11" s="175"/>
      <c r="K11" s="61">
        <f t="shared" si="0"/>
        <v>49</v>
      </c>
      <c r="L11" s="61">
        <f t="shared" si="0"/>
        <v>26</v>
      </c>
      <c r="M11" s="62">
        <f t="shared" si="0"/>
        <v>2</v>
      </c>
      <c r="N11" s="166"/>
      <c r="O11" s="70"/>
      <c r="P11" s="23"/>
      <c r="Q11" s="70"/>
      <c r="R11" s="70"/>
      <c r="S11" s="23"/>
      <c r="T11" s="61">
        <f t="shared" si="1"/>
        <v>0</v>
      </c>
      <c r="U11" s="61">
        <f t="shared" si="1"/>
        <v>0</v>
      </c>
      <c r="V11" s="62">
        <f t="shared" si="1"/>
        <v>0</v>
      </c>
      <c r="W11" s="166">
        <f t="shared" si="2"/>
        <v>49</v>
      </c>
      <c r="X11" s="70">
        <f t="shared" si="2"/>
        <v>26</v>
      </c>
      <c r="Y11" s="167">
        <f t="shared" si="2"/>
        <v>2</v>
      </c>
      <c r="Z11" s="176"/>
    </row>
    <row r="12" spans="2:26" ht="30" customHeight="1">
      <c r="B12" s="364"/>
      <c r="C12" s="369"/>
      <c r="D12" s="169" t="s">
        <v>178</v>
      </c>
      <c r="E12" s="173">
        <v>59</v>
      </c>
      <c r="F12" s="38">
        <v>33</v>
      </c>
      <c r="G12" s="174">
        <v>4</v>
      </c>
      <c r="H12" s="38"/>
      <c r="I12" s="38"/>
      <c r="J12" s="175"/>
      <c r="K12" s="61">
        <f t="shared" si="0"/>
        <v>59</v>
      </c>
      <c r="L12" s="61">
        <f t="shared" si="0"/>
        <v>33</v>
      </c>
      <c r="M12" s="62">
        <f t="shared" si="0"/>
        <v>4</v>
      </c>
      <c r="N12" s="166"/>
      <c r="O12" s="70"/>
      <c r="P12" s="23"/>
      <c r="Q12" s="70"/>
      <c r="R12" s="70"/>
      <c r="S12" s="23"/>
      <c r="T12" s="61">
        <f t="shared" si="1"/>
        <v>0</v>
      </c>
      <c r="U12" s="61">
        <f t="shared" si="1"/>
        <v>0</v>
      </c>
      <c r="V12" s="62">
        <f t="shared" si="1"/>
        <v>0</v>
      </c>
      <c r="W12" s="166">
        <f t="shared" si="2"/>
        <v>59</v>
      </c>
      <c r="X12" s="70">
        <f t="shared" si="2"/>
        <v>33</v>
      </c>
      <c r="Y12" s="167">
        <f t="shared" si="2"/>
        <v>4</v>
      </c>
      <c r="Z12" s="176"/>
    </row>
    <row r="13" spans="2:26" ht="30" customHeight="1" thickBot="1">
      <c r="B13" s="364"/>
      <c r="C13" s="372" t="s">
        <v>107</v>
      </c>
      <c r="D13" s="379"/>
      <c r="E13" s="177">
        <f t="shared" ref="E13:Y13" si="3">SUM(E7:E12)</f>
        <v>212</v>
      </c>
      <c r="F13" s="178">
        <f t="shared" si="3"/>
        <v>119.6</v>
      </c>
      <c r="G13" s="179">
        <f t="shared" si="3"/>
        <v>13</v>
      </c>
      <c r="H13" s="178">
        <f t="shared" si="3"/>
        <v>20</v>
      </c>
      <c r="I13" s="179">
        <f t="shared" si="3"/>
        <v>6</v>
      </c>
      <c r="J13" s="155">
        <f t="shared" si="3"/>
        <v>2</v>
      </c>
      <c r="K13" s="179">
        <f t="shared" si="3"/>
        <v>232</v>
      </c>
      <c r="L13" s="180">
        <f t="shared" si="3"/>
        <v>125.6</v>
      </c>
      <c r="M13" s="181">
        <f t="shared" si="3"/>
        <v>15</v>
      </c>
      <c r="N13" s="182">
        <f t="shared" si="3"/>
        <v>0</v>
      </c>
      <c r="O13" s="183">
        <f t="shared" si="3"/>
        <v>0</v>
      </c>
      <c r="P13" s="184">
        <f t="shared" si="3"/>
        <v>0</v>
      </c>
      <c r="Q13" s="183">
        <f t="shared" si="3"/>
        <v>0</v>
      </c>
      <c r="R13" s="184">
        <f t="shared" si="3"/>
        <v>0</v>
      </c>
      <c r="S13" s="184">
        <f t="shared" si="3"/>
        <v>0</v>
      </c>
      <c r="T13" s="184">
        <f t="shared" si="3"/>
        <v>0</v>
      </c>
      <c r="U13" s="183">
        <f t="shared" si="3"/>
        <v>0</v>
      </c>
      <c r="V13" s="156">
        <f t="shared" si="3"/>
        <v>0</v>
      </c>
      <c r="W13" s="182">
        <f t="shared" si="3"/>
        <v>232</v>
      </c>
      <c r="X13" s="183">
        <f t="shared" si="3"/>
        <v>125.6</v>
      </c>
      <c r="Y13" s="185">
        <f t="shared" si="3"/>
        <v>15</v>
      </c>
      <c r="Z13" s="186"/>
    </row>
    <row r="14" spans="2:26" ht="30" customHeight="1" thickBot="1">
      <c r="B14" s="365"/>
      <c r="C14" s="374" t="s">
        <v>174</v>
      </c>
      <c r="D14" s="390"/>
      <c r="E14" s="188">
        <f>SUM(E13)</f>
        <v>212</v>
      </c>
      <c r="F14" s="189">
        <f t="shared" ref="F14:Y14" si="4">SUM(F13)</f>
        <v>119.6</v>
      </c>
      <c r="G14" s="190">
        <f t="shared" si="4"/>
        <v>13</v>
      </c>
      <c r="H14" s="189">
        <f t="shared" si="4"/>
        <v>20</v>
      </c>
      <c r="I14" s="189">
        <f t="shared" si="4"/>
        <v>6</v>
      </c>
      <c r="J14" s="191">
        <f t="shared" si="4"/>
        <v>2</v>
      </c>
      <c r="K14" s="189">
        <f t="shared" si="4"/>
        <v>232</v>
      </c>
      <c r="L14" s="192">
        <f t="shared" si="4"/>
        <v>125.6</v>
      </c>
      <c r="M14" s="193">
        <f t="shared" si="4"/>
        <v>15</v>
      </c>
      <c r="N14" s="188">
        <f t="shared" si="4"/>
        <v>0</v>
      </c>
      <c r="O14" s="189">
        <f t="shared" si="4"/>
        <v>0</v>
      </c>
      <c r="P14" s="191">
        <f t="shared" si="4"/>
        <v>0</v>
      </c>
      <c r="Q14" s="189">
        <f t="shared" si="4"/>
        <v>0</v>
      </c>
      <c r="R14" s="189">
        <f t="shared" si="4"/>
        <v>0</v>
      </c>
      <c r="S14" s="194">
        <f t="shared" si="4"/>
        <v>0</v>
      </c>
      <c r="T14" s="189">
        <f t="shared" si="4"/>
        <v>0</v>
      </c>
      <c r="U14" s="189">
        <f t="shared" si="4"/>
        <v>0</v>
      </c>
      <c r="V14" s="195">
        <f t="shared" si="4"/>
        <v>0</v>
      </c>
      <c r="W14" s="188">
        <f t="shared" si="4"/>
        <v>232</v>
      </c>
      <c r="X14" s="189">
        <f t="shared" si="4"/>
        <v>125.6</v>
      </c>
      <c r="Y14" s="193">
        <f t="shared" si="4"/>
        <v>15</v>
      </c>
      <c r="Z14" s="196"/>
    </row>
    <row r="15" spans="2:26" ht="30" customHeight="1">
      <c r="B15" s="366" t="s">
        <v>88</v>
      </c>
      <c r="C15" s="105" t="s">
        <v>82</v>
      </c>
      <c r="D15" s="199"/>
      <c r="E15" s="200"/>
      <c r="F15" s="201"/>
      <c r="G15" s="202"/>
      <c r="H15" s="201"/>
      <c r="I15" s="201"/>
      <c r="J15" s="203"/>
      <c r="K15" s="61">
        <f>SUM(E15,H15)</f>
        <v>0</v>
      </c>
      <c r="L15" s="61">
        <f>SUM(F15,I15)</f>
        <v>0</v>
      </c>
      <c r="M15" s="62">
        <f>SUM(G15,J15)</f>
        <v>0</v>
      </c>
      <c r="N15" s="70">
        <v>74</v>
      </c>
      <c r="O15" s="70">
        <v>1.48</v>
      </c>
      <c r="P15" s="44">
        <v>6</v>
      </c>
      <c r="Q15" s="201"/>
      <c r="R15" s="201"/>
      <c r="S15" s="204"/>
      <c r="T15" s="61">
        <f>SUM(N15,Q15)</f>
        <v>74</v>
      </c>
      <c r="U15" s="61">
        <f>SUM(O15,R15)</f>
        <v>1.48</v>
      </c>
      <c r="V15" s="62">
        <f>SUM(P15,S15)</f>
        <v>6</v>
      </c>
      <c r="W15" s="166">
        <f>K15+T15</f>
        <v>74</v>
      </c>
      <c r="X15" s="70">
        <f>L15+U15</f>
        <v>1.48</v>
      </c>
      <c r="Y15" s="167">
        <f>M15+V15</f>
        <v>6</v>
      </c>
      <c r="Z15" s="205"/>
    </row>
    <row r="16" spans="2:26" ht="30" customHeight="1" thickBot="1">
      <c r="B16" s="364"/>
      <c r="C16" s="372" t="s">
        <v>85</v>
      </c>
      <c r="D16" s="373"/>
      <c r="E16" s="206">
        <f>SUM(E15)</f>
        <v>0</v>
      </c>
      <c r="F16" s="207">
        <f t="shared" ref="F16:Y17" si="5">SUM(F15)</f>
        <v>0</v>
      </c>
      <c r="G16" s="208">
        <f t="shared" si="5"/>
        <v>0</v>
      </c>
      <c r="H16" s="207">
        <f t="shared" si="5"/>
        <v>0</v>
      </c>
      <c r="I16" s="207">
        <f t="shared" si="5"/>
        <v>0</v>
      </c>
      <c r="J16" s="209">
        <f t="shared" si="5"/>
        <v>0</v>
      </c>
      <c r="K16" s="207">
        <f t="shared" si="5"/>
        <v>0</v>
      </c>
      <c r="L16" s="210">
        <f t="shared" si="5"/>
        <v>0</v>
      </c>
      <c r="M16" s="211">
        <f t="shared" si="5"/>
        <v>0</v>
      </c>
      <c r="N16" s="206">
        <f>SUM(N15)</f>
        <v>74</v>
      </c>
      <c r="O16" s="207">
        <f t="shared" si="5"/>
        <v>1.48</v>
      </c>
      <c r="P16" s="209">
        <f t="shared" si="5"/>
        <v>6</v>
      </c>
      <c r="Q16" s="207">
        <f t="shared" si="5"/>
        <v>0</v>
      </c>
      <c r="R16" s="207">
        <f t="shared" si="5"/>
        <v>0</v>
      </c>
      <c r="S16" s="212">
        <f t="shared" si="5"/>
        <v>0</v>
      </c>
      <c r="T16" s="207">
        <f t="shared" si="5"/>
        <v>74</v>
      </c>
      <c r="U16" s="207">
        <f t="shared" si="5"/>
        <v>1.48</v>
      </c>
      <c r="V16" s="213">
        <f t="shared" si="5"/>
        <v>6</v>
      </c>
      <c r="W16" s="214">
        <f t="shared" si="5"/>
        <v>74</v>
      </c>
      <c r="X16" s="207">
        <f t="shared" si="5"/>
        <v>1.48</v>
      </c>
      <c r="Y16" s="215">
        <f t="shared" si="5"/>
        <v>6</v>
      </c>
      <c r="Z16" s="216"/>
    </row>
    <row r="17" spans="2:26" ht="30" customHeight="1" thickBot="1">
      <c r="B17" s="365"/>
      <c r="C17" s="370" t="s">
        <v>174</v>
      </c>
      <c r="D17" s="371"/>
      <c r="E17" s="188">
        <f>SUM(E16)</f>
        <v>0</v>
      </c>
      <c r="F17" s="189">
        <f t="shared" si="5"/>
        <v>0</v>
      </c>
      <c r="G17" s="190">
        <f t="shared" si="5"/>
        <v>0</v>
      </c>
      <c r="H17" s="189">
        <f t="shared" si="5"/>
        <v>0</v>
      </c>
      <c r="I17" s="189">
        <f t="shared" si="5"/>
        <v>0</v>
      </c>
      <c r="J17" s="191">
        <f t="shared" si="5"/>
        <v>0</v>
      </c>
      <c r="K17" s="189">
        <f t="shared" si="5"/>
        <v>0</v>
      </c>
      <c r="L17" s="192">
        <f t="shared" si="5"/>
        <v>0</v>
      </c>
      <c r="M17" s="193">
        <f t="shared" si="5"/>
        <v>0</v>
      </c>
      <c r="N17" s="145">
        <f>SUM(N16)</f>
        <v>74</v>
      </c>
      <c r="O17" s="157">
        <f>SUM(O16)</f>
        <v>1.48</v>
      </c>
      <c r="P17" s="158">
        <f>SUM(P16)</f>
        <v>6</v>
      </c>
      <c r="Q17" s="157">
        <f>SUM(Q16)</f>
        <v>0</v>
      </c>
      <c r="R17" s="157">
        <f>SUM(R16)</f>
        <v>0</v>
      </c>
      <c r="S17" s="219">
        <f>SUM(S16)</f>
        <v>0</v>
      </c>
      <c r="T17" s="157">
        <f t="shared" si="5"/>
        <v>74</v>
      </c>
      <c r="U17" s="157">
        <f t="shared" si="5"/>
        <v>1.48</v>
      </c>
      <c r="V17" s="157">
        <f t="shared" si="5"/>
        <v>6</v>
      </c>
      <c r="W17" s="220">
        <f t="shared" si="5"/>
        <v>74</v>
      </c>
      <c r="X17" s="189">
        <f t="shared" si="5"/>
        <v>1.48</v>
      </c>
      <c r="Y17" s="221">
        <f t="shared" si="5"/>
        <v>6</v>
      </c>
      <c r="Z17" s="222"/>
    </row>
    <row r="18" spans="2:26" ht="30" customHeight="1">
      <c r="B18" s="364" t="s">
        <v>89</v>
      </c>
      <c r="C18" s="357" t="s">
        <v>82</v>
      </c>
      <c r="D18" s="100"/>
      <c r="E18" s="228"/>
      <c r="F18" s="229"/>
      <c r="G18" s="230"/>
      <c r="H18" s="229"/>
      <c r="I18" s="229"/>
      <c r="J18" s="231"/>
      <c r="K18" s="61">
        <f>SUM(E18,H18)</f>
        <v>0</v>
      </c>
      <c r="L18" s="61">
        <f>SUM(F18,I18)</f>
        <v>0</v>
      </c>
      <c r="M18" s="62">
        <f>SUM(G18,J18)</f>
        <v>0</v>
      </c>
      <c r="N18" s="70">
        <v>88</v>
      </c>
      <c r="O18" s="70">
        <v>6.2</v>
      </c>
      <c r="P18" s="71">
        <v>5</v>
      </c>
      <c r="Q18" s="201"/>
      <c r="R18" s="201"/>
      <c r="S18" s="204"/>
      <c r="T18" s="61">
        <f>SUM(N18,Q18)</f>
        <v>88</v>
      </c>
      <c r="U18" s="61">
        <f>SUM(O18,R18)</f>
        <v>6.2</v>
      </c>
      <c r="V18" s="62">
        <f>SUM(P18,S18)</f>
        <v>5</v>
      </c>
      <c r="W18" s="166">
        <f>K18+T18</f>
        <v>88</v>
      </c>
      <c r="X18" s="70">
        <f>L18+U18</f>
        <v>6.2</v>
      </c>
      <c r="Y18" s="167">
        <f>M18+V18</f>
        <v>5</v>
      </c>
      <c r="Z18" s="205"/>
    </row>
    <row r="19" spans="2:26" ht="30" customHeight="1" thickBot="1">
      <c r="B19" s="364"/>
      <c r="C19" s="372" t="s">
        <v>85</v>
      </c>
      <c r="D19" s="373"/>
      <c r="E19" s="206">
        <f t="shared" ref="E19:Y20" si="6">SUM(E18)</f>
        <v>0</v>
      </c>
      <c r="F19" s="207">
        <f t="shared" si="6"/>
        <v>0</v>
      </c>
      <c r="G19" s="208">
        <f t="shared" si="6"/>
        <v>0</v>
      </c>
      <c r="H19" s="207">
        <f t="shared" si="6"/>
        <v>0</v>
      </c>
      <c r="I19" s="207">
        <f t="shared" si="6"/>
        <v>0</v>
      </c>
      <c r="J19" s="209">
        <f t="shared" si="6"/>
        <v>0</v>
      </c>
      <c r="K19" s="207">
        <f t="shared" si="6"/>
        <v>0</v>
      </c>
      <c r="L19" s="210">
        <f t="shared" si="6"/>
        <v>0</v>
      </c>
      <c r="M19" s="211">
        <f t="shared" si="6"/>
        <v>0</v>
      </c>
      <c r="N19" s="206">
        <f t="shared" ref="N19:P20" si="7">SUM(N18)</f>
        <v>88</v>
      </c>
      <c r="O19" s="207">
        <f t="shared" si="7"/>
        <v>6.2</v>
      </c>
      <c r="P19" s="209">
        <f t="shared" si="7"/>
        <v>5</v>
      </c>
      <c r="Q19" s="207">
        <f t="shared" si="6"/>
        <v>0</v>
      </c>
      <c r="R19" s="207">
        <f t="shared" si="6"/>
        <v>0</v>
      </c>
      <c r="S19" s="212">
        <f t="shared" si="6"/>
        <v>0</v>
      </c>
      <c r="T19" s="207">
        <f t="shared" si="6"/>
        <v>88</v>
      </c>
      <c r="U19" s="207">
        <f t="shared" si="6"/>
        <v>6.2</v>
      </c>
      <c r="V19" s="213">
        <f t="shared" si="6"/>
        <v>5</v>
      </c>
      <c r="W19" s="214">
        <f t="shared" si="6"/>
        <v>88</v>
      </c>
      <c r="X19" s="207">
        <f t="shared" si="6"/>
        <v>6.2</v>
      </c>
      <c r="Y19" s="215">
        <f t="shared" si="6"/>
        <v>5</v>
      </c>
      <c r="Z19" s="216"/>
    </row>
    <row r="20" spans="2:26" ht="30" customHeight="1" thickBot="1">
      <c r="B20" s="365"/>
      <c r="C20" s="370" t="s">
        <v>174</v>
      </c>
      <c r="D20" s="371"/>
      <c r="E20" s="188">
        <f>SUM(E19)</f>
        <v>0</v>
      </c>
      <c r="F20" s="189">
        <f t="shared" si="6"/>
        <v>0</v>
      </c>
      <c r="G20" s="190">
        <f t="shared" si="6"/>
        <v>0</v>
      </c>
      <c r="H20" s="189">
        <f t="shared" si="6"/>
        <v>0</v>
      </c>
      <c r="I20" s="189">
        <f t="shared" si="6"/>
        <v>0</v>
      </c>
      <c r="J20" s="191">
        <f t="shared" si="6"/>
        <v>0</v>
      </c>
      <c r="K20" s="189">
        <f t="shared" si="6"/>
        <v>0</v>
      </c>
      <c r="L20" s="192">
        <f t="shared" si="6"/>
        <v>0</v>
      </c>
      <c r="M20" s="193">
        <f t="shared" si="6"/>
        <v>0</v>
      </c>
      <c r="N20" s="145">
        <f t="shared" si="7"/>
        <v>88</v>
      </c>
      <c r="O20" s="157">
        <f t="shared" si="7"/>
        <v>6.2</v>
      </c>
      <c r="P20" s="158">
        <f t="shared" si="7"/>
        <v>5</v>
      </c>
      <c r="Q20" s="157">
        <f t="shared" si="6"/>
        <v>0</v>
      </c>
      <c r="R20" s="157">
        <f t="shared" si="6"/>
        <v>0</v>
      </c>
      <c r="S20" s="219">
        <f t="shared" si="6"/>
        <v>0</v>
      </c>
      <c r="T20" s="157">
        <f t="shared" si="6"/>
        <v>88</v>
      </c>
      <c r="U20" s="157">
        <f t="shared" si="6"/>
        <v>6.2</v>
      </c>
      <c r="V20" s="157">
        <f t="shared" si="6"/>
        <v>5</v>
      </c>
      <c r="W20" s="220">
        <f t="shared" si="6"/>
        <v>88</v>
      </c>
      <c r="X20" s="189">
        <f t="shared" si="6"/>
        <v>6.2</v>
      </c>
      <c r="Y20" s="221">
        <f t="shared" si="6"/>
        <v>5</v>
      </c>
      <c r="Z20" s="222"/>
    </row>
    <row r="21" spans="2:26" ht="30" customHeight="1">
      <c r="B21" s="366" t="s">
        <v>90</v>
      </c>
      <c r="C21" s="105" t="s">
        <v>82</v>
      </c>
      <c r="D21" s="199"/>
      <c r="E21" s="200"/>
      <c r="F21" s="201"/>
      <c r="G21" s="202"/>
      <c r="H21" s="201"/>
      <c r="I21" s="201"/>
      <c r="J21" s="203"/>
      <c r="K21" s="61">
        <f>SUM(E21,H21)</f>
        <v>0</v>
      </c>
      <c r="L21" s="61">
        <f>SUM(F21,I21)</f>
        <v>0</v>
      </c>
      <c r="M21" s="62">
        <f>SUM(G21,J21)</f>
        <v>0</v>
      </c>
      <c r="N21" s="70">
        <v>196.5</v>
      </c>
      <c r="O21" s="70">
        <v>13.2</v>
      </c>
      <c r="P21" s="71">
        <v>12</v>
      </c>
      <c r="Q21" s="201"/>
      <c r="R21" s="201"/>
      <c r="S21" s="63">
        <f>SUM(M21,P21)</f>
        <v>12</v>
      </c>
      <c r="T21" s="61">
        <f>SUM(N21,Q21)</f>
        <v>196.5</v>
      </c>
      <c r="U21" s="64">
        <f>SUM(O21,R21)</f>
        <v>13.2</v>
      </c>
      <c r="V21" s="62">
        <f>SUM(P21,S21)</f>
        <v>24</v>
      </c>
      <c r="W21" s="166">
        <f>K21+T21</f>
        <v>196.5</v>
      </c>
      <c r="X21" s="70">
        <f>L21+U21</f>
        <v>13.2</v>
      </c>
      <c r="Y21" s="167">
        <f>M21+V21</f>
        <v>24</v>
      </c>
      <c r="Z21" s="205"/>
    </row>
    <row r="22" spans="2:26" ht="30" customHeight="1" thickBot="1">
      <c r="B22" s="364"/>
      <c r="C22" s="372" t="s">
        <v>85</v>
      </c>
      <c r="D22" s="373"/>
      <c r="E22" s="206">
        <f t="shared" ref="E22:Y23" si="8">SUM(E21)</f>
        <v>0</v>
      </c>
      <c r="F22" s="207">
        <f t="shared" si="8"/>
        <v>0</v>
      </c>
      <c r="G22" s="208">
        <f t="shared" si="8"/>
        <v>0</v>
      </c>
      <c r="H22" s="207">
        <f t="shared" si="8"/>
        <v>0</v>
      </c>
      <c r="I22" s="207">
        <f t="shared" si="8"/>
        <v>0</v>
      </c>
      <c r="J22" s="209">
        <f t="shared" si="8"/>
        <v>0</v>
      </c>
      <c r="K22" s="207">
        <f t="shared" si="8"/>
        <v>0</v>
      </c>
      <c r="L22" s="210">
        <f t="shared" si="8"/>
        <v>0</v>
      </c>
      <c r="M22" s="211">
        <f t="shared" si="8"/>
        <v>0</v>
      </c>
      <c r="N22" s="206">
        <f t="shared" ref="N22:P23" si="9">SUM(N21)</f>
        <v>196.5</v>
      </c>
      <c r="O22" s="207">
        <f t="shared" si="9"/>
        <v>13.2</v>
      </c>
      <c r="P22" s="209">
        <f t="shared" si="9"/>
        <v>12</v>
      </c>
      <c r="Q22" s="207">
        <f t="shared" si="8"/>
        <v>0</v>
      </c>
      <c r="R22" s="207">
        <f t="shared" si="8"/>
        <v>0</v>
      </c>
      <c r="S22" s="212">
        <f t="shared" si="8"/>
        <v>12</v>
      </c>
      <c r="T22" s="207">
        <f t="shared" si="8"/>
        <v>196.5</v>
      </c>
      <c r="U22" s="233">
        <f t="shared" si="8"/>
        <v>13.2</v>
      </c>
      <c r="V22" s="213">
        <f t="shared" si="8"/>
        <v>24</v>
      </c>
      <c r="W22" s="214">
        <f t="shared" si="8"/>
        <v>196.5</v>
      </c>
      <c r="X22" s="207">
        <f t="shared" si="8"/>
        <v>13.2</v>
      </c>
      <c r="Y22" s="215">
        <f t="shared" si="8"/>
        <v>24</v>
      </c>
      <c r="Z22" s="216"/>
    </row>
    <row r="23" spans="2:26" ht="30" customHeight="1" thickBot="1">
      <c r="B23" s="365"/>
      <c r="C23" s="374" t="s">
        <v>174</v>
      </c>
      <c r="D23" s="375"/>
      <c r="E23" s="188">
        <f>SUM(E22)</f>
        <v>0</v>
      </c>
      <c r="F23" s="189">
        <f t="shared" si="8"/>
        <v>0</v>
      </c>
      <c r="G23" s="190">
        <f t="shared" si="8"/>
        <v>0</v>
      </c>
      <c r="H23" s="189">
        <f t="shared" si="8"/>
        <v>0</v>
      </c>
      <c r="I23" s="189">
        <f t="shared" si="8"/>
        <v>0</v>
      </c>
      <c r="J23" s="191">
        <f t="shared" si="8"/>
        <v>0</v>
      </c>
      <c r="K23" s="189">
        <f t="shared" si="8"/>
        <v>0</v>
      </c>
      <c r="L23" s="192">
        <f t="shared" si="8"/>
        <v>0</v>
      </c>
      <c r="M23" s="193">
        <f t="shared" si="8"/>
        <v>0</v>
      </c>
      <c r="N23" s="223">
        <f t="shared" si="9"/>
        <v>196.5</v>
      </c>
      <c r="O23" s="224">
        <f t="shared" si="9"/>
        <v>13.2</v>
      </c>
      <c r="P23" s="234">
        <f t="shared" si="9"/>
        <v>12</v>
      </c>
      <c r="Q23" s="224">
        <f t="shared" si="8"/>
        <v>0</v>
      </c>
      <c r="R23" s="224">
        <f t="shared" si="8"/>
        <v>0</v>
      </c>
      <c r="S23" s="225">
        <f t="shared" si="8"/>
        <v>12</v>
      </c>
      <c r="T23" s="224">
        <f t="shared" si="8"/>
        <v>196.5</v>
      </c>
      <c r="U23" s="235">
        <f t="shared" si="8"/>
        <v>13.2</v>
      </c>
      <c r="V23" s="236">
        <f t="shared" si="8"/>
        <v>24</v>
      </c>
      <c r="W23" s="220">
        <f t="shared" si="8"/>
        <v>196.5</v>
      </c>
      <c r="X23" s="189">
        <f t="shared" si="8"/>
        <v>13.2</v>
      </c>
      <c r="Y23" s="221">
        <f t="shared" si="8"/>
        <v>24</v>
      </c>
      <c r="Z23" s="222"/>
    </row>
    <row r="24" spans="2:26" ht="30" customHeight="1">
      <c r="B24" s="366" t="s">
        <v>91</v>
      </c>
      <c r="C24" s="105" t="s">
        <v>92</v>
      </c>
      <c r="D24" s="237"/>
      <c r="E24" s="200"/>
      <c r="F24" s="201"/>
      <c r="G24" s="202"/>
      <c r="H24" s="201"/>
      <c r="I24" s="201"/>
      <c r="J24" s="203"/>
      <c r="K24" s="61">
        <f t="shared" ref="K24:M27" si="10">SUM(E24,H24)</f>
        <v>0</v>
      </c>
      <c r="L24" s="61">
        <f t="shared" si="10"/>
        <v>0</v>
      </c>
      <c r="M24" s="62">
        <f t="shared" si="10"/>
        <v>0</v>
      </c>
      <c r="N24" s="70">
        <v>10</v>
      </c>
      <c r="O24" s="70">
        <v>1.5</v>
      </c>
      <c r="P24" s="71">
        <v>1</v>
      </c>
      <c r="Q24" s="201"/>
      <c r="R24" s="201"/>
      <c r="S24" s="204"/>
      <c r="T24" s="61">
        <f t="shared" ref="T24:V27" si="11">SUM(N24,Q24)</f>
        <v>10</v>
      </c>
      <c r="U24" s="61">
        <f t="shared" si="11"/>
        <v>1.5</v>
      </c>
      <c r="V24" s="62">
        <f t="shared" si="11"/>
        <v>1</v>
      </c>
      <c r="W24" s="166">
        <f t="shared" ref="W24:Y27" si="12">K24+T24</f>
        <v>10</v>
      </c>
      <c r="X24" s="70">
        <f t="shared" si="12"/>
        <v>1.5</v>
      </c>
      <c r="Y24" s="167">
        <f t="shared" si="12"/>
        <v>1</v>
      </c>
      <c r="Z24" s="205"/>
    </row>
    <row r="25" spans="2:26" ht="30" customHeight="1">
      <c r="B25" s="364"/>
      <c r="C25" s="357" t="s">
        <v>93</v>
      </c>
      <c r="D25" s="99"/>
      <c r="E25" s="228"/>
      <c r="F25" s="229"/>
      <c r="G25" s="230"/>
      <c r="H25" s="229"/>
      <c r="I25" s="229"/>
      <c r="J25" s="231"/>
      <c r="K25" s="61">
        <f t="shared" si="10"/>
        <v>0</v>
      </c>
      <c r="L25" s="61">
        <f t="shared" si="10"/>
        <v>0</v>
      </c>
      <c r="M25" s="62">
        <f t="shared" si="10"/>
        <v>0</v>
      </c>
      <c r="N25" s="238">
        <v>181</v>
      </c>
      <c r="O25" s="238">
        <v>38.9</v>
      </c>
      <c r="P25" s="76">
        <v>10</v>
      </c>
      <c r="Q25" s="229"/>
      <c r="R25" s="229"/>
      <c r="S25" s="232"/>
      <c r="T25" s="61">
        <f t="shared" si="11"/>
        <v>181</v>
      </c>
      <c r="U25" s="61">
        <f t="shared" si="11"/>
        <v>38.9</v>
      </c>
      <c r="V25" s="62">
        <f t="shared" si="11"/>
        <v>10</v>
      </c>
      <c r="W25" s="166">
        <f t="shared" si="12"/>
        <v>181</v>
      </c>
      <c r="X25" s="70">
        <f t="shared" si="12"/>
        <v>38.9</v>
      </c>
      <c r="Y25" s="167">
        <f t="shared" si="12"/>
        <v>10</v>
      </c>
      <c r="Z25" s="239"/>
    </row>
    <row r="26" spans="2:26" ht="30" customHeight="1">
      <c r="B26" s="364"/>
      <c r="C26" s="357" t="s">
        <v>82</v>
      </c>
      <c r="D26" s="100"/>
      <c r="E26" s="240"/>
      <c r="F26" s="66"/>
      <c r="G26" s="63"/>
      <c r="H26" s="66"/>
      <c r="I26" s="66"/>
      <c r="J26" s="241"/>
      <c r="K26" s="61">
        <f t="shared" si="10"/>
        <v>0</v>
      </c>
      <c r="L26" s="61">
        <f t="shared" si="10"/>
        <v>0</v>
      </c>
      <c r="M26" s="62">
        <f t="shared" si="10"/>
        <v>0</v>
      </c>
      <c r="N26" s="70">
        <v>232.3</v>
      </c>
      <c r="O26" s="70">
        <v>34.200000000000003</v>
      </c>
      <c r="P26" s="71">
        <v>13</v>
      </c>
      <c r="Q26" s="66"/>
      <c r="R26" s="66"/>
      <c r="S26" s="242"/>
      <c r="T26" s="61">
        <f t="shared" si="11"/>
        <v>232.3</v>
      </c>
      <c r="U26" s="61">
        <f t="shared" si="11"/>
        <v>34.200000000000003</v>
      </c>
      <c r="V26" s="62">
        <f t="shared" si="11"/>
        <v>13</v>
      </c>
      <c r="W26" s="166">
        <f t="shared" si="12"/>
        <v>232.3</v>
      </c>
      <c r="X26" s="70">
        <f t="shared" si="12"/>
        <v>34.200000000000003</v>
      </c>
      <c r="Y26" s="167">
        <f t="shared" si="12"/>
        <v>13</v>
      </c>
      <c r="Z26" s="243"/>
    </row>
    <row r="27" spans="2:26" ht="30" customHeight="1">
      <c r="B27" s="364"/>
      <c r="C27" s="357" t="s">
        <v>94</v>
      </c>
      <c r="D27" s="99"/>
      <c r="E27" s="228"/>
      <c r="F27" s="229"/>
      <c r="G27" s="230"/>
      <c r="H27" s="229"/>
      <c r="I27" s="229"/>
      <c r="J27" s="231"/>
      <c r="K27" s="61">
        <f t="shared" si="10"/>
        <v>0</v>
      </c>
      <c r="L27" s="61">
        <f t="shared" si="10"/>
        <v>0</v>
      </c>
      <c r="M27" s="62">
        <f t="shared" si="10"/>
        <v>0</v>
      </c>
      <c r="N27" s="228"/>
      <c r="O27" s="229"/>
      <c r="P27" s="231"/>
      <c r="Q27" s="229"/>
      <c r="R27" s="229"/>
      <c r="S27" s="232"/>
      <c r="T27" s="61">
        <f t="shared" si="11"/>
        <v>0</v>
      </c>
      <c r="U27" s="61">
        <f t="shared" si="11"/>
        <v>0</v>
      </c>
      <c r="V27" s="62">
        <f t="shared" si="11"/>
        <v>0</v>
      </c>
      <c r="W27" s="166">
        <f t="shared" si="12"/>
        <v>0</v>
      </c>
      <c r="X27" s="70">
        <f t="shared" si="12"/>
        <v>0</v>
      </c>
      <c r="Y27" s="167">
        <f t="shared" si="12"/>
        <v>0</v>
      </c>
      <c r="Z27" s="239"/>
    </row>
    <row r="28" spans="2:26" ht="30" customHeight="1" thickBot="1">
      <c r="B28" s="364"/>
      <c r="C28" s="372" t="s">
        <v>85</v>
      </c>
      <c r="D28" s="373"/>
      <c r="E28" s="206">
        <f>SUM(E24:E27)</f>
        <v>0</v>
      </c>
      <c r="F28" s="207">
        <f t="shared" ref="F28:Y28" si="13">SUM(F24:F27)</f>
        <v>0</v>
      </c>
      <c r="G28" s="208">
        <f t="shared" si="13"/>
        <v>0</v>
      </c>
      <c r="H28" s="207">
        <f t="shared" si="13"/>
        <v>0</v>
      </c>
      <c r="I28" s="207">
        <f t="shared" si="13"/>
        <v>0</v>
      </c>
      <c r="J28" s="209">
        <f t="shared" si="13"/>
        <v>0</v>
      </c>
      <c r="K28" s="180">
        <f>SUM(K22:K27)</f>
        <v>0</v>
      </c>
      <c r="L28" s="180">
        <f>SUM(L22:L27)</f>
        <v>0</v>
      </c>
      <c r="M28" s="181">
        <f>SUM(M22:M27)</f>
        <v>0</v>
      </c>
      <c r="N28" s="218">
        <f>SUM(N24:N27)</f>
        <v>423.3</v>
      </c>
      <c r="O28" s="207">
        <f>SUM(O24:O27)</f>
        <v>74.599999999999994</v>
      </c>
      <c r="P28" s="209">
        <f>SUM(P24:P27)</f>
        <v>24</v>
      </c>
      <c r="Q28" s="207">
        <f t="shared" si="13"/>
        <v>0</v>
      </c>
      <c r="R28" s="207">
        <f t="shared" si="13"/>
        <v>0</v>
      </c>
      <c r="S28" s="212">
        <f t="shared" si="13"/>
        <v>0</v>
      </c>
      <c r="T28" s="184">
        <f>SUM(T22:T27)</f>
        <v>816.3</v>
      </c>
      <c r="U28" s="183">
        <f>SUM(U22:U27)</f>
        <v>101</v>
      </c>
      <c r="V28" s="156">
        <f>SUM(V22:V27)</f>
        <v>72</v>
      </c>
      <c r="W28" s="214">
        <f t="shared" si="13"/>
        <v>423.3</v>
      </c>
      <c r="X28" s="207">
        <f t="shared" si="13"/>
        <v>74.599999999999994</v>
      </c>
      <c r="Y28" s="244">
        <f t="shared" si="13"/>
        <v>24</v>
      </c>
      <c r="Z28" s="216"/>
    </row>
    <row r="29" spans="2:26" ht="30" customHeight="1" thickBot="1">
      <c r="B29" s="365"/>
      <c r="C29" s="374" t="s">
        <v>174</v>
      </c>
      <c r="D29" s="375"/>
      <c r="E29" s="188">
        <f>SUM(E28)</f>
        <v>0</v>
      </c>
      <c r="F29" s="189">
        <f t="shared" ref="F29:Y29" si="14">SUM(F28)</f>
        <v>0</v>
      </c>
      <c r="G29" s="190">
        <f t="shared" si="14"/>
        <v>0</v>
      </c>
      <c r="H29" s="189">
        <f t="shared" si="14"/>
        <v>0</v>
      </c>
      <c r="I29" s="189">
        <f t="shared" si="14"/>
        <v>0</v>
      </c>
      <c r="J29" s="191">
        <f t="shared" si="14"/>
        <v>0</v>
      </c>
      <c r="K29" s="189">
        <f t="shared" si="14"/>
        <v>0</v>
      </c>
      <c r="L29" s="192">
        <f t="shared" si="14"/>
        <v>0</v>
      </c>
      <c r="M29" s="193">
        <f t="shared" si="14"/>
        <v>0</v>
      </c>
      <c r="N29" s="223">
        <f>SUM(N28)</f>
        <v>423.3</v>
      </c>
      <c r="O29" s="224">
        <f>SUM(O28)</f>
        <v>74.599999999999994</v>
      </c>
      <c r="P29" s="234">
        <f>SUM(P28)</f>
        <v>24</v>
      </c>
      <c r="Q29" s="224">
        <f t="shared" si="14"/>
        <v>0</v>
      </c>
      <c r="R29" s="224">
        <f t="shared" si="14"/>
        <v>0</v>
      </c>
      <c r="S29" s="225">
        <f t="shared" si="14"/>
        <v>0</v>
      </c>
      <c r="T29" s="224">
        <f t="shared" si="14"/>
        <v>816.3</v>
      </c>
      <c r="U29" s="235">
        <f t="shared" si="14"/>
        <v>101</v>
      </c>
      <c r="V29" s="226">
        <f t="shared" si="14"/>
        <v>72</v>
      </c>
      <c r="W29" s="220">
        <f t="shared" si="14"/>
        <v>423.3</v>
      </c>
      <c r="X29" s="189">
        <f t="shared" si="14"/>
        <v>74.599999999999994</v>
      </c>
      <c r="Y29" s="221">
        <f t="shared" si="14"/>
        <v>24</v>
      </c>
      <c r="Z29" s="222"/>
    </row>
    <row r="30" spans="2:26" ht="30" customHeight="1">
      <c r="B30" s="366" t="s">
        <v>95</v>
      </c>
      <c r="C30" s="105" t="s">
        <v>92</v>
      </c>
      <c r="D30" s="245"/>
      <c r="E30" s="200"/>
      <c r="F30" s="201"/>
      <c r="G30" s="202"/>
      <c r="H30" s="201"/>
      <c r="I30" s="201"/>
      <c r="J30" s="203"/>
      <c r="K30" s="61">
        <f t="shared" ref="K30:M31" si="15">SUM(E30,H30)</f>
        <v>0</v>
      </c>
      <c r="L30" s="61">
        <f t="shared" si="15"/>
        <v>0</v>
      </c>
      <c r="M30" s="62">
        <f t="shared" si="15"/>
        <v>0</v>
      </c>
      <c r="N30" s="200"/>
      <c r="O30" s="201"/>
      <c r="P30" s="204"/>
      <c r="Q30" s="201"/>
      <c r="R30" s="201"/>
      <c r="S30" s="204"/>
      <c r="T30" s="61">
        <f t="shared" ref="T30:V31" si="16">SUM(N30,Q30)</f>
        <v>0</v>
      </c>
      <c r="U30" s="61">
        <f t="shared" si="16"/>
        <v>0</v>
      </c>
      <c r="V30" s="62">
        <f t="shared" si="16"/>
        <v>0</v>
      </c>
      <c r="W30" s="166">
        <f t="shared" ref="W30:Y31" si="17">K30+T30</f>
        <v>0</v>
      </c>
      <c r="X30" s="70">
        <f t="shared" si="17"/>
        <v>0</v>
      </c>
      <c r="Y30" s="167">
        <f t="shared" si="17"/>
        <v>0</v>
      </c>
      <c r="Z30" s="246"/>
    </row>
    <row r="31" spans="2:26" ht="30" customHeight="1">
      <c r="B31" s="364"/>
      <c r="C31" s="357" t="s">
        <v>82</v>
      </c>
      <c r="D31" s="100"/>
      <c r="E31" s="240"/>
      <c r="F31" s="66"/>
      <c r="G31" s="63"/>
      <c r="H31" s="66"/>
      <c r="I31" s="66"/>
      <c r="J31" s="241"/>
      <c r="K31" s="61">
        <f t="shared" si="15"/>
        <v>0</v>
      </c>
      <c r="L31" s="61">
        <f t="shared" si="15"/>
        <v>0</v>
      </c>
      <c r="M31" s="62">
        <f t="shared" si="15"/>
        <v>0</v>
      </c>
      <c r="N31" s="70">
        <v>58</v>
      </c>
      <c r="O31" s="70">
        <v>15.4</v>
      </c>
      <c r="P31" s="44">
        <v>3</v>
      </c>
      <c r="Q31" s="66"/>
      <c r="R31" s="66"/>
      <c r="S31" s="242"/>
      <c r="T31" s="61">
        <f t="shared" si="16"/>
        <v>58</v>
      </c>
      <c r="U31" s="61">
        <f t="shared" si="16"/>
        <v>15.4</v>
      </c>
      <c r="V31" s="62">
        <f t="shared" si="16"/>
        <v>3</v>
      </c>
      <c r="W31" s="166">
        <f t="shared" si="17"/>
        <v>58</v>
      </c>
      <c r="X31" s="70">
        <f t="shared" si="17"/>
        <v>15.4</v>
      </c>
      <c r="Y31" s="167">
        <f t="shared" si="17"/>
        <v>3</v>
      </c>
      <c r="Z31" s="243"/>
    </row>
    <row r="32" spans="2:26" ht="30" customHeight="1" thickBot="1">
      <c r="B32" s="364"/>
      <c r="C32" s="372" t="s">
        <v>85</v>
      </c>
      <c r="D32" s="376"/>
      <c r="E32" s="218">
        <f>SUM(E30:E31)</f>
        <v>0</v>
      </c>
      <c r="F32" s="207">
        <f t="shared" ref="F32:Y32" si="18">SUM(F30:F31)</f>
        <v>0</v>
      </c>
      <c r="G32" s="208">
        <f t="shared" si="18"/>
        <v>0</v>
      </c>
      <c r="H32" s="207">
        <f t="shared" si="18"/>
        <v>0</v>
      </c>
      <c r="I32" s="207">
        <f t="shared" si="18"/>
        <v>0</v>
      </c>
      <c r="J32" s="209">
        <f t="shared" si="18"/>
        <v>0</v>
      </c>
      <c r="K32" s="180">
        <f>SUM(K26:K31)</f>
        <v>0</v>
      </c>
      <c r="L32" s="180">
        <f>SUM(L26:L31)</f>
        <v>0</v>
      </c>
      <c r="M32" s="181">
        <f>SUM(M26:M31)</f>
        <v>0</v>
      </c>
      <c r="N32" s="214">
        <f>SUM(N30:N31)</f>
        <v>58</v>
      </c>
      <c r="O32" s="207">
        <f>SUM(O30:O31)</f>
        <v>15.4</v>
      </c>
      <c r="P32" s="207">
        <f>SUM(P30:P31)</f>
        <v>3</v>
      </c>
      <c r="Q32" s="207">
        <f t="shared" si="18"/>
        <v>0</v>
      </c>
      <c r="R32" s="207">
        <f t="shared" si="18"/>
        <v>0</v>
      </c>
      <c r="S32" s="212">
        <f t="shared" si="18"/>
        <v>0</v>
      </c>
      <c r="T32" s="207">
        <f t="shared" si="18"/>
        <v>58</v>
      </c>
      <c r="U32" s="207">
        <f t="shared" si="18"/>
        <v>15.4</v>
      </c>
      <c r="V32" s="247">
        <f t="shared" si="18"/>
        <v>3</v>
      </c>
      <c r="W32" s="218">
        <f t="shared" si="18"/>
        <v>58</v>
      </c>
      <c r="X32" s="207">
        <f t="shared" si="18"/>
        <v>15.4</v>
      </c>
      <c r="Y32" s="211">
        <f t="shared" si="18"/>
        <v>3</v>
      </c>
      <c r="Z32" s="248"/>
    </row>
    <row r="33" spans="2:26" ht="30" customHeight="1" thickBot="1">
      <c r="B33" s="365"/>
      <c r="C33" s="374" t="s">
        <v>174</v>
      </c>
      <c r="D33" s="375"/>
      <c r="E33" s="188">
        <f t="shared" ref="E33:N33" si="19">SUM(E32)</f>
        <v>0</v>
      </c>
      <c r="F33" s="189">
        <f t="shared" si="19"/>
        <v>0</v>
      </c>
      <c r="G33" s="190">
        <f t="shared" si="19"/>
        <v>0</v>
      </c>
      <c r="H33" s="189">
        <f t="shared" si="19"/>
        <v>0</v>
      </c>
      <c r="I33" s="189">
        <f t="shared" si="19"/>
        <v>0</v>
      </c>
      <c r="J33" s="191">
        <f t="shared" si="19"/>
        <v>0</v>
      </c>
      <c r="K33" s="189">
        <f t="shared" si="19"/>
        <v>0</v>
      </c>
      <c r="L33" s="192">
        <f t="shared" si="19"/>
        <v>0</v>
      </c>
      <c r="M33" s="193">
        <f t="shared" si="19"/>
        <v>0</v>
      </c>
      <c r="N33" s="188">
        <f t="shared" si="19"/>
        <v>58</v>
      </c>
      <c r="O33" s="189">
        <f t="shared" ref="O33:Y33" si="20">SUM(O32)</f>
        <v>15.4</v>
      </c>
      <c r="P33" s="190">
        <f t="shared" si="20"/>
        <v>3</v>
      </c>
      <c r="Q33" s="189">
        <f t="shared" si="20"/>
        <v>0</v>
      </c>
      <c r="R33" s="189">
        <f t="shared" si="20"/>
        <v>0</v>
      </c>
      <c r="S33" s="194">
        <f t="shared" si="20"/>
        <v>0</v>
      </c>
      <c r="T33" s="189">
        <f t="shared" si="20"/>
        <v>58</v>
      </c>
      <c r="U33" s="189">
        <f t="shared" si="20"/>
        <v>15.4</v>
      </c>
      <c r="V33" s="193">
        <f t="shared" si="20"/>
        <v>3</v>
      </c>
      <c r="W33" s="220">
        <f t="shared" si="20"/>
        <v>58</v>
      </c>
      <c r="X33" s="189">
        <f t="shared" si="20"/>
        <v>15.4</v>
      </c>
      <c r="Y33" s="221">
        <f t="shared" si="20"/>
        <v>3</v>
      </c>
      <c r="Z33" s="222"/>
    </row>
    <row r="34" spans="2:26" ht="30" customHeight="1">
      <c r="B34" s="366" t="s">
        <v>96</v>
      </c>
      <c r="C34" s="105" t="s">
        <v>92</v>
      </c>
      <c r="D34" s="237" t="s">
        <v>190</v>
      </c>
      <c r="E34" s="200"/>
      <c r="F34" s="201"/>
      <c r="G34" s="202"/>
      <c r="H34" s="201"/>
      <c r="I34" s="201"/>
      <c r="J34" s="203"/>
      <c r="K34" s="61">
        <f t="shared" ref="K34:M36" si="21">SUM(E34,H34)</f>
        <v>0</v>
      </c>
      <c r="L34" s="61">
        <f t="shared" si="21"/>
        <v>0</v>
      </c>
      <c r="M34" s="62">
        <f t="shared" si="21"/>
        <v>0</v>
      </c>
      <c r="N34" s="249">
        <f>10+12</f>
        <v>22</v>
      </c>
      <c r="O34" s="249">
        <f>1.5+2</f>
        <v>3.5</v>
      </c>
      <c r="P34" s="250">
        <f>1+1</f>
        <v>2</v>
      </c>
      <c r="Q34" s="201"/>
      <c r="R34" s="201"/>
      <c r="S34" s="204"/>
      <c r="T34" s="61">
        <f t="shared" ref="T34:V36" si="22">SUM(N34,Q34)</f>
        <v>22</v>
      </c>
      <c r="U34" s="61">
        <f t="shared" si="22"/>
        <v>3.5</v>
      </c>
      <c r="V34" s="64">
        <f t="shared" si="22"/>
        <v>2</v>
      </c>
      <c r="W34" s="251">
        <f t="shared" ref="W34:Y36" si="23">K34+T34</f>
        <v>22</v>
      </c>
      <c r="X34" s="249">
        <f t="shared" si="23"/>
        <v>3.5</v>
      </c>
      <c r="Y34" s="252">
        <f t="shared" si="23"/>
        <v>2</v>
      </c>
      <c r="Z34" s="205"/>
    </row>
    <row r="35" spans="2:26" ht="30" customHeight="1">
      <c r="B35" s="364"/>
      <c r="C35" s="136" t="s">
        <v>97</v>
      </c>
      <c r="D35" s="253" t="s">
        <v>190</v>
      </c>
      <c r="E35" s="240"/>
      <c r="F35" s="66"/>
      <c r="G35" s="63"/>
      <c r="H35" s="66"/>
      <c r="I35" s="66"/>
      <c r="J35" s="241"/>
      <c r="K35" s="61">
        <f t="shared" si="21"/>
        <v>0</v>
      </c>
      <c r="L35" s="61">
        <f t="shared" si="21"/>
        <v>0</v>
      </c>
      <c r="M35" s="62">
        <f t="shared" si="21"/>
        <v>0</v>
      </c>
      <c r="N35" s="70">
        <v>11</v>
      </c>
      <c r="O35" s="70">
        <v>2</v>
      </c>
      <c r="P35" s="44">
        <v>1</v>
      </c>
      <c r="Q35" s="66"/>
      <c r="R35" s="66"/>
      <c r="S35" s="242"/>
      <c r="T35" s="61">
        <f t="shared" si="22"/>
        <v>11</v>
      </c>
      <c r="U35" s="61">
        <f t="shared" si="22"/>
        <v>2</v>
      </c>
      <c r="V35" s="64">
        <f t="shared" si="22"/>
        <v>1</v>
      </c>
      <c r="W35" s="166">
        <f t="shared" si="23"/>
        <v>11</v>
      </c>
      <c r="X35" s="70">
        <f t="shared" si="23"/>
        <v>2</v>
      </c>
      <c r="Y35" s="167">
        <f t="shared" si="23"/>
        <v>1</v>
      </c>
      <c r="Z35" s="243"/>
    </row>
    <row r="36" spans="2:26" ht="30" customHeight="1">
      <c r="B36" s="364"/>
      <c r="C36" s="357" t="s">
        <v>82</v>
      </c>
      <c r="D36" s="100"/>
      <c r="E36" s="240"/>
      <c r="F36" s="66"/>
      <c r="G36" s="63"/>
      <c r="H36" s="66"/>
      <c r="I36" s="66"/>
      <c r="J36" s="241"/>
      <c r="K36" s="61">
        <f t="shared" si="21"/>
        <v>0</v>
      </c>
      <c r="L36" s="61">
        <f t="shared" si="21"/>
        <v>0</v>
      </c>
      <c r="M36" s="62">
        <f t="shared" si="21"/>
        <v>0</v>
      </c>
      <c r="N36" s="70">
        <v>30</v>
      </c>
      <c r="O36" s="70">
        <v>13.4</v>
      </c>
      <c r="P36" s="44">
        <v>2</v>
      </c>
      <c r="Q36" s="66"/>
      <c r="R36" s="66"/>
      <c r="S36" s="242"/>
      <c r="T36" s="61">
        <f t="shared" si="22"/>
        <v>30</v>
      </c>
      <c r="U36" s="61">
        <f t="shared" si="22"/>
        <v>13.4</v>
      </c>
      <c r="V36" s="64">
        <f t="shared" si="22"/>
        <v>2</v>
      </c>
      <c r="W36" s="166">
        <f t="shared" si="23"/>
        <v>30</v>
      </c>
      <c r="X36" s="70">
        <f t="shared" si="23"/>
        <v>13.4</v>
      </c>
      <c r="Y36" s="167">
        <f t="shared" si="23"/>
        <v>2</v>
      </c>
      <c r="Z36" s="243"/>
    </row>
    <row r="37" spans="2:26" ht="30" customHeight="1" thickBot="1">
      <c r="B37" s="364"/>
      <c r="C37" s="372" t="s">
        <v>85</v>
      </c>
      <c r="D37" s="376"/>
      <c r="E37" s="206">
        <f>SUM(E34:E36)</f>
        <v>0</v>
      </c>
      <c r="F37" s="207">
        <f t="shared" ref="F37:Y37" si="24">SUM(F34:F36)</f>
        <v>0</v>
      </c>
      <c r="G37" s="208">
        <f t="shared" si="24"/>
        <v>0</v>
      </c>
      <c r="H37" s="207">
        <f t="shared" si="24"/>
        <v>0</v>
      </c>
      <c r="I37" s="207">
        <f t="shared" si="24"/>
        <v>0</v>
      </c>
      <c r="J37" s="209">
        <f t="shared" si="24"/>
        <v>0</v>
      </c>
      <c r="K37" s="180">
        <f t="shared" si="24"/>
        <v>0</v>
      </c>
      <c r="L37" s="180">
        <f t="shared" si="24"/>
        <v>0</v>
      </c>
      <c r="M37" s="181">
        <f t="shared" si="24"/>
        <v>0</v>
      </c>
      <c r="N37" s="218">
        <f t="shared" si="24"/>
        <v>63</v>
      </c>
      <c r="O37" s="207">
        <f t="shared" si="24"/>
        <v>18.899999999999999</v>
      </c>
      <c r="P37" s="207">
        <f t="shared" si="24"/>
        <v>5</v>
      </c>
      <c r="Q37" s="207">
        <f t="shared" si="24"/>
        <v>0</v>
      </c>
      <c r="R37" s="207">
        <f t="shared" si="24"/>
        <v>0</v>
      </c>
      <c r="S37" s="212">
        <f t="shared" si="24"/>
        <v>0</v>
      </c>
      <c r="T37" s="207">
        <f t="shared" si="24"/>
        <v>63</v>
      </c>
      <c r="U37" s="207">
        <f t="shared" si="24"/>
        <v>18.899999999999999</v>
      </c>
      <c r="V37" s="247">
        <f t="shared" si="24"/>
        <v>5</v>
      </c>
      <c r="W37" s="218">
        <f t="shared" si="24"/>
        <v>63</v>
      </c>
      <c r="X37" s="207">
        <f t="shared" si="24"/>
        <v>18.899999999999999</v>
      </c>
      <c r="Y37" s="211">
        <f t="shared" si="24"/>
        <v>5</v>
      </c>
      <c r="Z37" s="248"/>
    </row>
    <row r="38" spans="2:26" ht="30" customHeight="1" thickBot="1">
      <c r="B38" s="365"/>
      <c r="C38" s="374" t="s">
        <v>174</v>
      </c>
      <c r="D38" s="375"/>
      <c r="E38" s="188">
        <f>SUM(E37)</f>
        <v>0</v>
      </c>
      <c r="F38" s="189">
        <f t="shared" ref="F38:M38" si="25">SUM(F37)</f>
        <v>0</v>
      </c>
      <c r="G38" s="190">
        <f t="shared" si="25"/>
        <v>0</v>
      </c>
      <c r="H38" s="189">
        <f t="shared" si="25"/>
        <v>0</v>
      </c>
      <c r="I38" s="189">
        <f t="shared" si="25"/>
        <v>0</v>
      </c>
      <c r="J38" s="191">
        <f t="shared" si="25"/>
        <v>0</v>
      </c>
      <c r="K38" s="189">
        <f t="shared" si="25"/>
        <v>0</v>
      </c>
      <c r="L38" s="189">
        <f t="shared" si="25"/>
        <v>0</v>
      </c>
      <c r="M38" s="193">
        <f t="shared" si="25"/>
        <v>0</v>
      </c>
      <c r="N38" s="188">
        <f>SUM(N37)</f>
        <v>63</v>
      </c>
      <c r="O38" s="189">
        <f t="shared" ref="O38:Y38" si="26">SUM(O37)</f>
        <v>18.899999999999999</v>
      </c>
      <c r="P38" s="190">
        <f t="shared" si="26"/>
        <v>5</v>
      </c>
      <c r="Q38" s="189">
        <f t="shared" si="26"/>
        <v>0</v>
      </c>
      <c r="R38" s="189">
        <f t="shared" si="26"/>
        <v>0</v>
      </c>
      <c r="S38" s="194">
        <f t="shared" si="26"/>
        <v>0</v>
      </c>
      <c r="T38" s="189">
        <f t="shared" si="26"/>
        <v>63</v>
      </c>
      <c r="U38" s="189">
        <f t="shared" si="26"/>
        <v>18.899999999999999</v>
      </c>
      <c r="V38" s="193">
        <f>SUM(V37)</f>
        <v>5</v>
      </c>
      <c r="W38" s="220">
        <f t="shared" si="26"/>
        <v>63</v>
      </c>
      <c r="X38" s="189">
        <f t="shared" si="26"/>
        <v>18.899999999999999</v>
      </c>
      <c r="Y38" s="221">
        <f t="shared" si="26"/>
        <v>5</v>
      </c>
      <c r="Z38" s="222"/>
    </row>
    <row r="39" spans="2:26" ht="30" customHeight="1">
      <c r="B39" s="366" t="s">
        <v>98</v>
      </c>
      <c r="C39" s="105" t="s">
        <v>82</v>
      </c>
      <c r="D39" s="199" t="s">
        <v>99</v>
      </c>
      <c r="E39" s="200"/>
      <c r="F39" s="201"/>
      <c r="G39" s="202"/>
      <c r="H39" s="201"/>
      <c r="I39" s="201"/>
      <c r="J39" s="203"/>
      <c r="K39" s="65">
        <f>SUM(E39,H39)</f>
        <v>0</v>
      </c>
      <c r="L39" s="66">
        <f>SUM(F39,I39)</f>
        <v>0</v>
      </c>
      <c r="M39" s="67">
        <f>SUM(G39,J39)</f>
        <v>0</v>
      </c>
      <c r="N39" s="249">
        <v>10</v>
      </c>
      <c r="O39" s="249">
        <v>5.9</v>
      </c>
      <c r="P39" s="250">
        <v>1</v>
      </c>
      <c r="Q39" s="201"/>
      <c r="R39" s="201"/>
      <c r="S39" s="204"/>
      <c r="T39" s="65">
        <f>SUM(N39,Q39)</f>
        <v>10</v>
      </c>
      <c r="U39" s="65">
        <f>SUM(O39,R39)</f>
        <v>5.9</v>
      </c>
      <c r="V39" s="68">
        <f>SUM(P39,S39)</f>
        <v>1</v>
      </c>
      <c r="W39" s="166">
        <f>K39+T39</f>
        <v>10</v>
      </c>
      <c r="X39" s="70">
        <f>L39+U39</f>
        <v>5.9</v>
      </c>
      <c r="Y39" s="167">
        <f>M39+V39</f>
        <v>1</v>
      </c>
      <c r="Z39" s="205"/>
    </row>
    <row r="40" spans="2:26" ht="30" customHeight="1" thickBot="1">
      <c r="B40" s="364"/>
      <c r="C40" s="372" t="s">
        <v>85</v>
      </c>
      <c r="D40" s="373"/>
      <c r="E40" s="206">
        <f t="shared" ref="E40:Y41" si="27">SUM(E39)</f>
        <v>0</v>
      </c>
      <c r="F40" s="207">
        <f t="shared" si="27"/>
        <v>0</v>
      </c>
      <c r="G40" s="208">
        <f t="shared" si="27"/>
        <v>0</v>
      </c>
      <c r="H40" s="207">
        <f t="shared" si="27"/>
        <v>0</v>
      </c>
      <c r="I40" s="207">
        <f t="shared" si="27"/>
        <v>0</v>
      </c>
      <c r="J40" s="209">
        <f t="shared" si="27"/>
        <v>0</v>
      </c>
      <c r="K40" s="207">
        <f t="shared" si="27"/>
        <v>0</v>
      </c>
      <c r="L40" s="207">
        <f t="shared" si="27"/>
        <v>0</v>
      </c>
      <c r="M40" s="211">
        <f t="shared" si="27"/>
        <v>0</v>
      </c>
      <c r="N40" s="218">
        <f t="shared" si="27"/>
        <v>10</v>
      </c>
      <c r="O40" s="207">
        <f t="shared" si="27"/>
        <v>5.9</v>
      </c>
      <c r="P40" s="209">
        <f t="shared" si="27"/>
        <v>1</v>
      </c>
      <c r="Q40" s="207">
        <f t="shared" si="27"/>
        <v>0</v>
      </c>
      <c r="R40" s="207">
        <f t="shared" si="27"/>
        <v>0</v>
      </c>
      <c r="S40" s="212">
        <f t="shared" si="27"/>
        <v>0</v>
      </c>
      <c r="T40" s="207">
        <f t="shared" si="27"/>
        <v>10</v>
      </c>
      <c r="U40" s="207">
        <f t="shared" si="27"/>
        <v>5.9</v>
      </c>
      <c r="V40" s="213">
        <f t="shared" si="27"/>
        <v>1</v>
      </c>
      <c r="W40" s="214">
        <f t="shared" si="27"/>
        <v>10</v>
      </c>
      <c r="X40" s="207">
        <f t="shared" si="27"/>
        <v>5.9</v>
      </c>
      <c r="Y40" s="215">
        <f t="shared" si="27"/>
        <v>1</v>
      </c>
      <c r="Z40" s="216"/>
    </row>
    <row r="41" spans="2:26" ht="30" customHeight="1" thickBot="1">
      <c r="B41" s="365"/>
      <c r="C41" s="374" t="s">
        <v>174</v>
      </c>
      <c r="D41" s="375"/>
      <c r="E41" s="188">
        <f>SUM(E40)</f>
        <v>0</v>
      </c>
      <c r="F41" s="189">
        <f t="shared" si="27"/>
        <v>0</v>
      </c>
      <c r="G41" s="190">
        <f t="shared" si="27"/>
        <v>0</v>
      </c>
      <c r="H41" s="189">
        <f t="shared" si="27"/>
        <v>0</v>
      </c>
      <c r="I41" s="189">
        <f t="shared" si="27"/>
        <v>0</v>
      </c>
      <c r="J41" s="191">
        <f t="shared" si="27"/>
        <v>0</v>
      </c>
      <c r="K41" s="189">
        <f t="shared" si="27"/>
        <v>0</v>
      </c>
      <c r="L41" s="189">
        <f t="shared" si="27"/>
        <v>0</v>
      </c>
      <c r="M41" s="193">
        <f t="shared" si="27"/>
        <v>0</v>
      </c>
      <c r="N41" s="188">
        <f>SUM(N40)</f>
        <v>10</v>
      </c>
      <c r="O41" s="189">
        <f t="shared" si="27"/>
        <v>5.9</v>
      </c>
      <c r="P41" s="190">
        <f t="shared" si="27"/>
        <v>1</v>
      </c>
      <c r="Q41" s="189">
        <f t="shared" si="27"/>
        <v>0</v>
      </c>
      <c r="R41" s="189">
        <f t="shared" si="27"/>
        <v>0</v>
      </c>
      <c r="S41" s="194">
        <f t="shared" si="27"/>
        <v>0</v>
      </c>
      <c r="T41" s="189">
        <f t="shared" si="27"/>
        <v>10</v>
      </c>
      <c r="U41" s="189">
        <f t="shared" si="27"/>
        <v>5.9</v>
      </c>
      <c r="V41" s="193">
        <f t="shared" si="27"/>
        <v>1</v>
      </c>
      <c r="W41" s="220">
        <f t="shared" si="27"/>
        <v>10</v>
      </c>
      <c r="X41" s="189">
        <f t="shared" si="27"/>
        <v>5.9</v>
      </c>
      <c r="Y41" s="221">
        <f t="shared" si="27"/>
        <v>1</v>
      </c>
      <c r="Z41" s="222"/>
    </row>
    <row r="42" spans="2:26" ht="30" customHeight="1">
      <c r="B42" s="366" t="s">
        <v>100</v>
      </c>
      <c r="C42" s="105" t="s">
        <v>93</v>
      </c>
      <c r="D42" s="237" t="s">
        <v>101</v>
      </c>
      <c r="E42" s="200"/>
      <c r="F42" s="201"/>
      <c r="G42" s="202"/>
      <c r="H42" s="201"/>
      <c r="I42" s="201"/>
      <c r="J42" s="203"/>
      <c r="K42" s="201"/>
      <c r="L42" s="66">
        <f>SUM(F42,I42)</f>
        <v>0</v>
      </c>
      <c r="M42" s="67">
        <f>SUM(G42,J42)</f>
        <v>0</v>
      </c>
      <c r="N42" s="70">
        <v>30</v>
      </c>
      <c r="O42" s="70">
        <v>6.4</v>
      </c>
      <c r="P42" s="71">
        <v>2</v>
      </c>
      <c r="Q42" s="201"/>
      <c r="R42" s="201"/>
      <c r="S42" s="204"/>
      <c r="T42" s="61">
        <f t="shared" ref="T42:V43" si="28">SUM(N42,Q42)</f>
        <v>30</v>
      </c>
      <c r="U42" s="61">
        <f t="shared" si="28"/>
        <v>6.4</v>
      </c>
      <c r="V42" s="64">
        <f t="shared" si="28"/>
        <v>2</v>
      </c>
      <c r="W42" s="166">
        <f t="shared" ref="W42:Y43" si="29">K42+T42</f>
        <v>30</v>
      </c>
      <c r="X42" s="70">
        <f t="shared" si="29"/>
        <v>6.4</v>
      </c>
      <c r="Y42" s="167">
        <f t="shared" si="29"/>
        <v>2</v>
      </c>
      <c r="Z42" s="205"/>
    </row>
    <row r="43" spans="2:26" ht="30" customHeight="1">
      <c r="B43" s="364"/>
      <c r="C43" s="136" t="s">
        <v>94</v>
      </c>
      <c r="D43" s="253" t="s">
        <v>101</v>
      </c>
      <c r="E43" s="240"/>
      <c r="F43" s="66"/>
      <c r="G43" s="63"/>
      <c r="H43" s="66"/>
      <c r="I43" s="66"/>
      <c r="J43" s="241"/>
      <c r="K43" s="66"/>
      <c r="L43" s="66">
        <f>SUM(F43,I43)</f>
        <v>0</v>
      </c>
      <c r="M43" s="67">
        <f>SUM(G43,J43)</f>
        <v>0</v>
      </c>
      <c r="N43" s="240"/>
      <c r="O43" s="66"/>
      <c r="P43" s="241"/>
      <c r="Q43" s="66"/>
      <c r="R43" s="66"/>
      <c r="S43" s="242"/>
      <c r="T43" s="61">
        <f t="shared" si="28"/>
        <v>0</v>
      </c>
      <c r="U43" s="61">
        <f t="shared" si="28"/>
        <v>0</v>
      </c>
      <c r="V43" s="64">
        <f t="shared" si="28"/>
        <v>0</v>
      </c>
      <c r="W43" s="166">
        <f t="shared" si="29"/>
        <v>0</v>
      </c>
      <c r="X43" s="70">
        <f t="shared" si="29"/>
        <v>0</v>
      </c>
      <c r="Y43" s="167">
        <f t="shared" si="29"/>
        <v>0</v>
      </c>
      <c r="Z43" s="243"/>
    </row>
    <row r="44" spans="2:26" ht="30" customHeight="1" thickBot="1">
      <c r="B44" s="364"/>
      <c r="C44" s="372" t="s">
        <v>85</v>
      </c>
      <c r="D44" s="373"/>
      <c r="E44" s="206">
        <f>SUM(E42:E43)</f>
        <v>0</v>
      </c>
      <c r="F44" s="207">
        <f t="shared" ref="F44:V44" si="30">SUM(F42:F43)</f>
        <v>0</v>
      </c>
      <c r="G44" s="208">
        <f t="shared" si="30"/>
        <v>0</v>
      </c>
      <c r="H44" s="207">
        <f t="shared" si="30"/>
        <v>0</v>
      </c>
      <c r="I44" s="207">
        <f t="shared" si="30"/>
        <v>0</v>
      </c>
      <c r="J44" s="209">
        <f t="shared" si="30"/>
        <v>0</v>
      </c>
      <c r="K44" s="207">
        <f t="shared" si="30"/>
        <v>0</v>
      </c>
      <c r="L44" s="207">
        <f t="shared" si="30"/>
        <v>0</v>
      </c>
      <c r="M44" s="211">
        <f t="shared" si="30"/>
        <v>0</v>
      </c>
      <c r="N44" s="218">
        <f t="shared" si="30"/>
        <v>30</v>
      </c>
      <c r="O44" s="207">
        <f t="shared" si="30"/>
        <v>6.4</v>
      </c>
      <c r="P44" s="209">
        <f t="shared" si="30"/>
        <v>2</v>
      </c>
      <c r="Q44" s="207">
        <f t="shared" si="30"/>
        <v>0</v>
      </c>
      <c r="R44" s="207">
        <f t="shared" si="30"/>
        <v>0</v>
      </c>
      <c r="S44" s="212">
        <f t="shared" si="30"/>
        <v>0</v>
      </c>
      <c r="T44" s="207">
        <f t="shared" si="30"/>
        <v>30</v>
      </c>
      <c r="U44" s="207">
        <f t="shared" si="30"/>
        <v>6.4</v>
      </c>
      <c r="V44" s="247">
        <f t="shared" si="30"/>
        <v>2</v>
      </c>
      <c r="W44" s="218">
        <f>SUM(W40:W43)</f>
        <v>50</v>
      </c>
      <c r="X44" s="207">
        <f>SUM(X40:X43)</f>
        <v>18.200000000000003</v>
      </c>
      <c r="Y44" s="211">
        <f>SUM(Y40:Y43)</f>
        <v>4</v>
      </c>
      <c r="Z44" s="248"/>
    </row>
    <row r="45" spans="2:26" ht="30" customHeight="1" thickBot="1">
      <c r="B45" s="365"/>
      <c r="C45" s="370" t="s">
        <v>174</v>
      </c>
      <c r="D45" s="377"/>
      <c r="E45" s="188">
        <f>SUM(E44)</f>
        <v>0</v>
      </c>
      <c r="F45" s="189">
        <f t="shared" ref="F45:M45" si="31">SUM(F44)</f>
        <v>0</v>
      </c>
      <c r="G45" s="190">
        <f t="shared" si="31"/>
        <v>0</v>
      </c>
      <c r="H45" s="189">
        <f t="shared" si="31"/>
        <v>0</v>
      </c>
      <c r="I45" s="189">
        <f t="shared" si="31"/>
        <v>0</v>
      </c>
      <c r="J45" s="191">
        <f t="shared" si="31"/>
        <v>0</v>
      </c>
      <c r="K45" s="189">
        <f t="shared" si="31"/>
        <v>0</v>
      </c>
      <c r="L45" s="189">
        <f t="shared" si="31"/>
        <v>0</v>
      </c>
      <c r="M45" s="193">
        <f t="shared" si="31"/>
        <v>0</v>
      </c>
      <c r="N45" s="188">
        <f>SUM(N44)</f>
        <v>30</v>
      </c>
      <c r="O45" s="189">
        <f t="shared" ref="O45:Y45" si="32">SUM(O44)</f>
        <v>6.4</v>
      </c>
      <c r="P45" s="190">
        <f t="shared" si="32"/>
        <v>2</v>
      </c>
      <c r="Q45" s="189">
        <f t="shared" si="32"/>
        <v>0</v>
      </c>
      <c r="R45" s="189">
        <f t="shared" si="32"/>
        <v>0</v>
      </c>
      <c r="S45" s="194">
        <f t="shared" si="32"/>
        <v>0</v>
      </c>
      <c r="T45" s="189">
        <f t="shared" si="32"/>
        <v>30</v>
      </c>
      <c r="U45" s="189">
        <f t="shared" si="32"/>
        <v>6.4</v>
      </c>
      <c r="V45" s="193">
        <f t="shared" si="32"/>
        <v>2</v>
      </c>
      <c r="W45" s="220">
        <f t="shared" si="32"/>
        <v>50</v>
      </c>
      <c r="X45" s="189">
        <f t="shared" si="32"/>
        <v>18.200000000000003</v>
      </c>
      <c r="Y45" s="221">
        <f t="shared" si="32"/>
        <v>4</v>
      </c>
      <c r="Z45" s="222"/>
    </row>
    <row r="46" spans="2:26" ht="30" customHeight="1">
      <c r="B46" s="366" t="s">
        <v>75</v>
      </c>
      <c r="C46" s="378" t="s">
        <v>76</v>
      </c>
      <c r="D46" s="75" t="s">
        <v>77</v>
      </c>
      <c r="E46" s="254">
        <v>20</v>
      </c>
      <c r="F46" s="38">
        <v>2.8</v>
      </c>
      <c r="G46" s="255">
        <v>1</v>
      </c>
      <c r="H46" s="38">
        <v>15</v>
      </c>
      <c r="I46" s="38">
        <v>2.6</v>
      </c>
      <c r="J46" s="255">
        <v>1</v>
      </c>
      <c r="K46" s="61">
        <f t="shared" ref="K46:M50" si="33">SUM(E46,H46)</f>
        <v>35</v>
      </c>
      <c r="L46" s="69">
        <f t="shared" si="33"/>
        <v>5.4</v>
      </c>
      <c r="M46" s="63">
        <f t="shared" si="33"/>
        <v>2</v>
      </c>
      <c r="N46" s="256"/>
      <c r="O46" s="257"/>
      <c r="P46" s="203"/>
      <c r="Q46" s="258"/>
      <c r="R46" s="258"/>
      <c r="S46" s="259"/>
      <c r="T46" s="65">
        <f t="shared" ref="T46:V50" si="34">SUM(N46,Q46)</f>
        <v>0</v>
      </c>
      <c r="U46" s="65">
        <f t="shared" si="34"/>
        <v>0</v>
      </c>
      <c r="V46" s="68">
        <f t="shared" si="34"/>
        <v>0</v>
      </c>
      <c r="W46" s="166">
        <f t="shared" ref="W46:Y50" si="35">K46+T46</f>
        <v>35</v>
      </c>
      <c r="X46" s="70">
        <f t="shared" si="35"/>
        <v>5.4</v>
      </c>
      <c r="Y46" s="167">
        <f t="shared" si="35"/>
        <v>2</v>
      </c>
      <c r="Z46" s="205"/>
    </row>
    <row r="47" spans="2:26" ht="30" customHeight="1">
      <c r="B47" s="364"/>
      <c r="C47" s="368"/>
      <c r="D47" s="260" t="s">
        <v>237</v>
      </c>
      <c r="E47" s="254"/>
      <c r="F47" s="38"/>
      <c r="G47" s="255"/>
      <c r="H47" s="38"/>
      <c r="I47" s="38"/>
      <c r="J47" s="255"/>
      <c r="K47" s="61">
        <f t="shared" si="33"/>
        <v>0</v>
      </c>
      <c r="L47" s="69">
        <f t="shared" si="33"/>
        <v>0</v>
      </c>
      <c r="M47" s="63">
        <f t="shared" si="33"/>
        <v>0</v>
      </c>
      <c r="N47" s="261"/>
      <c r="O47" s="262"/>
      <c r="P47" s="231"/>
      <c r="Q47" s="70">
        <v>206</v>
      </c>
      <c r="R47" s="70">
        <v>21.9</v>
      </c>
      <c r="S47" s="23">
        <v>14</v>
      </c>
      <c r="T47" s="65">
        <f t="shared" si="34"/>
        <v>206</v>
      </c>
      <c r="U47" s="65">
        <f t="shared" si="34"/>
        <v>21.9</v>
      </c>
      <c r="V47" s="68">
        <f t="shared" si="34"/>
        <v>14</v>
      </c>
      <c r="W47" s="166">
        <f t="shared" si="35"/>
        <v>206</v>
      </c>
      <c r="X47" s="70">
        <f t="shared" si="35"/>
        <v>21.9</v>
      </c>
      <c r="Y47" s="167">
        <f t="shared" si="35"/>
        <v>14</v>
      </c>
      <c r="Z47" s="239"/>
    </row>
    <row r="48" spans="2:26" ht="30" customHeight="1">
      <c r="B48" s="364"/>
      <c r="C48" s="368"/>
      <c r="D48" s="78" t="s">
        <v>109</v>
      </c>
      <c r="E48" s="263"/>
      <c r="F48" s="264"/>
      <c r="G48" s="264"/>
      <c r="H48" s="264"/>
      <c r="I48" s="264"/>
      <c r="J48" s="264"/>
      <c r="K48" s="61">
        <f t="shared" si="33"/>
        <v>0</v>
      </c>
      <c r="L48" s="69">
        <f t="shared" si="33"/>
        <v>0</v>
      </c>
      <c r="M48" s="63">
        <f t="shared" si="33"/>
        <v>0</v>
      </c>
      <c r="N48" s="70">
        <v>70</v>
      </c>
      <c r="O48" s="70">
        <v>0.2</v>
      </c>
      <c r="P48" s="71">
        <v>3</v>
      </c>
      <c r="Q48" s="265"/>
      <c r="R48" s="265"/>
      <c r="S48" s="242"/>
      <c r="T48" s="65">
        <f t="shared" si="34"/>
        <v>70</v>
      </c>
      <c r="U48" s="65">
        <f t="shared" si="34"/>
        <v>0.2</v>
      </c>
      <c r="V48" s="68">
        <f t="shared" si="34"/>
        <v>3</v>
      </c>
      <c r="W48" s="166">
        <f t="shared" si="35"/>
        <v>70</v>
      </c>
      <c r="X48" s="70">
        <f t="shared" si="35"/>
        <v>0.2</v>
      </c>
      <c r="Y48" s="40">
        <f t="shared" si="35"/>
        <v>3</v>
      </c>
      <c r="Z48" s="243"/>
    </row>
    <row r="49" spans="2:26" ht="30" customHeight="1">
      <c r="B49" s="364"/>
      <c r="C49" s="368"/>
      <c r="D49" s="78" t="s">
        <v>78</v>
      </c>
      <c r="E49" s="254">
        <v>20</v>
      </c>
      <c r="F49" s="38">
        <v>0.4</v>
      </c>
      <c r="G49" s="255">
        <v>1</v>
      </c>
      <c r="H49" s="264"/>
      <c r="I49" s="264"/>
      <c r="J49" s="264"/>
      <c r="K49" s="61">
        <f t="shared" si="33"/>
        <v>20</v>
      </c>
      <c r="L49" s="69">
        <f t="shared" si="33"/>
        <v>0.4</v>
      </c>
      <c r="M49" s="63">
        <f t="shared" si="33"/>
        <v>1</v>
      </c>
      <c r="N49" s="70">
        <v>100</v>
      </c>
      <c r="O49" s="70">
        <v>1.2</v>
      </c>
      <c r="P49" s="71">
        <v>7</v>
      </c>
      <c r="Q49" s="265"/>
      <c r="R49" s="265"/>
      <c r="S49" s="242"/>
      <c r="T49" s="65">
        <f t="shared" si="34"/>
        <v>100</v>
      </c>
      <c r="U49" s="65">
        <f t="shared" si="34"/>
        <v>1.2</v>
      </c>
      <c r="V49" s="68">
        <f t="shared" si="34"/>
        <v>7</v>
      </c>
      <c r="W49" s="166">
        <f t="shared" si="35"/>
        <v>120</v>
      </c>
      <c r="X49" s="70">
        <f t="shared" si="35"/>
        <v>1.6</v>
      </c>
      <c r="Y49" s="40">
        <f t="shared" si="35"/>
        <v>8</v>
      </c>
      <c r="Z49" s="243"/>
    </row>
    <row r="50" spans="2:26" ht="30" customHeight="1">
      <c r="B50" s="364"/>
      <c r="C50" s="368"/>
      <c r="D50" s="78" t="s">
        <v>79</v>
      </c>
      <c r="E50" s="254">
        <v>10</v>
      </c>
      <c r="F50" s="38">
        <v>0.89</v>
      </c>
      <c r="G50" s="255">
        <v>2</v>
      </c>
      <c r="H50" s="264"/>
      <c r="I50" s="264"/>
      <c r="J50" s="264"/>
      <c r="K50" s="61">
        <f t="shared" si="33"/>
        <v>10</v>
      </c>
      <c r="L50" s="69">
        <f t="shared" si="33"/>
        <v>0.89</v>
      </c>
      <c r="M50" s="63">
        <f t="shared" si="33"/>
        <v>2</v>
      </c>
      <c r="N50" s="70">
        <v>179</v>
      </c>
      <c r="O50" s="70">
        <v>19</v>
      </c>
      <c r="P50" s="71">
        <v>14</v>
      </c>
      <c r="Q50" s="265"/>
      <c r="R50" s="265"/>
      <c r="S50" s="242"/>
      <c r="T50" s="65">
        <f t="shared" si="34"/>
        <v>179</v>
      </c>
      <c r="U50" s="65">
        <f t="shared" si="34"/>
        <v>19</v>
      </c>
      <c r="V50" s="68">
        <f t="shared" si="34"/>
        <v>14</v>
      </c>
      <c r="W50" s="166">
        <f t="shared" si="35"/>
        <v>189</v>
      </c>
      <c r="X50" s="70">
        <f t="shared" si="35"/>
        <v>19.89</v>
      </c>
      <c r="Y50" s="40">
        <f t="shared" si="35"/>
        <v>16</v>
      </c>
      <c r="Z50" s="243"/>
    </row>
    <row r="51" spans="2:26" ht="30" customHeight="1">
      <c r="B51" s="364"/>
      <c r="C51" s="369"/>
      <c r="D51" s="78"/>
      <c r="E51" s="263"/>
      <c r="F51" s="264"/>
      <c r="G51" s="264"/>
      <c r="H51" s="264"/>
      <c r="I51" s="264"/>
      <c r="J51" s="264"/>
      <c r="K51" s="61">
        <f t="shared" ref="K51:K57" si="36">SUM(E51,H51)</f>
        <v>0</v>
      </c>
      <c r="L51" s="69">
        <f t="shared" ref="L51:L57" si="37">SUM(F51,I51)</f>
        <v>0</v>
      </c>
      <c r="M51" s="63">
        <f t="shared" ref="M51:M57" si="38">SUM(G51,J51)</f>
        <v>0</v>
      </c>
      <c r="N51" s="266"/>
      <c r="O51" s="265"/>
      <c r="P51" s="241"/>
      <c r="Q51" s="238"/>
      <c r="R51" s="238"/>
      <c r="S51" s="31"/>
      <c r="T51" s="65">
        <f t="shared" ref="T51:T57" si="39">SUM(N51,Q51)</f>
        <v>0</v>
      </c>
      <c r="U51" s="65">
        <f t="shared" ref="U51:U57" si="40">SUM(O51,R51)</f>
        <v>0</v>
      </c>
      <c r="V51" s="68">
        <f t="shared" ref="V51:V57" si="41">SUM(P51,S51)</f>
        <v>0</v>
      </c>
      <c r="W51" s="166">
        <f t="shared" ref="W51:W57" si="42">K51+T51</f>
        <v>0</v>
      </c>
      <c r="X51" s="70">
        <f t="shared" ref="X51:X57" si="43">L51+U51</f>
        <v>0</v>
      </c>
      <c r="Y51" s="40">
        <f t="shared" ref="Y51:Y57" si="44">M51+V51</f>
        <v>0</v>
      </c>
      <c r="Z51" s="243"/>
    </row>
    <row r="52" spans="2:26" ht="30" customHeight="1">
      <c r="B52" s="364"/>
      <c r="C52" s="367" t="s">
        <v>80</v>
      </c>
      <c r="D52" s="78" t="s">
        <v>81</v>
      </c>
      <c r="E52" s="267"/>
      <c r="F52" s="238"/>
      <c r="G52" s="268"/>
      <c r="H52" s="238"/>
      <c r="I52" s="238"/>
      <c r="J52" s="268"/>
      <c r="K52" s="61">
        <f t="shared" si="36"/>
        <v>0</v>
      </c>
      <c r="L52" s="69">
        <f t="shared" si="37"/>
        <v>0</v>
      </c>
      <c r="M52" s="63">
        <f t="shared" si="38"/>
        <v>0</v>
      </c>
      <c r="N52" s="238"/>
      <c r="O52" s="238"/>
      <c r="P52" s="76"/>
      <c r="Q52" s="238">
        <v>8.6999999999999993</v>
      </c>
      <c r="R52" s="238">
        <v>0.6</v>
      </c>
      <c r="S52" s="31">
        <v>2</v>
      </c>
      <c r="T52" s="65">
        <f t="shared" si="39"/>
        <v>8.6999999999999993</v>
      </c>
      <c r="U52" s="65">
        <f t="shared" si="40"/>
        <v>0.6</v>
      </c>
      <c r="V52" s="68">
        <f t="shared" si="41"/>
        <v>2</v>
      </c>
      <c r="W52" s="166">
        <f t="shared" si="42"/>
        <v>8.6999999999999993</v>
      </c>
      <c r="X52" s="70">
        <f t="shared" si="43"/>
        <v>0.6</v>
      </c>
      <c r="Y52" s="40">
        <f t="shared" si="44"/>
        <v>2</v>
      </c>
      <c r="Z52" s="239"/>
    </row>
    <row r="53" spans="2:26" ht="30" customHeight="1">
      <c r="B53" s="364"/>
      <c r="C53" s="368"/>
      <c r="D53" s="78" t="s">
        <v>179</v>
      </c>
      <c r="E53" s="269">
        <v>19</v>
      </c>
      <c r="F53" s="70">
        <v>1.5</v>
      </c>
      <c r="G53" s="71">
        <v>1</v>
      </c>
      <c r="H53" s="70"/>
      <c r="I53" s="70"/>
      <c r="J53" s="44"/>
      <c r="K53" s="61">
        <f t="shared" si="36"/>
        <v>19</v>
      </c>
      <c r="L53" s="69">
        <f t="shared" si="37"/>
        <v>1.5</v>
      </c>
      <c r="M53" s="63">
        <f t="shared" si="38"/>
        <v>1</v>
      </c>
      <c r="N53" s="70"/>
      <c r="O53" s="70"/>
      <c r="P53" s="71"/>
      <c r="Q53" s="70">
        <v>50.2</v>
      </c>
      <c r="R53" s="70">
        <v>1.4</v>
      </c>
      <c r="S53" s="23">
        <v>2</v>
      </c>
      <c r="T53" s="65">
        <f t="shared" si="39"/>
        <v>50.2</v>
      </c>
      <c r="U53" s="65">
        <f t="shared" si="40"/>
        <v>1.4</v>
      </c>
      <c r="V53" s="68">
        <f t="shared" si="41"/>
        <v>2</v>
      </c>
      <c r="W53" s="166">
        <f t="shared" si="42"/>
        <v>69.2</v>
      </c>
      <c r="X53" s="70">
        <f t="shared" si="43"/>
        <v>2.9</v>
      </c>
      <c r="Y53" s="40">
        <f t="shared" si="44"/>
        <v>3</v>
      </c>
      <c r="Z53" s="243"/>
    </row>
    <row r="54" spans="2:26" ht="30" customHeight="1">
      <c r="B54" s="364"/>
      <c r="C54" s="369"/>
      <c r="D54" s="78" t="s">
        <v>109</v>
      </c>
      <c r="E54" s="269">
        <v>1</v>
      </c>
      <c r="F54" s="70">
        <v>0.3</v>
      </c>
      <c r="G54" s="71">
        <v>1</v>
      </c>
      <c r="H54" s="70"/>
      <c r="I54" s="70"/>
      <c r="J54" s="44"/>
      <c r="K54" s="61">
        <f t="shared" si="36"/>
        <v>1</v>
      </c>
      <c r="L54" s="69">
        <f t="shared" si="37"/>
        <v>0.3</v>
      </c>
      <c r="M54" s="63">
        <f t="shared" si="38"/>
        <v>1</v>
      </c>
      <c r="N54" s="70"/>
      <c r="O54" s="70"/>
      <c r="P54" s="71"/>
      <c r="Q54" s="70">
        <v>41.1</v>
      </c>
      <c r="R54" s="70">
        <v>1</v>
      </c>
      <c r="S54" s="23">
        <v>2</v>
      </c>
      <c r="T54" s="65">
        <f t="shared" si="39"/>
        <v>41.1</v>
      </c>
      <c r="U54" s="65">
        <f t="shared" si="40"/>
        <v>1</v>
      </c>
      <c r="V54" s="68">
        <f t="shared" si="41"/>
        <v>2</v>
      </c>
      <c r="W54" s="166">
        <f t="shared" si="42"/>
        <v>42.1</v>
      </c>
      <c r="X54" s="70">
        <f t="shared" si="43"/>
        <v>1.3</v>
      </c>
      <c r="Y54" s="40">
        <f t="shared" si="44"/>
        <v>3</v>
      </c>
      <c r="Z54" s="243"/>
    </row>
    <row r="55" spans="2:26" ht="30" customHeight="1">
      <c r="B55" s="364"/>
      <c r="C55" s="367" t="s">
        <v>82</v>
      </c>
      <c r="D55" s="270" t="s">
        <v>83</v>
      </c>
      <c r="E55" s="240"/>
      <c r="F55" s="66"/>
      <c r="G55" s="241"/>
      <c r="H55" s="66"/>
      <c r="I55" s="66"/>
      <c r="J55" s="242"/>
      <c r="K55" s="61">
        <f t="shared" si="36"/>
        <v>0</v>
      </c>
      <c r="L55" s="69">
        <f t="shared" si="37"/>
        <v>0</v>
      </c>
      <c r="M55" s="72">
        <f t="shared" si="38"/>
        <v>0</v>
      </c>
      <c r="N55" s="70"/>
      <c r="O55" s="70"/>
      <c r="P55" s="71"/>
      <c r="Q55" s="70">
        <v>19</v>
      </c>
      <c r="R55" s="70">
        <v>0.7</v>
      </c>
      <c r="S55" s="23">
        <v>2</v>
      </c>
      <c r="T55" s="65">
        <f t="shared" si="39"/>
        <v>19</v>
      </c>
      <c r="U55" s="65">
        <f t="shared" si="40"/>
        <v>0.7</v>
      </c>
      <c r="V55" s="68">
        <f t="shared" si="41"/>
        <v>2</v>
      </c>
      <c r="W55" s="166">
        <f t="shared" si="42"/>
        <v>19</v>
      </c>
      <c r="X55" s="70">
        <f t="shared" si="43"/>
        <v>0.7</v>
      </c>
      <c r="Y55" s="40">
        <f t="shared" si="44"/>
        <v>2</v>
      </c>
      <c r="Z55" s="243"/>
    </row>
    <row r="56" spans="2:26" ht="30" customHeight="1">
      <c r="B56" s="364"/>
      <c r="C56" s="368"/>
      <c r="D56" s="169" t="s">
        <v>38</v>
      </c>
      <c r="E56" s="240"/>
      <c r="F56" s="66"/>
      <c r="G56" s="241"/>
      <c r="H56" s="66"/>
      <c r="I56" s="66"/>
      <c r="J56" s="242"/>
      <c r="K56" s="61">
        <f t="shared" si="36"/>
        <v>0</v>
      </c>
      <c r="L56" s="69">
        <f t="shared" si="37"/>
        <v>0</v>
      </c>
      <c r="M56" s="72">
        <f t="shared" si="38"/>
        <v>0</v>
      </c>
      <c r="N56" s="70">
        <v>8</v>
      </c>
      <c r="O56" s="70">
        <v>1.7</v>
      </c>
      <c r="P56" s="71">
        <v>1</v>
      </c>
      <c r="Q56" s="70"/>
      <c r="R56" s="70"/>
      <c r="S56" s="23"/>
      <c r="T56" s="65">
        <f t="shared" si="39"/>
        <v>8</v>
      </c>
      <c r="U56" s="65">
        <f t="shared" si="40"/>
        <v>1.7</v>
      </c>
      <c r="V56" s="68">
        <f t="shared" si="41"/>
        <v>1</v>
      </c>
      <c r="W56" s="166">
        <f t="shared" si="42"/>
        <v>8</v>
      </c>
      <c r="X56" s="70">
        <f t="shared" si="43"/>
        <v>1.7</v>
      </c>
      <c r="Y56" s="40">
        <f t="shared" si="44"/>
        <v>1</v>
      </c>
      <c r="Z56" s="243"/>
    </row>
    <row r="57" spans="2:26" ht="30" customHeight="1">
      <c r="B57" s="364"/>
      <c r="C57" s="369"/>
      <c r="D57" s="270" t="s">
        <v>84</v>
      </c>
      <c r="E57" s="240"/>
      <c r="F57" s="66"/>
      <c r="G57" s="241"/>
      <c r="H57" s="66"/>
      <c r="I57" s="66"/>
      <c r="J57" s="242"/>
      <c r="K57" s="61">
        <f t="shared" si="36"/>
        <v>0</v>
      </c>
      <c r="L57" s="69">
        <f t="shared" si="37"/>
        <v>0</v>
      </c>
      <c r="M57" s="72">
        <f t="shared" si="38"/>
        <v>0</v>
      </c>
      <c r="N57" s="70">
        <v>16</v>
      </c>
      <c r="O57" s="70">
        <v>2.4</v>
      </c>
      <c r="P57" s="71">
        <v>5</v>
      </c>
      <c r="Q57" s="70">
        <v>5</v>
      </c>
      <c r="R57" s="70">
        <v>0.2</v>
      </c>
      <c r="S57" s="23">
        <v>3</v>
      </c>
      <c r="T57" s="65">
        <f t="shared" si="39"/>
        <v>21</v>
      </c>
      <c r="U57" s="65">
        <f t="shared" si="40"/>
        <v>2.6</v>
      </c>
      <c r="V57" s="68">
        <f t="shared" si="41"/>
        <v>8</v>
      </c>
      <c r="W57" s="166">
        <f t="shared" si="42"/>
        <v>21</v>
      </c>
      <c r="X57" s="70">
        <f t="shared" si="43"/>
        <v>2.6</v>
      </c>
      <c r="Y57" s="40">
        <f t="shared" si="44"/>
        <v>8</v>
      </c>
      <c r="Z57" s="243"/>
    </row>
    <row r="58" spans="2:26" ht="30" customHeight="1" thickBot="1">
      <c r="B58" s="364"/>
      <c r="C58" s="372" t="s">
        <v>85</v>
      </c>
      <c r="D58" s="373"/>
      <c r="E58" s="206">
        <f>SUM(E46:E57)</f>
        <v>70</v>
      </c>
      <c r="F58" s="207">
        <f t="shared" ref="F58:Y58" si="45">SUM(F46:F57)</f>
        <v>5.89</v>
      </c>
      <c r="G58" s="209">
        <f t="shared" si="45"/>
        <v>6</v>
      </c>
      <c r="H58" s="207">
        <f t="shared" si="45"/>
        <v>15</v>
      </c>
      <c r="I58" s="207">
        <f t="shared" si="45"/>
        <v>2.6</v>
      </c>
      <c r="J58" s="207">
        <f t="shared" si="45"/>
        <v>1</v>
      </c>
      <c r="K58" s="207">
        <f t="shared" si="45"/>
        <v>85</v>
      </c>
      <c r="L58" s="207">
        <f t="shared" si="45"/>
        <v>8.490000000000002</v>
      </c>
      <c r="M58" s="213">
        <f t="shared" si="45"/>
        <v>7</v>
      </c>
      <c r="N58" s="218">
        <f t="shared" si="45"/>
        <v>373</v>
      </c>
      <c r="O58" s="207">
        <f t="shared" si="45"/>
        <v>24.499999999999996</v>
      </c>
      <c r="P58" s="209">
        <f t="shared" si="45"/>
        <v>30</v>
      </c>
      <c r="Q58" s="207">
        <f t="shared" si="45"/>
        <v>330</v>
      </c>
      <c r="R58" s="207">
        <f t="shared" si="45"/>
        <v>25.799999999999997</v>
      </c>
      <c r="S58" s="212">
        <f t="shared" si="45"/>
        <v>25</v>
      </c>
      <c r="T58" s="207">
        <f t="shared" si="45"/>
        <v>703.00000000000011</v>
      </c>
      <c r="U58" s="207">
        <f t="shared" si="45"/>
        <v>50.300000000000004</v>
      </c>
      <c r="V58" s="247">
        <f t="shared" si="45"/>
        <v>55</v>
      </c>
      <c r="W58" s="218">
        <f t="shared" si="45"/>
        <v>788.00000000000011</v>
      </c>
      <c r="X58" s="207">
        <f t="shared" si="45"/>
        <v>58.79</v>
      </c>
      <c r="Y58" s="271">
        <f t="shared" si="45"/>
        <v>62</v>
      </c>
      <c r="Z58" s="248"/>
    </row>
    <row r="59" spans="2:26" ht="30" customHeight="1">
      <c r="B59" s="364"/>
      <c r="C59" s="368" t="s">
        <v>136</v>
      </c>
      <c r="D59" s="75" t="s">
        <v>108</v>
      </c>
      <c r="E59" s="6">
        <v>254.5</v>
      </c>
      <c r="F59" s="27">
        <v>25</v>
      </c>
      <c r="G59" s="28">
        <v>24</v>
      </c>
      <c r="H59" s="27">
        <v>197.8</v>
      </c>
      <c r="I59" s="27">
        <v>22.7</v>
      </c>
      <c r="J59" s="28">
        <v>19</v>
      </c>
      <c r="K59" s="61">
        <f>SUM(E59,H59)</f>
        <v>452.3</v>
      </c>
      <c r="L59" s="69">
        <f>SUM(F59,I59)</f>
        <v>47.7</v>
      </c>
      <c r="M59" s="63">
        <f>SUM(G59,J59)</f>
        <v>43</v>
      </c>
      <c r="N59" s="3">
        <v>222.5</v>
      </c>
      <c r="O59" s="2">
        <v>29.5</v>
      </c>
      <c r="P59" s="31">
        <v>11</v>
      </c>
      <c r="Q59" s="2">
        <v>660.5</v>
      </c>
      <c r="R59" s="2">
        <v>76</v>
      </c>
      <c r="S59" s="272">
        <v>46</v>
      </c>
      <c r="T59" s="66">
        <f>SUM(N59,Q59)</f>
        <v>883</v>
      </c>
      <c r="U59" s="65">
        <f>SUM(O59,R59)</f>
        <v>105.5</v>
      </c>
      <c r="V59" s="68">
        <f>SUM(P59,S59)</f>
        <v>57</v>
      </c>
      <c r="W59" s="166">
        <f>K59+T59</f>
        <v>1335.3</v>
      </c>
      <c r="X59" s="70">
        <f>L59+U59</f>
        <v>153.19999999999999</v>
      </c>
      <c r="Y59" s="167">
        <f>M59+V59</f>
        <v>100</v>
      </c>
      <c r="Z59" s="273"/>
    </row>
    <row r="60" spans="2:26" ht="30" customHeight="1">
      <c r="B60" s="364"/>
      <c r="C60" s="368"/>
      <c r="D60" s="78" t="s">
        <v>109</v>
      </c>
      <c r="E60" s="11">
        <v>35</v>
      </c>
      <c r="F60" s="25">
        <v>3.9</v>
      </c>
      <c r="G60" s="23">
        <v>3</v>
      </c>
      <c r="H60" s="25">
        <v>33</v>
      </c>
      <c r="I60" s="25">
        <v>3.6</v>
      </c>
      <c r="J60" s="23">
        <v>4</v>
      </c>
      <c r="K60" s="61">
        <f t="shared" ref="K60:K84" si="46">SUM(E60,H60)</f>
        <v>68</v>
      </c>
      <c r="L60" s="69">
        <f t="shared" ref="L60:L84" si="47">SUM(F60,I60)</f>
        <v>7.5</v>
      </c>
      <c r="M60" s="63">
        <f t="shared" ref="M60:M84" si="48">SUM(G60,J60)</f>
        <v>7</v>
      </c>
      <c r="N60" s="9">
        <v>36</v>
      </c>
      <c r="O60" s="25">
        <v>4</v>
      </c>
      <c r="P60" s="23">
        <v>1</v>
      </c>
      <c r="Q60" s="25">
        <v>90</v>
      </c>
      <c r="R60" s="25">
        <v>9.9</v>
      </c>
      <c r="S60" s="23">
        <v>3</v>
      </c>
      <c r="T60" s="66">
        <f t="shared" ref="T60:T84" si="49">SUM(N60,Q60)</f>
        <v>126</v>
      </c>
      <c r="U60" s="65">
        <f t="shared" ref="U60:U84" si="50">SUM(O60,R60)</f>
        <v>13.9</v>
      </c>
      <c r="V60" s="68">
        <f t="shared" ref="V60:V84" si="51">SUM(P60,S60)</f>
        <v>4</v>
      </c>
      <c r="W60" s="166">
        <f t="shared" ref="W60:W84" si="52">K60+T60</f>
        <v>194</v>
      </c>
      <c r="X60" s="70">
        <f t="shared" ref="X60:X84" si="53">L60+U60</f>
        <v>21.4</v>
      </c>
      <c r="Y60" s="167">
        <f t="shared" ref="Y60:Y84" si="54">M60+V60</f>
        <v>11</v>
      </c>
      <c r="Z60" s="176"/>
    </row>
    <row r="61" spans="2:26" ht="30" customHeight="1">
      <c r="B61" s="364"/>
      <c r="C61" s="368"/>
      <c r="D61" s="78" t="s">
        <v>110</v>
      </c>
      <c r="E61" s="11">
        <v>0</v>
      </c>
      <c r="F61" s="25">
        <v>0</v>
      </c>
      <c r="G61" s="23">
        <v>0</v>
      </c>
      <c r="H61" s="25">
        <v>6</v>
      </c>
      <c r="I61" s="25">
        <v>0.8</v>
      </c>
      <c r="J61" s="23">
        <v>1</v>
      </c>
      <c r="K61" s="61">
        <f t="shared" si="46"/>
        <v>6</v>
      </c>
      <c r="L61" s="69">
        <f t="shared" si="47"/>
        <v>0.8</v>
      </c>
      <c r="M61" s="63">
        <f t="shared" si="48"/>
        <v>1</v>
      </c>
      <c r="N61" s="9">
        <v>0</v>
      </c>
      <c r="O61" s="25">
        <v>0</v>
      </c>
      <c r="P61" s="23">
        <v>0</v>
      </c>
      <c r="Q61" s="25">
        <v>60.8</v>
      </c>
      <c r="R61" s="25">
        <v>6.5</v>
      </c>
      <c r="S61" s="23">
        <v>8</v>
      </c>
      <c r="T61" s="66">
        <f t="shared" si="49"/>
        <v>60.8</v>
      </c>
      <c r="U61" s="65">
        <f t="shared" si="50"/>
        <v>6.5</v>
      </c>
      <c r="V61" s="68">
        <f t="shared" si="51"/>
        <v>8</v>
      </c>
      <c r="W61" s="166">
        <f t="shared" si="52"/>
        <v>66.8</v>
      </c>
      <c r="X61" s="70">
        <f t="shared" si="53"/>
        <v>7.3</v>
      </c>
      <c r="Y61" s="167">
        <f t="shared" si="54"/>
        <v>9</v>
      </c>
      <c r="Z61" s="176"/>
    </row>
    <row r="62" spans="2:26" ht="30" customHeight="1">
      <c r="B62" s="364"/>
      <c r="C62" s="368"/>
      <c r="D62" s="78" t="s">
        <v>83</v>
      </c>
      <c r="E62" s="11">
        <v>13</v>
      </c>
      <c r="F62" s="25">
        <v>1.3</v>
      </c>
      <c r="G62" s="23">
        <v>1</v>
      </c>
      <c r="H62" s="25">
        <v>12</v>
      </c>
      <c r="I62" s="25">
        <v>1.2</v>
      </c>
      <c r="J62" s="23">
        <v>1</v>
      </c>
      <c r="K62" s="61">
        <f t="shared" si="46"/>
        <v>25</v>
      </c>
      <c r="L62" s="69">
        <f t="shared" si="47"/>
        <v>2.5</v>
      </c>
      <c r="M62" s="63">
        <f t="shared" si="48"/>
        <v>2</v>
      </c>
      <c r="N62" s="9">
        <v>13</v>
      </c>
      <c r="O62" s="25">
        <v>1.3</v>
      </c>
      <c r="P62" s="23">
        <v>2</v>
      </c>
      <c r="Q62" s="25">
        <v>373</v>
      </c>
      <c r="R62" s="25">
        <v>41.2</v>
      </c>
      <c r="S62" s="23">
        <v>13</v>
      </c>
      <c r="T62" s="66">
        <f t="shared" si="49"/>
        <v>386</v>
      </c>
      <c r="U62" s="65">
        <f t="shared" si="50"/>
        <v>42.5</v>
      </c>
      <c r="V62" s="68">
        <f t="shared" si="51"/>
        <v>15</v>
      </c>
      <c r="W62" s="166">
        <f t="shared" si="52"/>
        <v>411</v>
      </c>
      <c r="X62" s="70">
        <f t="shared" si="53"/>
        <v>45</v>
      </c>
      <c r="Y62" s="167">
        <f t="shared" si="54"/>
        <v>17</v>
      </c>
      <c r="Z62" s="176"/>
    </row>
    <row r="63" spans="2:26" ht="30" customHeight="1">
      <c r="B63" s="364"/>
      <c r="C63" s="368"/>
      <c r="D63" s="79" t="s">
        <v>111</v>
      </c>
      <c r="E63" s="11">
        <v>0</v>
      </c>
      <c r="F63" s="25">
        <v>0</v>
      </c>
      <c r="G63" s="23">
        <v>0</v>
      </c>
      <c r="H63" s="25">
        <v>20</v>
      </c>
      <c r="I63" s="25">
        <v>1.6</v>
      </c>
      <c r="J63" s="23">
        <v>3</v>
      </c>
      <c r="K63" s="61">
        <f t="shared" si="46"/>
        <v>20</v>
      </c>
      <c r="L63" s="69">
        <f t="shared" si="47"/>
        <v>1.6</v>
      </c>
      <c r="M63" s="63">
        <f t="shared" si="48"/>
        <v>3</v>
      </c>
      <c r="N63" s="9">
        <v>5.9</v>
      </c>
      <c r="O63" s="25">
        <v>1.1000000000000001</v>
      </c>
      <c r="P63" s="23">
        <v>1</v>
      </c>
      <c r="Q63" s="25">
        <v>38</v>
      </c>
      <c r="R63" s="25">
        <v>3.9</v>
      </c>
      <c r="S63" s="23">
        <v>4</v>
      </c>
      <c r="T63" s="66">
        <f t="shared" si="49"/>
        <v>43.9</v>
      </c>
      <c r="U63" s="65">
        <f t="shared" si="50"/>
        <v>5</v>
      </c>
      <c r="V63" s="68">
        <f t="shared" si="51"/>
        <v>5</v>
      </c>
      <c r="W63" s="166">
        <f t="shared" si="52"/>
        <v>63.9</v>
      </c>
      <c r="X63" s="70">
        <f t="shared" si="53"/>
        <v>6.6</v>
      </c>
      <c r="Y63" s="167">
        <f t="shared" si="54"/>
        <v>8</v>
      </c>
      <c r="Z63" s="176"/>
    </row>
    <row r="64" spans="2:26" ht="30" customHeight="1">
      <c r="B64" s="364"/>
      <c r="C64" s="367" t="s">
        <v>113</v>
      </c>
      <c r="D64" s="78" t="s">
        <v>114</v>
      </c>
      <c r="E64" s="21">
        <v>80</v>
      </c>
      <c r="F64" s="22">
        <v>35.520000000000003</v>
      </c>
      <c r="G64" s="23">
        <v>3</v>
      </c>
      <c r="H64" s="22">
        <v>117</v>
      </c>
      <c r="I64" s="22">
        <v>51.948</v>
      </c>
      <c r="J64" s="23">
        <v>4</v>
      </c>
      <c r="K64" s="61">
        <f t="shared" si="46"/>
        <v>197</v>
      </c>
      <c r="L64" s="69">
        <f t="shared" si="47"/>
        <v>87.468000000000004</v>
      </c>
      <c r="M64" s="63">
        <f t="shared" si="48"/>
        <v>7</v>
      </c>
      <c r="N64" s="24"/>
      <c r="O64" s="22"/>
      <c r="P64" s="23"/>
      <c r="Q64" s="22">
        <v>1221</v>
      </c>
      <c r="R64" s="22">
        <v>53.723999999999997</v>
      </c>
      <c r="S64" s="23">
        <v>40</v>
      </c>
      <c r="T64" s="66">
        <f t="shared" si="49"/>
        <v>1221</v>
      </c>
      <c r="U64" s="65">
        <f t="shared" si="50"/>
        <v>53.723999999999997</v>
      </c>
      <c r="V64" s="68">
        <f t="shared" si="51"/>
        <v>40</v>
      </c>
      <c r="W64" s="166">
        <f t="shared" si="52"/>
        <v>1418</v>
      </c>
      <c r="X64" s="70">
        <f t="shared" si="53"/>
        <v>141.19200000000001</v>
      </c>
      <c r="Y64" s="167">
        <f t="shared" si="54"/>
        <v>47</v>
      </c>
      <c r="Z64" s="273"/>
    </row>
    <row r="65" spans="2:26" ht="30" customHeight="1">
      <c r="B65" s="364"/>
      <c r="C65" s="368"/>
      <c r="D65" s="78" t="s">
        <v>115</v>
      </c>
      <c r="E65" s="21">
        <v>33</v>
      </c>
      <c r="F65" s="22">
        <v>14.652000000000001</v>
      </c>
      <c r="G65" s="23">
        <v>2</v>
      </c>
      <c r="H65" s="22">
        <v>20</v>
      </c>
      <c r="I65" s="22">
        <v>8.8800000000000008</v>
      </c>
      <c r="J65" s="23">
        <v>2</v>
      </c>
      <c r="K65" s="61">
        <f t="shared" si="46"/>
        <v>53</v>
      </c>
      <c r="L65" s="69">
        <f t="shared" si="47"/>
        <v>23.532000000000004</v>
      </c>
      <c r="M65" s="63">
        <f t="shared" si="48"/>
        <v>4</v>
      </c>
      <c r="N65" s="24"/>
      <c r="O65" s="22"/>
      <c r="P65" s="23"/>
      <c r="Q65" s="22">
        <v>131</v>
      </c>
      <c r="R65" s="22">
        <v>5.7639999999999993</v>
      </c>
      <c r="S65" s="23">
        <v>18</v>
      </c>
      <c r="T65" s="66">
        <f t="shared" si="49"/>
        <v>131</v>
      </c>
      <c r="U65" s="65">
        <f t="shared" si="50"/>
        <v>5.7639999999999993</v>
      </c>
      <c r="V65" s="68">
        <f t="shared" si="51"/>
        <v>18</v>
      </c>
      <c r="W65" s="166">
        <f t="shared" si="52"/>
        <v>184</v>
      </c>
      <c r="X65" s="70">
        <f t="shared" si="53"/>
        <v>29.296000000000003</v>
      </c>
      <c r="Y65" s="167">
        <f t="shared" si="54"/>
        <v>22</v>
      </c>
      <c r="Z65" s="176"/>
    </row>
    <row r="66" spans="2:26" ht="30" customHeight="1">
      <c r="B66" s="364"/>
      <c r="C66" s="368"/>
      <c r="D66" s="78" t="s">
        <v>116</v>
      </c>
      <c r="E66" s="21">
        <v>278</v>
      </c>
      <c r="F66" s="22">
        <v>123.432</v>
      </c>
      <c r="G66" s="23">
        <v>14</v>
      </c>
      <c r="H66" s="22">
        <v>81</v>
      </c>
      <c r="I66" s="22">
        <v>35.963999999999999</v>
      </c>
      <c r="J66" s="23">
        <v>5</v>
      </c>
      <c r="K66" s="61">
        <f t="shared" si="46"/>
        <v>359</v>
      </c>
      <c r="L66" s="69">
        <f t="shared" si="47"/>
        <v>159.39600000000002</v>
      </c>
      <c r="M66" s="63">
        <f t="shared" si="48"/>
        <v>19</v>
      </c>
      <c r="N66" s="24">
        <v>250</v>
      </c>
      <c r="O66" s="22">
        <v>11</v>
      </c>
      <c r="P66" s="23">
        <v>15</v>
      </c>
      <c r="Q66" s="22">
        <v>311</v>
      </c>
      <c r="R66" s="22">
        <v>13.683999999999999</v>
      </c>
      <c r="S66" s="23">
        <v>20</v>
      </c>
      <c r="T66" s="66">
        <f t="shared" si="49"/>
        <v>561</v>
      </c>
      <c r="U66" s="65">
        <f t="shared" si="50"/>
        <v>24.683999999999997</v>
      </c>
      <c r="V66" s="68">
        <f t="shared" si="51"/>
        <v>35</v>
      </c>
      <c r="W66" s="166">
        <f t="shared" si="52"/>
        <v>920</v>
      </c>
      <c r="X66" s="70">
        <f t="shared" si="53"/>
        <v>184.08</v>
      </c>
      <c r="Y66" s="167">
        <f t="shared" si="54"/>
        <v>54</v>
      </c>
      <c r="Z66" s="176"/>
    </row>
    <row r="67" spans="2:26" ht="30" customHeight="1">
      <c r="B67" s="364"/>
      <c r="C67" s="368"/>
      <c r="D67" s="78" t="s">
        <v>117</v>
      </c>
      <c r="E67" s="11"/>
      <c r="F67" s="25"/>
      <c r="G67" s="23"/>
      <c r="H67" s="25"/>
      <c r="I67" s="25"/>
      <c r="J67" s="23"/>
      <c r="K67" s="61">
        <f t="shared" si="46"/>
        <v>0</v>
      </c>
      <c r="L67" s="69">
        <f t="shared" si="47"/>
        <v>0</v>
      </c>
      <c r="M67" s="63">
        <f t="shared" si="48"/>
        <v>0</v>
      </c>
      <c r="N67" s="9"/>
      <c r="O67" s="25"/>
      <c r="P67" s="23"/>
      <c r="Q67" s="25">
        <v>172</v>
      </c>
      <c r="R67" s="25">
        <v>7.5679999999999996</v>
      </c>
      <c r="S67" s="23">
        <v>2</v>
      </c>
      <c r="T67" s="66">
        <f t="shared" si="49"/>
        <v>172</v>
      </c>
      <c r="U67" s="65">
        <f t="shared" si="50"/>
        <v>7.5679999999999996</v>
      </c>
      <c r="V67" s="68">
        <f t="shared" si="51"/>
        <v>2</v>
      </c>
      <c r="W67" s="166">
        <f t="shared" si="52"/>
        <v>172</v>
      </c>
      <c r="X67" s="70">
        <f t="shared" si="53"/>
        <v>7.5679999999999996</v>
      </c>
      <c r="Y67" s="167">
        <f t="shared" si="54"/>
        <v>2</v>
      </c>
      <c r="Z67" s="176"/>
    </row>
    <row r="68" spans="2:26" ht="30" customHeight="1">
      <c r="B68" s="364"/>
      <c r="C68" s="368"/>
      <c r="D68" s="78" t="s">
        <v>118</v>
      </c>
      <c r="E68" s="11"/>
      <c r="F68" s="25"/>
      <c r="G68" s="23"/>
      <c r="H68" s="25"/>
      <c r="I68" s="25"/>
      <c r="J68" s="23"/>
      <c r="K68" s="61">
        <f t="shared" si="46"/>
        <v>0</v>
      </c>
      <c r="L68" s="69">
        <f t="shared" si="47"/>
        <v>0</v>
      </c>
      <c r="M68" s="63">
        <f t="shared" si="48"/>
        <v>0</v>
      </c>
      <c r="N68" s="9">
        <v>145</v>
      </c>
      <c r="O68" s="25">
        <v>6.38</v>
      </c>
      <c r="P68" s="23">
        <v>15</v>
      </c>
      <c r="Q68" s="25"/>
      <c r="R68" s="25"/>
      <c r="S68" s="23"/>
      <c r="T68" s="66">
        <f t="shared" si="49"/>
        <v>145</v>
      </c>
      <c r="U68" s="65">
        <f t="shared" si="50"/>
        <v>6.38</v>
      </c>
      <c r="V68" s="68">
        <f t="shared" si="51"/>
        <v>15</v>
      </c>
      <c r="W68" s="166">
        <f t="shared" si="52"/>
        <v>145</v>
      </c>
      <c r="X68" s="70">
        <f t="shared" si="53"/>
        <v>6.38</v>
      </c>
      <c r="Y68" s="167">
        <f t="shared" si="54"/>
        <v>15</v>
      </c>
      <c r="Z68" s="176"/>
    </row>
    <row r="69" spans="2:26" ht="30" customHeight="1">
      <c r="B69" s="364"/>
      <c r="C69" s="368"/>
      <c r="D69" s="78" t="s">
        <v>112</v>
      </c>
      <c r="E69" s="11"/>
      <c r="F69" s="25"/>
      <c r="G69" s="23"/>
      <c r="H69" s="25"/>
      <c r="I69" s="25"/>
      <c r="J69" s="23"/>
      <c r="K69" s="61">
        <f t="shared" si="46"/>
        <v>0</v>
      </c>
      <c r="L69" s="69">
        <f t="shared" si="47"/>
        <v>0</v>
      </c>
      <c r="M69" s="63">
        <f t="shared" si="48"/>
        <v>0</v>
      </c>
      <c r="N69" s="9"/>
      <c r="O69" s="25"/>
      <c r="P69" s="23"/>
      <c r="Q69" s="25">
        <v>65</v>
      </c>
      <c r="R69" s="25">
        <v>2.86</v>
      </c>
      <c r="S69" s="23">
        <v>6</v>
      </c>
      <c r="T69" s="66">
        <f t="shared" si="49"/>
        <v>65</v>
      </c>
      <c r="U69" s="65">
        <f t="shared" si="50"/>
        <v>2.86</v>
      </c>
      <c r="V69" s="68">
        <f t="shared" si="51"/>
        <v>6</v>
      </c>
      <c r="W69" s="166">
        <f t="shared" si="52"/>
        <v>65</v>
      </c>
      <c r="X69" s="70">
        <f t="shared" si="53"/>
        <v>2.86</v>
      </c>
      <c r="Y69" s="167">
        <f t="shared" si="54"/>
        <v>6</v>
      </c>
      <c r="Z69" s="176"/>
    </row>
    <row r="70" spans="2:26" ht="30" customHeight="1">
      <c r="B70" s="364"/>
      <c r="C70" s="369"/>
      <c r="D70" s="79" t="s">
        <v>119</v>
      </c>
      <c r="E70" s="11">
        <v>60.4</v>
      </c>
      <c r="F70" s="25">
        <v>26.817599999999999</v>
      </c>
      <c r="G70" s="23">
        <v>7</v>
      </c>
      <c r="H70" s="25">
        <v>25.5</v>
      </c>
      <c r="I70" s="25">
        <v>11.322000000000001</v>
      </c>
      <c r="J70" s="23">
        <v>5</v>
      </c>
      <c r="K70" s="61">
        <f t="shared" si="46"/>
        <v>85.9</v>
      </c>
      <c r="L70" s="69">
        <f t="shared" si="47"/>
        <v>38.139600000000002</v>
      </c>
      <c r="M70" s="63">
        <f t="shared" si="48"/>
        <v>12</v>
      </c>
      <c r="N70" s="11"/>
      <c r="O70" s="25"/>
      <c r="P70" s="23"/>
      <c r="Q70" s="25">
        <v>254</v>
      </c>
      <c r="R70" s="25">
        <v>11.176</v>
      </c>
      <c r="S70" s="23">
        <v>33</v>
      </c>
      <c r="T70" s="66">
        <f t="shared" si="49"/>
        <v>254</v>
      </c>
      <c r="U70" s="65">
        <f t="shared" si="50"/>
        <v>11.176</v>
      </c>
      <c r="V70" s="68">
        <f t="shared" si="51"/>
        <v>33</v>
      </c>
      <c r="W70" s="166">
        <f t="shared" si="52"/>
        <v>339.9</v>
      </c>
      <c r="X70" s="70">
        <f t="shared" si="53"/>
        <v>49.315600000000003</v>
      </c>
      <c r="Y70" s="167">
        <f t="shared" si="54"/>
        <v>45</v>
      </c>
      <c r="Z70" s="176"/>
    </row>
    <row r="71" spans="2:26" ht="30" customHeight="1">
      <c r="B71" s="364"/>
      <c r="C71" s="367" t="s">
        <v>120</v>
      </c>
      <c r="D71" s="78" t="s">
        <v>121</v>
      </c>
      <c r="E71" s="21">
        <v>25</v>
      </c>
      <c r="F71" s="22">
        <v>2</v>
      </c>
      <c r="G71" s="23">
        <v>2</v>
      </c>
      <c r="H71" s="22"/>
      <c r="I71" s="22"/>
      <c r="J71" s="23"/>
      <c r="K71" s="61">
        <f t="shared" si="46"/>
        <v>25</v>
      </c>
      <c r="L71" s="69">
        <f t="shared" si="47"/>
        <v>2</v>
      </c>
      <c r="M71" s="63">
        <f t="shared" si="48"/>
        <v>2</v>
      </c>
      <c r="N71" s="24">
        <v>100.7</v>
      </c>
      <c r="O71" s="22">
        <v>9.5</v>
      </c>
      <c r="P71" s="23">
        <v>7</v>
      </c>
      <c r="Q71" s="22">
        <v>49</v>
      </c>
      <c r="R71" s="22">
        <v>4.5</v>
      </c>
      <c r="S71" s="23">
        <v>5</v>
      </c>
      <c r="T71" s="66">
        <f t="shared" si="49"/>
        <v>149.69999999999999</v>
      </c>
      <c r="U71" s="65">
        <f t="shared" si="50"/>
        <v>14</v>
      </c>
      <c r="V71" s="68">
        <f t="shared" si="51"/>
        <v>12</v>
      </c>
      <c r="W71" s="166">
        <f t="shared" si="52"/>
        <v>174.7</v>
      </c>
      <c r="X71" s="70">
        <f t="shared" si="53"/>
        <v>16</v>
      </c>
      <c r="Y71" s="167">
        <f t="shared" si="54"/>
        <v>14</v>
      </c>
      <c r="Z71" s="176"/>
    </row>
    <row r="72" spans="2:26" ht="30" customHeight="1">
      <c r="B72" s="364"/>
      <c r="C72" s="368"/>
      <c r="D72" s="78" t="s">
        <v>122</v>
      </c>
      <c r="E72" s="21">
        <v>32</v>
      </c>
      <c r="F72" s="22">
        <v>3.1</v>
      </c>
      <c r="G72" s="23">
        <v>3</v>
      </c>
      <c r="H72" s="22"/>
      <c r="I72" s="22"/>
      <c r="J72" s="23"/>
      <c r="K72" s="61">
        <f t="shared" si="46"/>
        <v>32</v>
      </c>
      <c r="L72" s="69">
        <f t="shared" si="47"/>
        <v>3.1</v>
      </c>
      <c r="M72" s="63">
        <f t="shared" si="48"/>
        <v>3</v>
      </c>
      <c r="N72" s="24">
        <v>117.5</v>
      </c>
      <c r="O72" s="22">
        <v>8</v>
      </c>
      <c r="P72" s="23">
        <v>7</v>
      </c>
      <c r="Q72" s="22">
        <v>0</v>
      </c>
      <c r="R72" s="22">
        <v>0</v>
      </c>
      <c r="S72" s="23">
        <v>0</v>
      </c>
      <c r="T72" s="66">
        <f t="shared" si="49"/>
        <v>117.5</v>
      </c>
      <c r="U72" s="65">
        <f t="shared" si="50"/>
        <v>8</v>
      </c>
      <c r="V72" s="68">
        <f t="shared" si="51"/>
        <v>7</v>
      </c>
      <c r="W72" s="166">
        <f t="shared" si="52"/>
        <v>149.5</v>
      </c>
      <c r="X72" s="70">
        <f t="shared" si="53"/>
        <v>11.1</v>
      </c>
      <c r="Y72" s="167">
        <f t="shared" si="54"/>
        <v>10</v>
      </c>
      <c r="Z72" s="176"/>
    </row>
    <row r="73" spans="2:26" ht="30" customHeight="1">
      <c r="B73" s="364"/>
      <c r="C73" s="368"/>
      <c r="D73" s="78" t="s">
        <v>110</v>
      </c>
      <c r="E73" s="21">
        <v>86</v>
      </c>
      <c r="F73" s="22">
        <v>6.6</v>
      </c>
      <c r="G73" s="23">
        <v>6</v>
      </c>
      <c r="H73" s="22"/>
      <c r="I73" s="22"/>
      <c r="J73" s="23"/>
      <c r="K73" s="61">
        <f t="shared" si="46"/>
        <v>86</v>
      </c>
      <c r="L73" s="69">
        <f t="shared" si="47"/>
        <v>6.6</v>
      </c>
      <c r="M73" s="63">
        <f t="shared" si="48"/>
        <v>6</v>
      </c>
      <c r="N73" s="24">
        <v>100.5</v>
      </c>
      <c r="O73" s="22">
        <v>11.2</v>
      </c>
      <c r="P73" s="23">
        <v>17</v>
      </c>
      <c r="Q73" s="22">
        <v>14.2</v>
      </c>
      <c r="R73" s="22">
        <v>5</v>
      </c>
      <c r="S73" s="23">
        <v>1</v>
      </c>
      <c r="T73" s="66">
        <f t="shared" si="49"/>
        <v>114.7</v>
      </c>
      <c r="U73" s="65">
        <f t="shared" si="50"/>
        <v>16.2</v>
      </c>
      <c r="V73" s="68">
        <f t="shared" si="51"/>
        <v>18</v>
      </c>
      <c r="W73" s="166">
        <f t="shared" si="52"/>
        <v>200.7</v>
      </c>
      <c r="X73" s="70">
        <f t="shared" si="53"/>
        <v>22.799999999999997</v>
      </c>
      <c r="Y73" s="167">
        <f t="shared" si="54"/>
        <v>24</v>
      </c>
      <c r="Z73" s="176"/>
    </row>
    <row r="74" spans="2:26" ht="30" customHeight="1">
      <c r="B74" s="364"/>
      <c r="C74" s="368"/>
      <c r="D74" s="78" t="s">
        <v>221</v>
      </c>
      <c r="E74" s="21"/>
      <c r="F74" s="22"/>
      <c r="G74" s="23"/>
      <c r="H74" s="22"/>
      <c r="I74" s="22"/>
      <c r="J74" s="23"/>
      <c r="K74" s="61">
        <f t="shared" si="46"/>
        <v>0</v>
      </c>
      <c r="L74" s="69">
        <f t="shared" si="47"/>
        <v>0</v>
      </c>
      <c r="M74" s="63">
        <f t="shared" si="48"/>
        <v>0</v>
      </c>
      <c r="N74" s="24">
        <v>359.3</v>
      </c>
      <c r="O74" s="22">
        <v>45.6</v>
      </c>
      <c r="P74" s="23">
        <v>29</v>
      </c>
      <c r="Q74" s="22">
        <v>70</v>
      </c>
      <c r="R74" s="22">
        <v>14.8</v>
      </c>
      <c r="S74" s="23">
        <v>4</v>
      </c>
      <c r="T74" s="66">
        <f t="shared" si="49"/>
        <v>429.3</v>
      </c>
      <c r="U74" s="65">
        <f t="shared" si="50"/>
        <v>60.400000000000006</v>
      </c>
      <c r="V74" s="68">
        <f t="shared" si="51"/>
        <v>33</v>
      </c>
      <c r="W74" s="166">
        <f t="shared" si="52"/>
        <v>429.3</v>
      </c>
      <c r="X74" s="70">
        <f t="shared" si="53"/>
        <v>60.400000000000006</v>
      </c>
      <c r="Y74" s="167">
        <f t="shared" si="54"/>
        <v>33</v>
      </c>
      <c r="Z74" s="176"/>
    </row>
    <row r="75" spans="2:26" ht="30" customHeight="1">
      <c r="B75" s="364"/>
      <c r="C75" s="368"/>
      <c r="D75" s="78" t="s">
        <v>123</v>
      </c>
      <c r="E75" s="21"/>
      <c r="F75" s="22"/>
      <c r="G75" s="23"/>
      <c r="H75" s="22"/>
      <c r="I75" s="22"/>
      <c r="J75" s="23"/>
      <c r="K75" s="61">
        <f t="shared" si="46"/>
        <v>0</v>
      </c>
      <c r="L75" s="69">
        <f t="shared" si="47"/>
        <v>0</v>
      </c>
      <c r="M75" s="63">
        <f t="shared" si="48"/>
        <v>0</v>
      </c>
      <c r="N75" s="24">
        <v>0</v>
      </c>
      <c r="O75" s="22">
        <v>0</v>
      </c>
      <c r="P75" s="23">
        <v>0</v>
      </c>
      <c r="Q75" s="22"/>
      <c r="R75" s="22"/>
      <c r="S75" s="23"/>
      <c r="T75" s="66">
        <f t="shared" si="49"/>
        <v>0</v>
      </c>
      <c r="U75" s="65">
        <f t="shared" si="50"/>
        <v>0</v>
      </c>
      <c r="V75" s="68">
        <f t="shared" si="51"/>
        <v>0</v>
      </c>
      <c r="W75" s="166">
        <f t="shared" si="52"/>
        <v>0</v>
      </c>
      <c r="X75" s="70">
        <f t="shared" si="53"/>
        <v>0</v>
      </c>
      <c r="Y75" s="167">
        <f t="shared" si="54"/>
        <v>0</v>
      </c>
      <c r="Z75" s="176"/>
    </row>
    <row r="76" spans="2:26" ht="30" customHeight="1">
      <c r="B76" s="364"/>
      <c r="C76" s="368"/>
      <c r="D76" s="78" t="s">
        <v>124</v>
      </c>
      <c r="E76" s="21"/>
      <c r="F76" s="22"/>
      <c r="G76" s="23"/>
      <c r="H76" s="22"/>
      <c r="I76" s="22"/>
      <c r="J76" s="23"/>
      <c r="K76" s="61">
        <f t="shared" si="46"/>
        <v>0</v>
      </c>
      <c r="L76" s="69">
        <f t="shared" si="47"/>
        <v>0</v>
      </c>
      <c r="M76" s="63">
        <f t="shared" si="48"/>
        <v>0</v>
      </c>
      <c r="N76" s="24">
        <v>10</v>
      </c>
      <c r="O76" s="22">
        <v>2.2000000000000002</v>
      </c>
      <c r="P76" s="23">
        <v>1</v>
      </c>
      <c r="Q76" s="22">
        <v>5</v>
      </c>
      <c r="R76" s="22"/>
      <c r="S76" s="23">
        <v>1</v>
      </c>
      <c r="T76" s="66">
        <f t="shared" si="49"/>
        <v>15</v>
      </c>
      <c r="U76" s="65">
        <f t="shared" si="50"/>
        <v>2.2000000000000002</v>
      </c>
      <c r="V76" s="68">
        <f t="shared" si="51"/>
        <v>2</v>
      </c>
      <c r="W76" s="166">
        <f t="shared" si="52"/>
        <v>15</v>
      </c>
      <c r="X76" s="70">
        <f t="shared" si="53"/>
        <v>2.2000000000000002</v>
      </c>
      <c r="Y76" s="167">
        <f t="shared" si="54"/>
        <v>2</v>
      </c>
      <c r="Z76" s="176"/>
    </row>
    <row r="77" spans="2:26" ht="30" customHeight="1">
      <c r="B77" s="364"/>
      <c r="C77" s="368"/>
      <c r="D77" s="78" t="s">
        <v>125</v>
      </c>
      <c r="E77" s="21"/>
      <c r="F77" s="22"/>
      <c r="G77" s="23"/>
      <c r="H77" s="22"/>
      <c r="I77" s="22"/>
      <c r="J77" s="23"/>
      <c r="K77" s="61">
        <f t="shared" si="46"/>
        <v>0</v>
      </c>
      <c r="L77" s="69">
        <f t="shared" si="47"/>
        <v>0</v>
      </c>
      <c r="M77" s="63">
        <f t="shared" si="48"/>
        <v>0</v>
      </c>
      <c r="N77" s="24">
        <v>12</v>
      </c>
      <c r="O77" s="22">
        <v>0.1</v>
      </c>
      <c r="P77" s="23">
        <v>2</v>
      </c>
      <c r="Q77" s="22">
        <v>2.5</v>
      </c>
      <c r="R77" s="22"/>
      <c r="S77" s="23">
        <v>1</v>
      </c>
      <c r="T77" s="66">
        <f t="shared" si="49"/>
        <v>14.5</v>
      </c>
      <c r="U77" s="65">
        <f t="shared" si="50"/>
        <v>0.1</v>
      </c>
      <c r="V77" s="68">
        <f t="shared" si="51"/>
        <v>3</v>
      </c>
      <c r="W77" s="166">
        <f t="shared" si="52"/>
        <v>14.5</v>
      </c>
      <c r="X77" s="70">
        <f t="shared" si="53"/>
        <v>0.1</v>
      </c>
      <c r="Y77" s="167">
        <f t="shared" si="54"/>
        <v>3</v>
      </c>
      <c r="Z77" s="176"/>
    </row>
    <row r="78" spans="2:26" ht="30" customHeight="1" thickBot="1">
      <c r="B78" s="365"/>
      <c r="C78" s="398"/>
      <c r="D78" s="274" t="s">
        <v>119</v>
      </c>
      <c r="E78" s="26">
        <v>18</v>
      </c>
      <c r="F78" s="22">
        <v>9.6</v>
      </c>
      <c r="G78" s="23">
        <v>2</v>
      </c>
      <c r="H78" s="22"/>
      <c r="I78" s="22"/>
      <c r="J78" s="23"/>
      <c r="K78" s="61">
        <f t="shared" si="46"/>
        <v>18</v>
      </c>
      <c r="L78" s="69">
        <f t="shared" si="47"/>
        <v>9.6</v>
      </c>
      <c r="M78" s="63">
        <f t="shared" si="48"/>
        <v>2</v>
      </c>
      <c r="N78" s="24">
        <v>130</v>
      </c>
      <c r="O78" s="22">
        <v>13.9</v>
      </c>
      <c r="P78" s="23">
        <v>20</v>
      </c>
      <c r="Q78" s="22">
        <v>34</v>
      </c>
      <c r="R78" s="1">
        <v>5.2</v>
      </c>
      <c r="S78" s="23">
        <v>3</v>
      </c>
      <c r="T78" s="66">
        <f t="shared" si="49"/>
        <v>164</v>
      </c>
      <c r="U78" s="65">
        <f t="shared" si="50"/>
        <v>19.100000000000001</v>
      </c>
      <c r="V78" s="68">
        <f t="shared" si="51"/>
        <v>23</v>
      </c>
      <c r="W78" s="166">
        <f t="shared" si="52"/>
        <v>182</v>
      </c>
      <c r="X78" s="70">
        <f t="shared" si="53"/>
        <v>28.700000000000003</v>
      </c>
      <c r="Y78" s="167">
        <f t="shared" si="54"/>
        <v>25</v>
      </c>
      <c r="Z78" s="275"/>
    </row>
    <row r="79" spans="2:26" ht="30" customHeight="1">
      <c r="B79" s="366" t="s">
        <v>184</v>
      </c>
      <c r="C79" s="378" t="s">
        <v>126</v>
      </c>
      <c r="D79" s="276" t="s">
        <v>110</v>
      </c>
      <c r="E79" s="6"/>
      <c r="F79" s="27"/>
      <c r="G79" s="28"/>
      <c r="H79" s="27"/>
      <c r="I79" s="27"/>
      <c r="J79" s="28"/>
      <c r="K79" s="61">
        <f t="shared" si="46"/>
        <v>0</v>
      </c>
      <c r="L79" s="69">
        <f t="shared" si="47"/>
        <v>0</v>
      </c>
      <c r="M79" s="63">
        <f t="shared" si="48"/>
        <v>0</v>
      </c>
      <c r="N79" s="4">
        <v>19</v>
      </c>
      <c r="O79" s="27">
        <v>1.1000000000000001</v>
      </c>
      <c r="P79" s="28">
        <v>3</v>
      </c>
      <c r="Q79" s="27">
        <v>26</v>
      </c>
      <c r="R79" s="27">
        <v>2.1</v>
      </c>
      <c r="S79" s="28">
        <v>3</v>
      </c>
      <c r="T79" s="66">
        <f t="shared" si="49"/>
        <v>45</v>
      </c>
      <c r="U79" s="65">
        <f t="shared" si="50"/>
        <v>3.2</v>
      </c>
      <c r="V79" s="68">
        <f t="shared" si="51"/>
        <v>6</v>
      </c>
      <c r="W79" s="166">
        <f t="shared" si="52"/>
        <v>45</v>
      </c>
      <c r="X79" s="70">
        <f t="shared" si="53"/>
        <v>3.2</v>
      </c>
      <c r="Y79" s="167">
        <f t="shared" si="54"/>
        <v>6</v>
      </c>
      <c r="Z79" s="277"/>
    </row>
    <row r="80" spans="2:26" ht="30" customHeight="1">
      <c r="B80" s="364"/>
      <c r="C80" s="368"/>
      <c r="D80" s="278" t="s">
        <v>124</v>
      </c>
      <c r="E80" s="11"/>
      <c r="F80" s="25"/>
      <c r="G80" s="23"/>
      <c r="H80" s="25"/>
      <c r="I80" s="25"/>
      <c r="J80" s="23"/>
      <c r="K80" s="61">
        <f t="shared" si="46"/>
        <v>0</v>
      </c>
      <c r="L80" s="69">
        <f t="shared" si="47"/>
        <v>0</v>
      </c>
      <c r="M80" s="63">
        <f t="shared" si="48"/>
        <v>0</v>
      </c>
      <c r="N80" s="9">
        <v>7</v>
      </c>
      <c r="O80" s="25">
        <v>0.7</v>
      </c>
      <c r="P80" s="23">
        <v>3</v>
      </c>
      <c r="Q80" s="25"/>
      <c r="R80" s="25"/>
      <c r="S80" s="23"/>
      <c r="T80" s="66">
        <f t="shared" si="49"/>
        <v>7</v>
      </c>
      <c r="U80" s="65">
        <f t="shared" si="50"/>
        <v>0.7</v>
      </c>
      <c r="V80" s="68">
        <f t="shared" si="51"/>
        <v>3</v>
      </c>
      <c r="W80" s="166">
        <f t="shared" si="52"/>
        <v>7</v>
      </c>
      <c r="X80" s="70">
        <f t="shared" si="53"/>
        <v>0.7</v>
      </c>
      <c r="Y80" s="167">
        <f t="shared" si="54"/>
        <v>3</v>
      </c>
      <c r="Z80" s="176"/>
    </row>
    <row r="81" spans="2:26" ht="30" customHeight="1">
      <c r="B81" s="364"/>
      <c r="C81" s="368"/>
      <c r="D81" s="278" t="s">
        <v>41</v>
      </c>
      <c r="E81" s="11"/>
      <c r="F81" s="25"/>
      <c r="G81" s="23"/>
      <c r="H81" s="25"/>
      <c r="I81" s="25"/>
      <c r="J81" s="23"/>
      <c r="K81" s="61">
        <f t="shared" si="46"/>
        <v>0</v>
      </c>
      <c r="L81" s="69">
        <f t="shared" si="47"/>
        <v>0</v>
      </c>
      <c r="M81" s="63">
        <f t="shared" si="48"/>
        <v>0</v>
      </c>
      <c r="N81" s="9">
        <v>56</v>
      </c>
      <c r="O81" s="25">
        <v>6.8</v>
      </c>
      <c r="P81" s="23">
        <v>5</v>
      </c>
      <c r="Q81" s="25">
        <v>36</v>
      </c>
      <c r="R81" s="25">
        <v>5.5</v>
      </c>
      <c r="S81" s="23">
        <v>3</v>
      </c>
      <c r="T81" s="66">
        <f t="shared" si="49"/>
        <v>92</v>
      </c>
      <c r="U81" s="65">
        <f t="shared" si="50"/>
        <v>12.3</v>
      </c>
      <c r="V81" s="68">
        <f t="shared" si="51"/>
        <v>8</v>
      </c>
      <c r="W81" s="166">
        <f t="shared" si="52"/>
        <v>92</v>
      </c>
      <c r="X81" s="70">
        <f t="shared" si="53"/>
        <v>12.3</v>
      </c>
      <c r="Y81" s="167">
        <f t="shared" si="54"/>
        <v>8</v>
      </c>
      <c r="Z81" s="176"/>
    </row>
    <row r="82" spans="2:26" ht="30" customHeight="1">
      <c r="B82" s="364"/>
      <c r="C82" s="368"/>
      <c r="D82" s="79" t="s">
        <v>127</v>
      </c>
      <c r="E82" s="11"/>
      <c r="F82" s="25"/>
      <c r="G82" s="23"/>
      <c r="H82" s="25"/>
      <c r="I82" s="25"/>
      <c r="J82" s="23"/>
      <c r="K82" s="61">
        <f t="shared" si="46"/>
        <v>0</v>
      </c>
      <c r="L82" s="69">
        <f t="shared" si="47"/>
        <v>0</v>
      </c>
      <c r="M82" s="63">
        <f t="shared" si="48"/>
        <v>0</v>
      </c>
      <c r="N82" s="9">
        <v>15</v>
      </c>
      <c r="O82" s="25">
        <v>0.3</v>
      </c>
      <c r="P82" s="23">
        <v>2</v>
      </c>
      <c r="Q82" s="25"/>
      <c r="R82" s="25"/>
      <c r="S82" s="23"/>
      <c r="T82" s="66">
        <f t="shared" si="49"/>
        <v>15</v>
      </c>
      <c r="U82" s="65">
        <f t="shared" si="50"/>
        <v>0.3</v>
      </c>
      <c r="V82" s="68">
        <f t="shared" si="51"/>
        <v>2</v>
      </c>
      <c r="W82" s="166">
        <f t="shared" si="52"/>
        <v>15</v>
      </c>
      <c r="X82" s="70">
        <f t="shared" si="53"/>
        <v>0.3</v>
      </c>
      <c r="Y82" s="167">
        <f t="shared" si="54"/>
        <v>2</v>
      </c>
      <c r="Z82" s="176"/>
    </row>
    <row r="83" spans="2:26" ht="30" customHeight="1">
      <c r="B83" s="364"/>
      <c r="C83" s="368"/>
      <c r="D83" s="78" t="s">
        <v>122</v>
      </c>
      <c r="E83" s="11"/>
      <c r="F83" s="25"/>
      <c r="G83" s="23"/>
      <c r="H83" s="25"/>
      <c r="I83" s="25"/>
      <c r="J83" s="23"/>
      <c r="K83" s="61">
        <f t="shared" si="46"/>
        <v>0</v>
      </c>
      <c r="L83" s="69">
        <f t="shared" si="47"/>
        <v>0</v>
      </c>
      <c r="M83" s="63">
        <f t="shared" si="48"/>
        <v>0</v>
      </c>
      <c r="N83" s="9">
        <v>23</v>
      </c>
      <c r="O83" s="25">
        <v>3.6</v>
      </c>
      <c r="P83" s="23">
        <v>3</v>
      </c>
      <c r="Q83" s="25">
        <v>10</v>
      </c>
      <c r="R83" s="25">
        <v>1.6</v>
      </c>
      <c r="S83" s="23">
        <v>1</v>
      </c>
      <c r="T83" s="66">
        <f t="shared" si="49"/>
        <v>33</v>
      </c>
      <c r="U83" s="65">
        <f t="shared" si="50"/>
        <v>5.2</v>
      </c>
      <c r="V83" s="68">
        <f t="shared" si="51"/>
        <v>4</v>
      </c>
      <c r="W83" s="166">
        <f t="shared" si="52"/>
        <v>33</v>
      </c>
      <c r="X83" s="70">
        <f t="shared" si="53"/>
        <v>5.2</v>
      </c>
      <c r="Y83" s="167">
        <f t="shared" si="54"/>
        <v>4</v>
      </c>
      <c r="Z83" s="176"/>
    </row>
    <row r="84" spans="2:26" ht="30" customHeight="1">
      <c r="B84" s="364"/>
      <c r="C84" s="369"/>
      <c r="D84" s="79" t="s">
        <v>119</v>
      </c>
      <c r="E84" s="11"/>
      <c r="F84" s="25"/>
      <c r="G84" s="23"/>
      <c r="H84" s="25"/>
      <c r="I84" s="25"/>
      <c r="J84" s="23"/>
      <c r="K84" s="61">
        <f t="shared" si="46"/>
        <v>0</v>
      </c>
      <c r="L84" s="69">
        <f t="shared" si="47"/>
        <v>0</v>
      </c>
      <c r="M84" s="63">
        <f t="shared" si="48"/>
        <v>0</v>
      </c>
      <c r="N84" s="9">
        <v>7</v>
      </c>
      <c r="O84" s="25">
        <v>0.3</v>
      </c>
      <c r="P84" s="23">
        <v>3</v>
      </c>
      <c r="Q84" s="25"/>
      <c r="R84" s="25"/>
      <c r="S84" s="23"/>
      <c r="T84" s="66">
        <f t="shared" si="49"/>
        <v>7</v>
      </c>
      <c r="U84" s="65">
        <f t="shared" si="50"/>
        <v>0.3</v>
      </c>
      <c r="V84" s="68">
        <f t="shared" si="51"/>
        <v>3</v>
      </c>
      <c r="W84" s="166">
        <f t="shared" si="52"/>
        <v>7</v>
      </c>
      <c r="X84" s="70">
        <f t="shared" si="53"/>
        <v>0.3</v>
      </c>
      <c r="Y84" s="167">
        <f t="shared" si="54"/>
        <v>3</v>
      </c>
      <c r="Z84" s="176"/>
    </row>
    <row r="85" spans="2:26" ht="30" customHeight="1">
      <c r="B85" s="364"/>
      <c r="C85" s="411" t="s">
        <v>128</v>
      </c>
      <c r="D85" s="412"/>
      <c r="E85" s="29">
        <f t="shared" ref="E85:Y85" si="55">SUM(E59:E84)</f>
        <v>914.9</v>
      </c>
      <c r="F85" s="30">
        <f t="shared" si="55"/>
        <v>251.92159999999998</v>
      </c>
      <c r="G85" s="12">
        <f t="shared" si="55"/>
        <v>67</v>
      </c>
      <c r="H85" s="30">
        <f t="shared" si="55"/>
        <v>512.29999999999995</v>
      </c>
      <c r="I85" s="30">
        <f t="shared" si="55"/>
        <v>138.01399999999998</v>
      </c>
      <c r="J85" s="12">
        <f t="shared" si="55"/>
        <v>44</v>
      </c>
      <c r="K85" s="30">
        <f t="shared" si="55"/>
        <v>1427.2</v>
      </c>
      <c r="L85" s="30">
        <f t="shared" si="55"/>
        <v>389.93560000000014</v>
      </c>
      <c r="M85" s="279">
        <f t="shared" si="55"/>
        <v>111</v>
      </c>
      <c r="N85" s="280">
        <f t="shared" si="55"/>
        <v>1629.4</v>
      </c>
      <c r="O85" s="30">
        <f t="shared" si="55"/>
        <v>156.58000000000001</v>
      </c>
      <c r="P85" s="12">
        <f t="shared" si="55"/>
        <v>147</v>
      </c>
      <c r="Q85" s="30">
        <f t="shared" si="55"/>
        <v>3623</v>
      </c>
      <c r="R85" s="30">
        <f t="shared" si="55"/>
        <v>270.97600000000006</v>
      </c>
      <c r="S85" s="12">
        <f t="shared" si="55"/>
        <v>215</v>
      </c>
      <c r="T85" s="30">
        <f t="shared" si="55"/>
        <v>5252.4</v>
      </c>
      <c r="U85" s="30">
        <f t="shared" si="55"/>
        <v>427.55599999999998</v>
      </c>
      <c r="V85" s="281">
        <f t="shared" si="55"/>
        <v>362</v>
      </c>
      <c r="W85" s="29">
        <f t="shared" si="55"/>
        <v>6679.5999999999995</v>
      </c>
      <c r="X85" s="30">
        <f t="shared" si="55"/>
        <v>817.49160000000006</v>
      </c>
      <c r="Y85" s="279">
        <f t="shared" si="55"/>
        <v>473</v>
      </c>
      <c r="Z85" s="282"/>
    </row>
    <row r="86" spans="2:26" ht="30" customHeight="1">
      <c r="B86" s="364"/>
      <c r="C86" s="367" t="s">
        <v>143</v>
      </c>
      <c r="D86" s="74" t="s">
        <v>121</v>
      </c>
      <c r="E86" s="11">
        <v>35</v>
      </c>
      <c r="F86" s="25">
        <v>3.85</v>
      </c>
      <c r="G86" s="71">
        <v>1</v>
      </c>
      <c r="H86" s="25">
        <v>15</v>
      </c>
      <c r="I86" s="25">
        <v>1.65</v>
      </c>
      <c r="J86" s="71">
        <v>1</v>
      </c>
      <c r="K86" s="61">
        <f t="shared" ref="K86:K91" si="56">SUM(E86,H86)</f>
        <v>50</v>
      </c>
      <c r="L86" s="69">
        <f t="shared" ref="L86:L91" si="57">SUM(F86,I86)</f>
        <v>5.5</v>
      </c>
      <c r="M86" s="63">
        <f t="shared" ref="M86:M91" si="58">SUM(G86,J86)</f>
        <v>2</v>
      </c>
      <c r="N86" s="24"/>
      <c r="O86" s="22"/>
      <c r="P86" s="23"/>
      <c r="Q86" s="22"/>
      <c r="R86" s="22"/>
      <c r="S86" s="23"/>
      <c r="T86" s="66">
        <f t="shared" ref="T86:T91" si="59">SUM(N86,Q86)</f>
        <v>0</v>
      </c>
      <c r="U86" s="65">
        <f t="shared" ref="U86:U91" si="60">SUM(O86,R86)</f>
        <v>0</v>
      </c>
      <c r="V86" s="68">
        <f t="shared" ref="V86:V91" si="61">SUM(P86,S86)</f>
        <v>0</v>
      </c>
      <c r="W86" s="166">
        <f t="shared" ref="W86:W91" si="62">K86+T86</f>
        <v>50</v>
      </c>
      <c r="X86" s="70">
        <f t="shared" ref="X86:X91" si="63">L86+U86</f>
        <v>5.5</v>
      </c>
      <c r="Y86" s="167">
        <f t="shared" ref="Y86:Y91" si="64">M86+V86</f>
        <v>2</v>
      </c>
      <c r="Z86" s="170"/>
    </row>
    <row r="87" spans="2:26" ht="30" customHeight="1">
      <c r="B87" s="364"/>
      <c r="C87" s="368"/>
      <c r="D87" s="74" t="s">
        <v>240</v>
      </c>
      <c r="E87" s="11"/>
      <c r="F87" s="25"/>
      <c r="G87" s="71"/>
      <c r="H87" s="25">
        <v>4</v>
      </c>
      <c r="I87" s="25">
        <v>0.23300000000000001</v>
      </c>
      <c r="J87" s="71">
        <v>1</v>
      </c>
      <c r="K87" s="61">
        <f t="shared" si="56"/>
        <v>4</v>
      </c>
      <c r="L87" s="69">
        <f t="shared" si="57"/>
        <v>0.23300000000000001</v>
      </c>
      <c r="M87" s="63">
        <f t="shared" si="58"/>
        <v>1</v>
      </c>
      <c r="N87" s="24"/>
      <c r="O87" s="22"/>
      <c r="P87" s="23"/>
      <c r="Q87" s="22"/>
      <c r="R87" s="22"/>
      <c r="S87" s="23"/>
      <c r="T87" s="66">
        <f t="shared" si="59"/>
        <v>0</v>
      </c>
      <c r="U87" s="65">
        <f t="shared" si="60"/>
        <v>0</v>
      </c>
      <c r="V87" s="68">
        <f t="shared" si="61"/>
        <v>0</v>
      </c>
      <c r="W87" s="166">
        <f t="shared" si="62"/>
        <v>4</v>
      </c>
      <c r="X87" s="70">
        <f t="shared" si="63"/>
        <v>0.23300000000000001</v>
      </c>
      <c r="Y87" s="167">
        <f t="shared" si="64"/>
        <v>1</v>
      </c>
      <c r="Z87" s="170"/>
    </row>
    <row r="88" spans="2:26" ht="30" customHeight="1">
      <c r="B88" s="364"/>
      <c r="C88" s="368"/>
      <c r="D88" s="74" t="s">
        <v>241</v>
      </c>
      <c r="E88" s="11"/>
      <c r="F88" s="25"/>
      <c r="G88" s="71"/>
      <c r="H88" s="25">
        <v>2</v>
      </c>
      <c r="I88" s="25">
        <v>0.30499999999999999</v>
      </c>
      <c r="J88" s="71">
        <v>1</v>
      </c>
      <c r="K88" s="61">
        <f t="shared" si="56"/>
        <v>2</v>
      </c>
      <c r="L88" s="69">
        <f t="shared" si="57"/>
        <v>0.30499999999999999</v>
      </c>
      <c r="M88" s="63">
        <f t="shared" si="58"/>
        <v>1</v>
      </c>
      <c r="N88" s="24"/>
      <c r="O88" s="22"/>
      <c r="P88" s="23"/>
      <c r="Q88" s="22"/>
      <c r="R88" s="22"/>
      <c r="S88" s="23"/>
      <c r="T88" s="66">
        <f t="shared" si="59"/>
        <v>0</v>
      </c>
      <c r="U88" s="65">
        <f t="shared" si="60"/>
        <v>0</v>
      </c>
      <c r="V88" s="68">
        <f t="shared" si="61"/>
        <v>0</v>
      </c>
      <c r="W88" s="166">
        <f t="shared" si="62"/>
        <v>2</v>
      </c>
      <c r="X88" s="70">
        <f t="shared" si="63"/>
        <v>0.30499999999999999</v>
      </c>
      <c r="Y88" s="167">
        <f t="shared" si="64"/>
        <v>1</v>
      </c>
      <c r="Z88" s="170"/>
    </row>
    <row r="89" spans="2:26" ht="30" customHeight="1">
      <c r="B89" s="364"/>
      <c r="C89" s="368"/>
      <c r="D89" s="74" t="s">
        <v>242</v>
      </c>
      <c r="E89" s="11"/>
      <c r="F89" s="25"/>
      <c r="G89" s="71"/>
      <c r="H89" s="25">
        <v>8</v>
      </c>
      <c r="I89" s="25">
        <v>0.45300000000000001</v>
      </c>
      <c r="J89" s="71">
        <v>1</v>
      </c>
      <c r="K89" s="61">
        <f t="shared" si="56"/>
        <v>8</v>
      </c>
      <c r="L89" s="69">
        <f t="shared" si="57"/>
        <v>0.45300000000000001</v>
      </c>
      <c r="M89" s="63">
        <f t="shared" si="58"/>
        <v>1</v>
      </c>
      <c r="N89" s="24"/>
      <c r="O89" s="22"/>
      <c r="P89" s="23"/>
      <c r="Q89" s="22"/>
      <c r="R89" s="22"/>
      <c r="S89" s="23"/>
      <c r="T89" s="66">
        <f t="shared" si="59"/>
        <v>0</v>
      </c>
      <c r="U89" s="65">
        <f t="shared" si="60"/>
        <v>0</v>
      </c>
      <c r="V89" s="68">
        <f t="shared" si="61"/>
        <v>0</v>
      </c>
      <c r="W89" s="166">
        <f t="shared" si="62"/>
        <v>8</v>
      </c>
      <c r="X89" s="70">
        <f t="shared" si="63"/>
        <v>0.45300000000000001</v>
      </c>
      <c r="Y89" s="167">
        <f t="shared" si="64"/>
        <v>1</v>
      </c>
      <c r="Z89" s="170"/>
    </row>
    <row r="90" spans="2:26" ht="30" customHeight="1">
      <c r="B90" s="364"/>
      <c r="C90" s="368"/>
      <c r="D90" s="74" t="s">
        <v>243</v>
      </c>
      <c r="E90" s="11"/>
      <c r="F90" s="25"/>
      <c r="G90" s="71"/>
      <c r="H90" s="25">
        <v>8</v>
      </c>
      <c r="I90" s="25">
        <v>0.82699999999999996</v>
      </c>
      <c r="J90" s="71">
        <v>1</v>
      </c>
      <c r="K90" s="61">
        <f t="shared" si="56"/>
        <v>8</v>
      </c>
      <c r="L90" s="69">
        <f t="shared" si="57"/>
        <v>0.82699999999999996</v>
      </c>
      <c r="M90" s="63">
        <f t="shared" si="58"/>
        <v>1</v>
      </c>
      <c r="N90" s="24"/>
      <c r="O90" s="22"/>
      <c r="P90" s="23"/>
      <c r="Q90" s="22"/>
      <c r="R90" s="22"/>
      <c r="S90" s="23"/>
      <c r="T90" s="66">
        <f t="shared" si="59"/>
        <v>0</v>
      </c>
      <c r="U90" s="65">
        <f t="shared" si="60"/>
        <v>0</v>
      </c>
      <c r="V90" s="68">
        <f t="shared" si="61"/>
        <v>0</v>
      </c>
      <c r="W90" s="166">
        <f t="shared" si="62"/>
        <v>8</v>
      </c>
      <c r="X90" s="70">
        <f t="shared" si="63"/>
        <v>0.82699999999999996</v>
      </c>
      <c r="Y90" s="167">
        <f t="shared" si="64"/>
        <v>1</v>
      </c>
      <c r="Z90" s="170"/>
    </row>
    <row r="91" spans="2:26" ht="30" customHeight="1">
      <c r="B91" s="364"/>
      <c r="C91" s="369"/>
      <c r="D91" s="74" t="s">
        <v>244</v>
      </c>
      <c r="E91" s="11"/>
      <c r="F91" s="25"/>
      <c r="G91" s="71"/>
      <c r="H91" s="25">
        <v>4</v>
      </c>
      <c r="I91" s="25">
        <v>0.45900000000000002</v>
      </c>
      <c r="J91" s="71">
        <v>1</v>
      </c>
      <c r="K91" s="61">
        <f t="shared" si="56"/>
        <v>4</v>
      </c>
      <c r="L91" s="69">
        <f t="shared" si="57"/>
        <v>0.45900000000000002</v>
      </c>
      <c r="M91" s="63">
        <f t="shared" si="58"/>
        <v>1</v>
      </c>
      <c r="N91" s="24"/>
      <c r="O91" s="22"/>
      <c r="P91" s="23"/>
      <c r="Q91" s="22"/>
      <c r="R91" s="22"/>
      <c r="S91" s="23"/>
      <c r="T91" s="66">
        <f t="shared" si="59"/>
        <v>0</v>
      </c>
      <c r="U91" s="65">
        <f t="shared" si="60"/>
        <v>0</v>
      </c>
      <c r="V91" s="68">
        <f t="shared" si="61"/>
        <v>0</v>
      </c>
      <c r="W91" s="166">
        <f t="shared" si="62"/>
        <v>4</v>
      </c>
      <c r="X91" s="70">
        <f t="shared" si="63"/>
        <v>0.45900000000000002</v>
      </c>
      <c r="Y91" s="167">
        <f t="shared" si="64"/>
        <v>1</v>
      </c>
      <c r="Z91" s="170"/>
    </row>
    <row r="92" spans="2:26" ht="30" customHeight="1" thickBot="1">
      <c r="B92" s="364"/>
      <c r="C92" s="372" t="s">
        <v>144</v>
      </c>
      <c r="D92" s="380"/>
      <c r="E92" s="33">
        <f>SUM(E86:E91)</f>
        <v>35</v>
      </c>
      <c r="F92" s="34">
        <f t="shared" ref="F92:Y92" si="65">SUM(F86:F91)</f>
        <v>3.85</v>
      </c>
      <c r="G92" s="35">
        <f t="shared" si="65"/>
        <v>1</v>
      </c>
      <c r="H92" s="34">
        <f t="shared" si="65"/>
        <v>41</v>
      </c>
      <c r="I92" s="34">
        <f t="shared" si="65"/>
        <v>3.927</v>
      </c>
      <c r="J92" s="35">
        <f t="shared" si="65"/>
        <v>6</v>
      </c>
      <c r="K92" s="34">
        <f t="shared" si="65"/>
        <v>76</v>
      </c>
      <c r="L92" s="34">
        <f t="shared" si="65"/>
        <v>7.7769999999999992</v>
      </c>
      <c r="M92" s="36">
        <f t="shared" si="65"/>
        <v>7</v>
      </c>
      <c r="N92" s="283">
        <f t="shared" si="65"/>
        <v>0</v>
      </c>
      <c r="O92" s="34">
        <f t="shared" si="65"/>
        <v>0</v>
      </c>
      <c r="P92" s="35">
        <f t="shared" si="65"/>
        <v>0</v>
      </c>
      <c r="Q92" s="34">
        <f t="shared" si="65"/>
        <v>0</v>
      </c>
      <c r="R92" s="34">
        <f t="shared" si="65"/>
        <v>0</v>
      </c>
      <c r="S92" s="35">
        <f t="shared" si="65"/>
        <v>0</v>
      </c>
      <c r="T92" s="34">
        <f t="shared" si="65"/>
        <v>0</v>
      </c>
      <c r="U92" s="34">
        <f t="shared" si="65"/>
        <v>0</v>
      </c>
      <c r="V92" s="284">
        <f t="shared" si="65"/>
        <v>0</v>
      </c>
      <c r="W92" s="33">
        <f t="shared" si="65"/>
        <v>76</v>
      </c>
      <c r="X92" s="34">
        <f t="shared" si="65"/>
        <v>7.7769999999999992</v>
      </c>
      <c r="Y92" s="36">
        <f t="shared" si="65"/>
        <v>7</v>
      </c>
      <c r="Z92" s="275"/>
    </row>
    <row r="93" spans="2:26" ht="30" customHeight="1">
      <c r="B93" s="364"/>
      <c r="C93" s="409" t="s">
        <v>145</v>
      </c>
      <c r="D93" s="75" t="s">
        <v>179</v>
      </c>
      <c r="E93" s="3">
        <v>150</v>
      </c>
      <c r="F93" s="2">
        <v>22.5</v>
      </c>
      <c r="G93" s="76">
        <v>8</v>
      </c>
      <c r="H93" s="2">
        <v>175</v>
      </c>
      <c r="I93" s="2">
        <v>24.5</v>
      </c>
      <c r="J93" s="76">
        <v>8</v>
      </c>
      <c r="K93" s="2">
        <f t="shared" ref="K93:L110" si="66">E93+H93</f>
        <v>325</v>
      </c>
      <c r="L93" s="2">
        <f t="shared" si="66"/>
        <v>47</v>
      </c>
      <c r="M93" s="63">
        <f t="shared" ref="M93:M119" si="67">SUM(G93,J93)</f>
        <v>16</v>
      </c>
      <c r="N93" s="3">
        <v>66</v>
      </c>
      <c r="O93" s="2">
        <v>9</v>
      </c>
      <c r="P93" s="76">
        <v>8</v>
      </c>
      <c r="Q93" s="2">
        <v>45</v>
      </c>
      <c r="R93" s="2">
        <v>6.5</v>
      </c>
      <c r="S93" s="76">
        <v>8</v>
      </c>
      <c r="T93" s="2">
        <f>N93+Q93</f>
        <v>111</v>
      </c>
      <c r="U93" s="2">
        <f>O93+R93</f>
        <v>15.5</v>
      </c>
      <c r="V93" s="77">
        <f t="shared" ref="V93:V119" si="68">SUM(P93,S93)</f>
        <v>16</v>
      </c>
      <c r="W93" s="8">
        <f>K93+T93</f>
        <v>436</v>
      </c>
      <c r="X93" s="2">
        <f>L93+U93</f>
        <v>62.5</v>
      </c>
      <c r="Y93" s="167">
        <f t="shared" ref="Y93:Y119" si="69">M93+V93</f>
        <v>32</v>
      </c>
      <c r="Z93" s="273"/>
    </row>
    <row r="94" spans="2:26" ht="30" customHeight="1">
      <c r="B94" s="364"/>
      <c r="C94" s="389"/>
      <c r="D94" s="78" t="s">
        <v>110</v>
      </c>
      <c r="E94" s="9">
        <v>13</v>
      </c>
      <c r="F94" s="25">
        <v>1.7</v>
      </c>
      <c r="G94" s="71">
        <v>6</v>
      </c>
      <c r="H94" s="25">
        <v>26</v>
      </c>
      <c r="I94" s="25">
        <v>3.4</v>
      </c>
      <c r="J94" s="71">
        <v>6</v>
      </c>
      <c r="K94" s="25">
        <f t="shared" si="66"/>
        <v>39</v>
      </c>
      <c r="L94" s="25">
        <f t="shared" si="66"/>
        <v>5.0999999999999996</v>
      </c>
      <c r="M94" s="63">
        <f t="shared" si="67"/>
        <v>12</v>
      </c>
      <c r="N94" s="9">
        <v>65</v>
      </c>
      <c r="O94" s="25">
        <v>8.1</v>
      </c>
      <c r="P94" s="71">
        <v>6</v>
      </c>
      <c r="Q94" s="25">
        <v>6</v>
      </c>
      <c r="R94" s="25">
        <v>0.8</v>
      </c>
      <c r="S94" s="71">
        <v>6</v>
      </c>
      <c r="T94" s="25">
        <f t="shared" ref="T94:U111" si="70">N94+Q94</f>
        <v>71</v>
      </c>
      <c r="U94" s="25">
        <f t="shared" si="70"/>
        <v>8.9</v>
      </c>
      <c r="V94" s="77">
        <f t="shared" si="68"/>
        <v>12</v>
      </c>
      <c r="W94" s="11">
        <f t="shared" ref="W94:X111" si="71">K94+T94</f>
        <v>110</v>
      </c>
      <c r="X94" s="25">
        <f t="shared" si="71"/>
        <v>14</v>
      </c>
      <c r="Y94" s="167">
        <f t="shared" si="69"/>
        <v>24</v>
      </c>
      <c r="Z94" s="176"/>
    </row>
    <row r="95" spans="2:26" ht="30" customHeight="1">
      <c r="B95" s="364"/>
      <c r="C95" s="389"/>
      <c r="D95" s="78" t="s">
        <v>127</v>
      </c>
      <c r="E95" s="9"/>
      <c r="F95" s="25"/>
      <c r="G95" s="71"/>
      <c r="H95" s="25"/>
      <c r="I95" s="25"/>
      <c r="J95" s="71"/>
      <c r="K95" s="25">
        <f t="shared" si="66"/>
        <v>0</v>
      </c>
      <c r="L95" s="25">
        <f t="shared" si="66"/>
        <v>0</v>
      </c>
      <c r="M95" s="63">
        <f t="shared" si="67"/>
        <v>0</v>
      </c>
      <c r="N95" s="9">
        <v>19</v>
      </c>
      <c r="O95" s="25">
        <v>2.6</v>
      </c>
      <c r="P95" s="71">
        <v>3</v>
      </c>
      <c r="Q95" s="25"/>
      <c r="R95" s="25"/>
      <c r="S95" s="71"/>
      <c r="T95" s="25">
        <f t="shared" si="70"/>
        <v>19</v>
      </c>
      <c r="U95" s="25">
        <f t="shared" si="70"/>
        <v>2.6</v>
      </c>
      <c r="V95" s="77">
        <f t="shared" si="68"/>
        <v>3</v>
      </c>
      <c r="W95" s="11">
        <f t="shared" si="71"/>
        <v>19</v>
      </c>
      <c r="X95" s="25">
        <f t="shared" si="71"/>
        <v>2.6</v>
      </c>
      <c r="Y95" s="167">
        <f t="shared" si="69"/>
        <v>3</v>
      </c>
      <c r="Z95" s="176"/>
    </row>
    <row r="96" spans="2:26" ht="30" customHeight="1">
      <c r="B96" s="364"/>
      <c r="C96" s="389"/>
      <c r="D96" s="79" t="s">
        <v>150</v>
      </c>
      <c r="E96" s="9"/>
      <c r="F96" s="25"/>
      <c r="G96" s="71"/>
      <c r="H96" s="25"/>
      <c r="I96" s="25"/>
      <c r="J96" s="71"/>
      <c r="K96" s="25">
        <f t="shared" si="66"/>
        <v>0</v>
      </c>
      <c r="L96" s="25">
        <f t="shared" si="66"/>
        <v>0</v>
      </c>
      <c r="M96" s="63">
        <f t="shared" si="67"/>
        <v>0</v>
      </c>
      <c r="N96" s="9"/>
      <c r="O96" s="25"/>
      <c r="P96" s="71"/>
      <c r="Q96" s="25">
        <v>14</v>
      </c>
      <c r="R96" s="25">
        <v>2.1</v>
      </c>
      <c r="S96" s="71">
        <v>2</v>
      </c>
      <c r="T96" s="25">
        <f t="shared" si="70"/>
        <v>14</v>
      </c>
      <c r="U96" s="25">
        <f t="shared" si="70"/>
        <v>2.1</v>
      </c>
      <c r="V96" s="77">
        <f t="shared" si="68"/>
        <v>2</v>
      </c>
      <c r="W96" s="11">
        <f t="shared" si="71"/>
        <v>14</v>
      </c>
      <c r="X96" s="25">
        <f t="shared" si="71"/>
        <v>2.1</v>
      </c>
      <c r="Y96" s="167">
        <f t="shared" si="69"/>
        <v>2</v>
      </c>
      <c r="Z96" s="176"/>
    </row>
    <row r="97" spans="2:26" ht="30" customHeight="1">
      <c r="B97" s="364"/>
      <c r="C97" s="389"/>
      <c r="D97" s="78" t="s">
        <v>246</v>
      </c>
      <c r="E97" s="9">
        <v>6</v>
      </c>
      <c r="F97" s="25">
        <v>0.8</v>
      </c>
      <c r="G97" s="71">
        <v>3</v>
      </c>
      <c r="H97" s="25">
        <v>13</v>
      </c>
      <c r="I97" s="25">
        <v>1.7</v>
      </c>
      <c r="J97" s="71">
        <v>3</v>
      </c>
      <c r="K97" s="25">
        <f t="shared" si="66"/>
        <v>19</v>
      </c>
      <c r="L97" s="25">
        <f t="shared" si="66"/>
        <v>2.5</v>
      </c>
      <c r="M97" s="63">
        <f t="shared" si="67"/>
        <v>6</v>
      </c>
      <c r="N97" s="9"/>
      <c r="O97" s="25"/>
      <c r="P97" s="71"/>
      <c r="Q97" s="25"/>
      <c r="R97" s="25"/>
      <c r="S97" s="71"/>
      <c r="T97" s="25">
        <f t="shared" si="70"/>
        <v>0</v>
      </c>
      <c r="U97" s="25">
        <f t="shared" si="70"/>
        <v>0</v>
      </c>
      <c r="V97" s="77">
        <f t="shared" si="68"/>
        <v>0</v>
      </c>
      <c r="W97" s="11">
        <f t="shared" si="71"/>
        <v>19</v>
      </c>
      <c r="X97" s="25">
        <f t="shared" si="71"/>
        <v>2.5</v>
      </c>
      <c r="Y97" s="167">
        <f t="shared" si="69"/>
        <v>6</v>
      </c>
      <c r="Z97" s="176"/>
    </row>
    <row r="98" spans="2:26" ht="30" customHeight="1">
      <c r="B98" s="364"/>
      <c r="C98" s="389"/>
      <c r="D98" s="79" t="s">
        <v>248</v>
      </c>
      <c r="E98" s="9">
        <v>30</v>
      </c>
      <c r="F98" s="25">
        <v>3.6</v>
      </c>
      <c r="G98" s="71">
        <v>1</v>
      </c>
      <c r="H98" s="25"/>
      <c r="I98" s="25"/>
      <c r="J98" s="71"/>
      <c r="K98" s="25">
        <f>E98+H98</f>
        <v>30</v>
      </c>
      <c r="L98" s="25">
        <f>F98+I98</f>
        <v>3.6</v>
      </c>
      <c r="M98" s="63">
        <f>SUM(G98,J98)</f>
        <v>1</v>
      </c>
      <c r="N98" s="9"/>
      <c r="O98" s="25"/>
      <c r="P98" s="71"/>
      <c r="Q98" s="25"/>
      <c r="R98" s="25"/>
      <c r="S98" s="71"/>
      <c r="T98" s="25">
        <f>N98+Q98</f>
        <v>0</v>
      </c>
      <c r="U98" s="25">
        <f>O98+R98</f>
        <v>0</v>
      </c>
      <c r="V98" s="77">
        <f>SUM(P98,S98)</f>
        <v>0</v>
      </c>
      <c r="W98" s="11">
        <f t="shared" ref="W98:Y99" si="72">K98+T98</f>
        <v>30</v>
      </c>
      <c r="X98" s="25">
        <f t="shared" si="72"/>
        <v>3.6</v>
      </c>
      <c r="Y98" s="167">
        <f t="shared" si="72"/>
        <v>1</v>
      </c>
      <c r="Z98" s="176"/>
    </row>
    <row r="99" spans="2:26" ht="30" customHeight="1">
      <c r="B99" s="364"/>
      <c r="C99" s="410"/>
      <c r="D99" s="78" t="s">
        <v>247</v>
      </c>
      <c r="E99" s="9">
        <v>10</v>
      </c>
      <c r="F99" s="25">
        <v>1.2</v>
      </c>
      <c r="G99" s="71">
        <v>1</v>
      </c>
      <c r="H99" s="25"/>
      <c r="I99" s="25"/>
      <c r="J99" s="71"/>
      <c r="K99" s="25">
        <f>E99+H99</f>
        <v>10</v>
      </c>
      <c r="L99" s="25">
        <f>F99+I99</f>
        <v>1.2</v>
      </c>
      <c r="M99" s="63">
        <f>SUM(G99,J99)</f>
        <v>1</v>
      </c>
      <c r="N99" s="9"/>
      <c r="O99" s="25"/>
      <c r="P99" s="71"/>
      <c r="Q99" s="25"/>
      <c r="R99" s="25"/>
      <c r="S99" s="71"/>
      <c r="T99" s="25">
        <f>N99+Q99</f>
        <v>0</v>
      </c>
      <c r="U99" s="25">
        <f>O99+R99</f>
        <v>0</v>
      </c>
      <c r="V99" s="77">
        <f>SUM(P99,S99)</f>
        <v>0</v>
      </c>
      <c r="W99" s="11">
        <f t="shared" si="72"/>
        <v>10</v>
      </c>
      <c r="X99" s="25">
        <f t="shared" si="72"/>
        <v>1.2</v>
      </c>
      <c r="Y99" s="167">
        <f t="shared" si="72"/>
        <v>1</v>
      </c>
      <c r="Z99" s="176"/>
    </row>
    <row r="100" spans="2:26" ht="30" customHeight="1">
      <c r="B100" s="364"/>
      <c r="C100" s="381" t="s">
        <v>147</v>
      </c>
      <c r="D100" s="285" t="s">
        <v>148</v>
      </c>
      <c r="E100" s="286"/>
      <c r="F100" s="287"/>
      <c r="G100" s="288"/>
      <c r="H100" s="287"/>
      <c r="I100" s="287"/>
      <c r="J100" s="288"/>
      <c r="K100" s="25">
        <f t="shared" si="66"/>
        <v>0</v>
      </c>
      <c r="L100" s="25">
        <f t="shared" si="66"/>
        <v>0</v>
      </c>
      <c r="M100" s="63">
        <f t="shared" si="67"/>
        <v>0</v>
      </c>
      <c r="N100" s="9"/>
      <c r="O100" s="25"/>
      <c r="P100" s="71"/>
      <c r="Q100" s="25">
        <v>150</v>
      </c>
      <c r="R100" s="25">
        <v>8.1999999999999993</v>
      </c>
      <c r="S100" s="71">
        <v>14</v>
      </c>
      <c r="T100" s="25">
        <f t="shared" si="70"/>
        <v>150</v>
      </c>
      <c r="U100" s="25">
        <f t="shared" si="70"/>
        <v>8.1999999999999993</v>
      </c>
      <c r="V100" s="77">
        <f t="shared" si="68"/>
        <v>14</v>
      </c>
      <c r="W100" s="11">
        <f t="shared" si="71"/>
        <v>150</v>
      </c>
      <c r="X100" s="25">
        <f t="shared" si="71"/>
        <v>8.1999999999999993</v>
      </c>
      <c r="Y100" s="167">
        <f t="shared" si="69"/>
        <v>14</v>
      </c>
      <c r="Z100" s="176"/>
    </row>
    <row r="101" spans="2:26" ht="30" customHeight="1">
      <c r="B101" s="364"/>
      <c r="C101" s="381"/>
      <c r="D101" s="285" t="s">
        <v>110</v>
      </c>
      <c r="E101" s="286"/>
      <c r="F101" s="287"/>
      <c r="G101" s="288"/>
      <c r="H101" s="287"/>
      <c r="I101" s="287"/>
      <c r="J101" s="288"/>
      <c r="K101" s="25">
        <f t="shared" si="66"/>
        <v>0</v>
      </c>
      <c r="L101" s="25">
        <f t="shared" si="66"/>
        <v>0</v>
      </c>
      <c r="M101" s="63">
        <f t="shared" si="67"/>
        <v>0</v>
      </c>
      <c r="N101" s="9"/>
      <c r="O101" s="25"/>
      <c r="P101" s="71"/>
      <c r="Q101" s="25">
        <v>150</v>
      </c>
      <c r="R101" s="25">
        <v>6.1</v>
      </c>
      <c r="S101" s="71">
        <v>14</v>
      </c>
      <c r="T101" s="25">
        <f t="shared" si="70"/>
        <v>150</v>
      </c>
      <c r="U101" s="25">
        <f t="shared" si="70"/>
        <v>6.1</v>
      </c>
      <c r="V101" s="77">
        <f t="shared" si="68"/>
        <v>14</v>
      </c>
      <c r="W101" s="11">
        <f t="shared" si="71"/>
        <v>150</v>
      </c>
      <c r="X101" s="25">
        <f t="shared" si="71"/>
        <v>6.1</v>
      </c>
      <c r="Y101" s="167">
        <f t="shared" si="69"/>
        <v>14</v>
      </c>
      <c r="Z101" s="176"/>
    </row>
    <row r="102" spans="2:26" ht="30" customHeight="1">
      <c r="B102" s="364"/>
      <c r="C102" s="381"/>
      <c r="D102" s="78" t="s">
        <v>38</v>
      </c>
      <c r="E102" s="286"/>
      <c r="F102" s="287"/>
      <c r="G102" s="288"/>
      <c r="H102" s="287"/>
      <c r="I102" s="287"/>
      <c r="J102" s="288"/>
      <c r="K102" s="25">
        <f t="shared" si="66"/>
        <v>0</v>
      </c>
      <c r="L102" s="25">
        <f t="shared" si="66"/>
        <v>0</v>
      </c>
      <c r="M102" s="63">
        <f t="shared" si="67"/>
        <v>0</v>
      </c>
      <c r="N102" s="9"/>
      <c r="O102" s="25"/>
      <c r="P102" s="71"/>
      <c r="Q102" s="25">
        <v>100</v>
      </c>
      <c r="R102" s="25">
        <v>5.5</v>
      </c>
      <c r="S102" s="71">
        <v>7</v>
      </c>
      <c r="T102" s="25">
        <f t="shared" si="70"/>
        <v>100</v>
      </c>
      <c r="U102" s="25">
        <f t="shared" si="70"/>
        <v>5.5</v>
      </c>
      <c r="V102" s="77">
        <f t="shared" si="68"/>
        <v>7</v>
      </c>
      <c r="W102" s="11">
        <f t="shared" si="71"/>
        <v>100</v>
      </c>
      <c r="X102" s="25">
        <f t="shared" si="71"/>
        <v>5.5</v>
      </c>
      <c r="Y102" s="167">
        <f t="shared" si="69"/>
        <v>7</v>
      </c>
      <c r="Z102" s="176"/>
    </row>
    <row r="103" spans="2:26" ht="30" customHeight="1">
      <c r="B103" s="364"/>
      <c r="C103" s="381"/>
      <c r="D103" s="285" t="s">
        <v>149</v>
      </c>
      <c r="E103" s="286"/>
      <c r="F103" s="287"/>
      <c r="G103" s="288"/>
      <c r="H103" s="287"/>
      <c r="I103" s="287"/>
      <c r="J103" s="288"/>
      <c r="K103" s="25">
        <f t="shared" si="66"/>
        <v>0</v>
      </c>
      <c r="L103" s="25">
        <f t="shared" si="66"/>
        <v>0</v>
      </c>
      <c r="M103" s="63">
        <f t="shared" si="67"/>
        <v>0</v>
      </c>
      <c r="N103" s="9"/>
      <c r="O103" s="25"/>
      <c r="P103" s="71"/>
      <c r="Q103" s="25">
        <v>40</v>
      </c>
      <c r="R103" s="25">
        <v>0.9</v>
      </c>
      <c r="S103" s="71">
        <v>2</v>
      </c>
      <c r="T103" s="25">
        <f t="shared" si="70"/>
        <v>40</v>
      </c>
      <c r="U103" s="25">
        <f t="shared" si="70"/>
        <v>0.9</v>
      </c>
      <c r="V103" s="77">
        <f t="shared" si="68"/>
        <v>2</v>
      </c>
      <c r="W103" s="11">
        <f t="shared" si="71"/>
        <v>40</v>
      </c>
      <c r="X103" s="25">
        <f t="shared" si="71"/>
        <v>0.9</v>
      </c>
      <c r="Y103" s="167">
        <f t="shared" si="69"/>
        <v>2</v>
      </c>
      <c r="Z103" s="176"/>
    </row>
    <row r="104" spans="2:26" ht="30" customHeight="1">
      <c r="B104" s="364"/>
      <c r="C104" s="382"/>
      <c r="D104" s="285" t="s">
        <v>150</v>
      </c>
      <c r="E104" s="286"/>
      <c r="F104" s="287"/>
      <c r="G104" s="288"/>
      <c r="H104" s="287"/>
      <c r="I104" s="287"/>
      <c r="J104" s="288"/>
      <c r="K104" s="25">
        <f t="shared" si="66"/>
        <v>0</v>
      </c>
      <c r="L104" s="25">
        <f t="shared" si="66"/>
        <v>0</v>
      </c>
      <c r="M104" s="63">
        <f t="shared" si="67"/>
        <v>0</v>
      </c>
      <c r="N104" s="9"/>
      <c r="O104" s="25"/>
      <c r="P104" s="71"/>
      <c r="Q104" s="25">
        <v>20</v>
      </c>
      <c r="R104" s="25">
        <v>0.9</v>
      </c>
      <c r="S104" s="71">
        <v>2</v>
      </c>
      <c r="T104" s="25">
        <f t="shared" si="70"/>
        <v>20</v>
      </c>
      <c r="U104" s="25">
        <f t="shared" si="70"/>
        <v>0.9</v>
      </c>
      <c r="V104" s="77">
        <f t="shared" si="68"/>
        <v>2</v>
      </c>
      <c r="W104" s="11">
        <f t="shared" si="71"/>
        <v>20</v>
      </c>
      <c r="X104" s="25">
        <f t="shared" si="71"/>
        <v>0.9</v>
      </c>
      <c r="Y104" s="167">
        <f t="shared" si="69"/>
        <v>2</v>
      </c>
      <c r="Z104" s="176"/>
    </row>
    <row r="105" spans="2:26" ht="30" customHeight="1">
      <c r="B105" s="364"/>
      <c r="C105" s="367" t="s">
        <v>151</v>
      </c>
      <c r="D105" s="79" t="s">
        <v>152</v>
      </c>
      <c r="E105" s="9"/>
      <c r="F105" s="25"/>
      <c r="G105" s="23"/>
      <c r="H105" s="25"/>
      <c r="I105" s="25"/>
      <c r="J105" s="23"/>
      <c r="K105" s="25">
        <f t="shared" si="66"/>
        <v>0</v>
      </c>
      <c r="L105" s="25">
        <f t="shared" si="66"/>
        <v>0</v>
      </c>
      <c r="M105" s="63">
        <f t="shared" si="67"/>
        <v>0</v>
      </c>
      <c r="N105" s="9"/>
      <c r="O105" s="25"/>
      <c r="P105" s="71"/>
      <c r="Q105" s="25">
        <v>90.5</v>
      </c>
      <c r="R105" s="25">
        <v>8.1</v>
      </c>
      <c r="S105" s="71">
        <v>10</v>
      </c>
      <c r="T105" s="25">
        <f t="shared" si="70"/>
        <v>90.5</v>
      </c>
      <c r="U105" s="25">
        <f t="shared" si="70"/>
        <v>8.1</v>
      </c>
      <c r="V105" s="77">
        <f t="shared" si="68"/>
        <v>10</v>
      </c>
      <c r="W105" s="11">
        <f t="shared" si="71"/>
        <v>90.5</v>
      </c>
      <c r="X105" s="25">
        <f t="shared" si="71"/>
        <v>8.1</v>
      </c>
      <c r="Y105" s="167">
        <f t="shared" si="69"/>
        <v>10</v>
      </c>
      <c r="Z105" s="176"/>
    </row>
    <row r="106" spans="2:26" ht="30" customHeight="1">
      <c r="B106" s="364"/>
      <c r="C106" s="368"/>
      <c r="D106" s="79" t="s">
        <v>38</v>
      </c>
      <c r="E106" s="9"/>
      <c r="F106" s="25"/>
      <c r="G106" s="23"/>
      <c r="H106" s="25"/>
      <c r="I106" s="25"/>
      <c r="J106" s="23"/>
      <c r="K106" s="25">
        <f t="shared" si="66"/>
        <v>0</v>
      </c>
      <c r="L106" s="25">
        <f t="shared" si="66"/>
        <v>0</v>
      </c>
      <c r="M106" s="63">
        <f t="shared" si="67"/>
        <v>0</v>
      </c>
      <c r="N106" s="9"/>
      <c r="O106" s="25"/>
      <c r="P106" s="71"/>
      <c r="Q106" s="25">
        <v>16</v>
      </c>
      <c r="R106" s="25">
        <v>1.6</v>
      </c>
      <c r="S106" s="71">
        <v>6</v>
      </c>
      <c r="T106" s="25">
        <f t="shared" si="70"/>
        <v>16</v>
      </c>
      <c r="U106" s="25">
        <f t="shared" si="70"/>
        <v>1.6</v>
      </c>
      <c r="V106" s="77">
        <f t="shared" si="68"/>
        <v>6</v>
      </c>
      <c r="W106" s="11">
        <f t="shared" si="71"/>
        <v>16</v>
      </c>
      <c r="X106" s="25">
        <f t="shared" si="71"/>
        <v>1.6</v>
      </c>
      <c r="Y106" s="167">
        <f t="shared" si="69"/>
        <v>6</v>
      </c>
      <c r="Z106" s="176"/>
    </row>
    <row r="107" spans="2:26" ht="30" customHeight="1">
      <c r="B107" s="364"/>
      <c r="C107" s="368"/>
      <c r="D107" s="79" t="s">
        <v>36</v>
      </c>
      <c r="E107" s="9"/>
      <c r="F107" s="25"/>
      <c r="G107" s="23"/>
      <c r="H107" s="25"/>
      <c r="I107" s="25"/>
      <c r="J107" s="23"/>
      <c r="K107" s="25">
        <f t="shared" si="66"/>
        <v>0</v>
      </c>
      <c r="L107" s="25">
        <f t="shared" si="66"/>
        <v>0</v>
      </c>
      <c r="M107" s="63">
        <f t="shared" si="67"/>
        <v>0</v>
      </c>
      <c r="N107" s="9"/>
      <c r="O107" s="25"/>
      <c r="P107" s="71"/>
      <c r="Q107" s="25">
        <v>3.5</v>
      </c>
      <c r="R107" s="25">
        <v>0.4</v>
      </c>
      <c r="S107" s="71">
        <v>2</v>
      </c>
      <c r="T107" s="25">
        <f t="shared" si="70"/>
        <v>3.5</v>
      </c>
      <c r="U107" s="25">
        <f t="shared" si="70"/>
        <v>0.4</v>
      </c>
      <c r="V107" s="77">
        <f t="shared" si="68"/>
        <v>2</v>
      </c>
      <c r="W107" s="11">
        <f t="shared" si="71"/>
        <v>3.5</v>
      </c>
      <c r="X107" s="25">
        <f t="shared" si="71"/>
        <v>0.4</v>
      </c>
      <c r="Y107" s="167">
        <f t="shared" si="69"/>
        <v>2</v>
      </c>
      <c r="Z107" s="176"/>
    </row>
    <row r="108" spans="2:26" ht="30" customHeight="1">
      <c r="B108" s="364"/>
      <c r="C108" s="368"/>
      <c r="D108" s="79" t="s">
        <v>146</v>
      </c>
      <c r="E108" s="9"/>
      <c r="F108" s="25"/>
      <c r="G108" s="23"/>
      <c r="H108" s="25"/>
      <c r="I108" s="25"/>
      <c r="J108" s="23"/>
      <c r="K108" s="25">
        <f t="shared" si="66"/>
        <v>0</v>
      </c>
      <c r="L108" s="25">
        <f t="shared" si="66"/>
        <v>0</v>
      </c>
      <c r="M108" s="63">
        <f t="shared" si="67"/>
        <v>0</v>
      </c>
      <c r="N108" s="9"/>
      <c r="O108" s="25"/>
      <c r="P108" s="71"/>
      <c r="Q108" s="25">
        <v>2</v>
      </c>
      <c r="R108" s="25">
        <v>0.2</v>
      </c>
      <c r="S108" s="71">
        <v>2</v>
      </c>
      <c r="T108" s="25">
        <f t="shared" si="70"/>
        <v>2</v>
      </c>
      <c r="U108" s="25">
        <f t="shared" si="70"/>
        <v>0.2</v>
      </c>
      <c r="V108" s="77">
        <f t="shared" si="68"/>
        <v>2</v>
      </c>
      <c r="W108" s="11">
        <f t="shared" si="71"/>
        <v>2</v>
      </c>
      <c r="X108" s="25">
        <f t="shared" si="71"/>
        <v>0.2</v>
      </c>
      <c r="Y108" s="167">
        <f t="shared" si="69"/>
        <v>2</v>
      </c>
      <c r="Z108" s="176"/>
    </row>
    <row r="109" spans="2:26" ht="30" customHeight="1">
      <c r="B109" s="364"/>
      <c r="C109" s="368"/>
      <c r="D109" s="79" t="s">
        <v>153</v>
      </c>
      <c r="E109" s="9"/>
      <c r="F109" s="25"/>
      <c r="G109" s="23"/>
      <c r="H109" s="25"/>
      <c r="I109" s="25"/>
      <c r="J109" s="23"/>
      <c r="K109" s="25">
        <f t="shared" si="66"/>
        <v>0</v>
      </c>
      <c r="L109" s="25">
        <f t="shared" si="66"/>
        <v>0</v>
      </c>
      <c r="M109" s="63">
        <f t="shared" si="67"/>
        <v>0</v>
      </c>
      <c r="N109" s="9"/>
      <c r="O109" s="25"/>
      <c r="P109" s="71"/>
      <c r="Q109" s="25">
        <v>7.5</v>
      </c>
      <c r="R109" s="25">
        <v>0.8</v>
      </c>
      <c r="S109" s="71">
        <v>5</v>
      </c>
      <c r="T109" s="25">
        <f t="shared" si="70"/>
        <v>7.5</v>
      </c>
      <c r="U109" s="25">
        <f t="shared" si="70"/>
        <v>0.8</v>
      </c>
      <c r="V109" s="77">
        <f t="shared" si="68"/>
        <v>5</v>
      </c>
      <c r="W109" s="11">
        <f t="shared" si="71"/>
        <v>7.5</v>
      </c>
      <c r="X109" s="25">
        <f t="shared" si="71"/>
        <v>0.8</v>
      </c>
      <c r="Y109" s="167">
        <f t="shared" si="69"/>
        <v>5</v>
      </c>
      <c r="Z109" s="176"/>
    </row>
    <row r="110" spans="2:26" ht="30" customHeight="1">
      <c r="B110" s="364"/>
      <c r="C110" s="368"/>
      <c r="D110" s="79" t="s">
        <v>47</v>
      </c>
      <c r="E110" s="9"/>
      <c r="F110" s="25"/>
      <c r="G110" s="23"/>
      <c r="H110" s="25"/>
      <c r="I110" s="25"/>
      <c r="J110" s="23"/>
      <c r="K110" s="25">
        <f t="shared" si="66"/>
        <v>0</v>
      </c>
      <c r="L110" s="25">
        <f t="shared" si="66"/>
        <v>0</v>
      </c>
      <c r="M110" s="63">
        <f t="shared" si="67"/>
        <v>0</v>
      </c>
      <c r="N110" s="9"/>
      <c r="O110" s="25"/>
      <c r="P110" s="71"/>
      <c r="Q110" s="25">
        <v>2</v>
      </c>
      <c r="R110" s="25">
        <v>0.2</v>
      </c>
      <c r="S110" s="71">
        <v>2</v>
      </c>
      <c r="T110" s="25">
        <f t="shared" si="70"/>
        <v>2</v>
      </c>
      <c r="U110" s="25">
        <f t="shared" si="70"/>
        <v>0.2</v>
      </c>
      <c r="V110" s="77">
        <f t="shared" si="68"/>
        <v>2</v>
      </c>
      <c r="W110" s="11">
        <f t="shared" si="71"/>
        <v>2</v>
      </c>
      <c r="X110" s="25">
        <f t="shared" si="71"/>
        <v>0.2</v>
      </c>
      <c r="Y110" s="167">
        <f t="shared" si="69"/>
        <v>2</v>
      </c>
      <c r="Z110" s="176"/>
    </row>
    <row r="111" spans="2:26" ht="30" customHeight="1">
      <c r="B111" s="364"/>
      <c r="C111" s="369"/>
      <c r="D111" s="79" t="s">
        <v>44</v>
      </c>
      <c r="E111" s="9"/>
      <c r="F111" s="25"/>
      <c r="G111" s="23"/>
      <c r="H111" s="25"/>
      <c r="I111" s="25"/>
      <c r="J111" s="23"/>
      <c r="K111" s="25">
        <f t="shared" ref="K111:L119" si="73">E111+H111</f>
        <v>0</v>
      </c>
      <c r="L111" s="25">
        <f t="shared" si="73"/>
        <v>0</v>
      </c>
      <c r="M111" s="63">
        <f t="shared" si="67"/>
        <v>0</v>
      </c>
      <c r="N111" s="9"/>
      <c r="O111" s="25"/>
      <c r="P111" s="71"/>
      <c r="Q111" s="25">
        <v>14.5</v>
      </c>
      <c r="R111" s="25">
        <v>1.5</v>
      </c>
      <c r="S111" s="71">
        <v>2</v>
      </c>
      <c r="T111" s="25">
        <f t="shared" si="70"/>
        <v>14.5</v>
      </c>
      <c r="U111" s="25">
        <f t="shared" si="70"/>
        <v>1.5</v>
      </c>
      <c r="V111" s="77">
        <f t="shared" si="68"/>
        <v>2</v>
      </c>
      <c r="W111" s="11">
        <f t="shared" si="71"/>
        <v>14.5</v>
      </c>
      <c r="X111" s="25">
        <f t="shared" si="71"/>
        <v>1.5</v>
      </c>
      <c r="Y111" s="167">
        <f t="shared" si="69"/>
        <v>2</v>
      </c>
      <c r="Z111" s="176"/>
    </row>
    <row r="112" spans="2:26" ht="30" customHeight="1">
      <c r="B112" s="364"/>
      <c r="C112" s="136" t="s">
        <v>154</v>
      </c>
      <c r="D112" s="78" t="s">
        <v>121</v>
      </c>
      <c r="E112" s="25">
        <v>200</v>
      </c>
      <c r="F112" s="25">
        <v>24</v>
      </c>
      <c r="G112" s="71">
        <v>5</v>
      </c>
      <c r="H112" s="25">
        <v>100</v>
      </c>
      <c r="I112" s="25">
        <v>12</v>
      </c>
      <c r="J112" s="71">
        <v>6</v>
      </c>
      <c r="K112" s="25">
        <f t="shared" si="73"/>
        <v>300</v>
      </c>
      <c r="L112" s="25">
        <f t="shared" si="73"/>
        <v>36</v>
      </c>
      <c r="M112" s="63">
        <f t="shared" si="67"/>
        <v>11</v>
      </c>
      <c r="N112" s="9">
        <v>80</v>
      </c>
      <c r="O112" s="25">
        <v>10</v>
      </c>
      <c r="P112" s="71">
        <v>7</v>
      </c>
      <c r="Q112" s="25">
        <v>1200</v>
      </c>
      <c r="R112" s="25">
        <v>132</v>
      </c>
      <c r="S112" s="71">
        <v>35</v>
      </c>
      <c r="T112" s="25">
        <f t="shared" ref="T112:U119" si="74">N112+Q112</f>
        <v>1280</v>
      </c>
      <c r="U112" s="25">
        <f t="shared" si="74"/>
        <v>142</v>
      </c>
      <c r="V112" s="77">
        <f t="shared" si="68"/>
        <v>42</v>
      </c>
      <c r="W112" s="11">
        <f t="shared" ref="W112:X119" si="75">K112+T112</f>
        <v>1580</v>
      </c>
      <c r="X112" s="25">
        <f t="shared" si="75"/>
        <v>178</v>
      </c>
      <c r="Y112" s="167">
        <f t="shared" si="69"/>
        <v>53</v>
      </c>
      <c r="Z112" s="176"/>
    </row>
    <row r="113" spans="2:26" ht="30" customHeight="1">
      <c r="B113" s="364"/>
      <c r="C113" s="367" t="s">
        <v>155</v>
      </c>
      <c r="D113" s="79" t="s">
        <v>109</v>
      </c>
      <c r="E113" s="25"/>
      <c r="F113" s="25"/>
      <c r="G113" s="71"/>
      <c r="H113" s="25"/>
      <c r="I113" s="25"/>
      <c r="J113" s="71"/>
      <c r="K113" s="25">
        <f t="shared" si="73"/>
        <v>0</v>
      </c>
      <c r="L113" s="25">
        <f t="shared" si="73"/>
        <v>0</v>
      </c>
      <c r="M113" s="63">
        <f t="shared" si="67"/>
        <v>0</v>
      </c>
      <c r="N113" s="9"/>
      <c r="O113" s="25"/>
      <c r="P113" s="71"/>
      <c r="Q113" s="25">
        <v>200</v>
      </c>
      <c r="R113" s="25">
        <v>3.8</v>
      </c>
      <c r="S113" s="71">
        <v>4</v>
      </c>
      <c r="T113" s="25">
        <f t="shared" si="74"/>
        <v>200</v>
      </c>
      <c r="U113" s="25">
        <f t="shared" si="74"/>
        <v>3.8</v>
      </c>
      <c r="V113" s="77">
        <f t="shared" si="68"/>
        <v>4</v>
      </c>
      <c r="W113" s="11">
        <f t="shared" si="75"/>
        <v>200</v>
      </c>
      <c r="X113" s="25">
        <f t="shared" si="75"/>
        <v>3.8</v>
      </c>
      <c r="Y113" s="167">
        <f t="shared" si="69"/>
        <v>4</v>
      </c>
      <c r="Z113" s="176"/>
    </row>
    <row r="114" spans="2:26" ht="30" customHeight="1">
      <c r="B114" s="364"/>
      <c r="C114" s="368"/>
      <c r="D114" s="79" t="s">
        <v>194</v>
      </c>
      <c r="E114" s="25"/>
      <c r="F114" s="25"/>
      <c r="G114" s="71"/>
      <c r="H114" s="25"/>
      <c r="I114" s="25"/>
      <c r="J114" s="71"/>
      <c r="K114" s="25">
        <f t="shared" si="73"/>
        <v>0</v>
      </c>
      <c r="L114" s="25">
        <f t="shared" si="73"/>
        <v>0</v>
      </c>
      <c r="M114" s="63">
        <f t="shared" si="67"/>
        <v>0</v>
      </c>
      <c r="N114" s="9"/>
      <c r="O114" s="25"/>
      <c r="P114" s="71"/>
      <c r="Q114" s="25">
        <v>250</v>
      </c>
      <c r="R114" s="25">
        <v>4.7</v>
      </c>
      <c r="S114" s="71">
        <v>4</v>
      </c>
      <c r="T114" s="25">
        <f t="shared" si="74"/>
        <v>250</v>
      </c>
      <c r="U114" s="25">
        <f t="shared" si="74"/>
        <v>4.7</v>
      </c>
      <c r="V114" s="77">
        <f t="shared" si="68"/>
        <v>4</v>
      </c>
      <c r="W114" s="11">
        <f t="shared" si="75"/>
        <v>250</v>
      </c>
      <c r="X114" s="25">
        <f t="shared" si="75"/>
        <v>4.7</v>
      </c>
      <c r="Y114" s="167">
        <f t="shared" si="69"/>
        <v>4</v>
      </c>
      <c r="Z114" s="176"/>
    </row>
    <row r="115" spans="2:26" ht="30" customHeight="1">
      <c r="B115" s="364"/>
      <c r="C115" s="369"/>
      <c r="D115" s="79" t="s">
        <v>195</v>
      </c>
      <c r="E115" s="25"/>
      <c r="F115" s="25"/>
      <c r="G115" s="71"/>
      <c r="H115" s="25"/>
      <c r="I115" s="25"/>
      <c r="J115" s="71"/>
      <c r="K115" s="25">
        <f t="shared" si="73"/>
        <v>0</v>
      </c>
      <c r="L115" s="25">
        <f t="shared" si="73"/>
        <v>0</v>
      </c>
      <c r="M115" s="63">
        <f t="shared" si="67"/>
        <v>0</v>
      </c>
      <c r="N115" s="9"/>
      <c r="O115" s="25"/>
      <c r="P115" s="71"/>
      <c r="Q115" s="25">
        <v>200</v>
      </c>
      <c r="R115" s="25">
        <v>0.5</v>
      </c>
      <c r="S115" s="71">
        <v>4</v>
      </c>
      <c r="T115" s="25">
        <f t="shared" si="74"/>
        <v>200</v>
      </c>
      <c r="U115" s="25">
        <f t="shared" si="74"/>
        <v>0.5</v>
      </c>
      <c r="V115" s="77">
        <f t="shared" si="68"/>
        <v>4</v>
      </c>
      <c r="W115" s="11">
        <f t="shared" si="75"/>
        <v>200</v>
      </c>
      <c r="X115" s="25">
        <f t="shared" si="75"/>
        <v>0.5</v>
      </c>
      <c r="Y115" s="167">
        <f t="shared" si="69"/>
        <v>4</v>
      </c>
      <c r="Z115" s="176"/>
    </row>
    <row r="116" spans="2:26" ht="30" customHeight="1">
      <c r="B116" s="364"/>
      <c r="C116" s="136" t="s">
        <v>156</v>
      </c>
      <c r="D116" s="78" t="s">
        <v>121</v>
      </c>
      <c r="E116" s="25">
        <v>633</v>
      </c>
      <c r="F116" s="25">
        <v>60</v>
      </c>
      <c r="G116" s="71">
        <v>13</v>
      </c>
      <c r="H116" s="25">
        <v>550</v>
      </c>
      <c r="I116" s="25">
        <v>50</v>
      </c>
      <c r="J116" s="71">
        <v>10</v>
      </c>
      <c r="K116" s="25">
        <f t="shared" si="73"/>
        <v>1183</v>
      </c>
      <c r="L116" s="25">
        <f t="shared" si="73"/>
        <v>110</v>
      </c>
      <c r="M116" s="63">
        <f t="shared" si="67"/>
        <v>23</v>
      </c>
      <c r="N116" s="11"/>
      <c r="O116" s="25"/>
      <c r="P116" s="23"/>
      <c r="Q116" s="25"/>
      <c r="R116" s="25"/>
      <c r="S116" s="23"/>
      <c r="T116" s="25">
        <f>N116+Q116</f>
        <v>0</v>
      </c>
      <c r="U116" s="25">
        <f>O116+R116</f>
        <v>0</v>
      </c>
      <c r="V116" s="77">
        <f t="shared" si="68"/>
        <v>0</v>
      </c>
      <c r="W116" s="11">
        <f>K116+T116</f>
        <v>1183</v>
      </c>
      <c r="X116" s="25">
        <f>L116+U116</f>
        <v>110</v>
      </c>
      <c r="Y116" s="167">
        <f t="shared" si="69"/>
        <v>23</v>
      </c>
      <c r="Z116" s="176"/>
    </row>
    <row r="117" spans="2:26" ht="30" customHeight="1">
      <c r="B117" s="364"/>
      <c r="C117" s="367" t="s">
        <v>157</v>
      </c>
      <c r="D117" s="78" t="s">
        <v>158</v>
      </c>
      <c r="E117" s="9"/>
      <c r="F117" s="25"/>
      <c r="G117" s="23"/>
      <c r="H117" s="25"/>
      <c r="I117" s="25"/>
      <c r="J117" s="23"/>
      <c r="K117" s="25">
        <f t="shared" si="73"/>
        <v>0</v>
      </c>
      <c r="L117" s="25">
        <f t="shared" si="73"/>
        <v>0</v>
      </c>
      <c r="M117" s="63">
        <f t="shared" si="67"/>
        <v>0</v>
      </c>
      <c r="N117" s="9"/>
      <c r="O117" s="25"/>
      <c r="P117" s="71"/>
      <c r="Q117" s="25">
        <v>20</v>
      </c>
      <c r="R117" s="25">
        <v>3</v>
      </c>
      <c r="S117" s="71">
        <v>2</v>
      </c>
      <c r="T117" s="25">
        <f t="shared" si="74"/>
        <v>20</v>
      </c>
      <c r="U117" s="25">
        <f t="shared" si="74"/>
        <v>3</v>
      </c>
      <c r="V117" s="77">
        <f t="shared" si="68"/>
        <v>2</v>
      </c>
      <c r="W117" s="11">
        <f>K117+T117</f>
        <v>20</v>
      </c>
      <c r="X117" s="25">
        <f>L117+U117</f>
        <v>3</v>
      </c>
      <c r="Y117" s="167">
        <f t="shared" si="69"/>
        <v>2</v>
      </c>
      <c r="Z117" s="176"/>
    </row>
    <row r="118" spans="2:26" ht="30" customHeight="1">
      <c r="B118" s="364"/>
      <c r="C118" s="368"/>
      <c r="D118" s="78" t="s">
        <v>109</v>
      </c>
      <c r="E118" s="9"/>
      <c r="F118" s="25"/>
      <c r="G118" s="23"/>
      <c r="H118" s="25"/>
      <c r="I118" s="25"/>
      <c r="J118" s="23"/>
      <c r="K118" s="25">
        <f t="shared" si="73"/>
        <v>0</v>
      </c>
      <c r="L118" s="25">
        <f t="shared" si="73"/>
        <v>0</v>
      </c>
      <c r="M118" s="63">
        <f t="shared" si="67"/>
        <v>0</v>
      </c>
      <c r="N118" s="9"/>
      <c r="O118" s="25"/>
      <c r="P118" s="71"/>
      <c r="Q118" s="25">
        <v>238</v>
      </c>
      <c r="R118" s="25">
        <v>0.4</v>
      </c>
      <c r="S118" s="71">
        <v>5</v>
      </c>
      <c r="T118" s="287">
        <f t="shared" si="74"/>
        <v>238</v>
      </c>
      <c r="U118" s="25">
        <f t="shared" si="74"/>
        <v>0.4</v>
      </c>
      <c r="V118" s="77">
        <f t="shared" si="68"/>
        <v>5</v>
      </c>
      <c r="W118" s="11">
        <f t="shared" si="75"/>
        <v>238</v>
      </c>
      <c r="X118" s="25">
        <f t="shared" si="75"/>
        <v>0.4</v>
      </c>
      <c r="Y118" s="167">
        <f t="shared" si="69"/>
        <v>5</v>
      </c>
      <c r="Z118" s="176"/>
    </row>
    <row r="119" spans="2:26" ht="30" customHeight="1">
      <c r="B119" s="364"/>
      <c r="C119" s="369"/>
      <c r="D119" s="78" t="s">
        <v>196</v>
      </c>
      <c r="E119" s="9"/>
      <c r="F119" s="25"/>
      <c r="G119" s="23"/>
      <c r="H119" s="25"/>
      <c r="I119" s="25"/>
      <c r="J119" s="23"/>
      <c r="K119" s="25">
        <f t="shared" si="73"/>
        <v>0</v>
      </c>
      <c r="L119" s="25">
        <f t="shared" si="73"/>
        <v>0</v>
      </c>
      <c r="M119" s="63">
        <f t="shared" si="67"/>
        <v>0</v>
      </c>
      <c r="N119" s="9"/>
      <c r="O119" s="25"/>
      <c r="P119" s="71"/>
      <c r="Q119" s="25">
        <v>64</v>
      </c>
      <c r="R119" s="25">
        <v>0.6</v>
      </c>
      <c r="S119" s="71">
        <v>3</v>
      </c>
      <c r="T119" s="287">
        <f t="shared" si="74"/>
        <v>64</v>
      </c>
      <c r="U119" s="287">
        <f t="shared" si="74"/>
        <v>0.6</v>
      </c>
      <c r="V119" s="77">
        <f t="shared" si="68"/>
        <v>3</v>
      </c>
      <c r="W119" s="11">
        <f t="shared" si="75"/>
        <v>64</v>
      </c>
      <c r="X119" s="25">
        <f t="shared" si="75"/>
        <v>0.6</v>
      </c>
      <c r="Y119" s="167">
        <f t="shared" si="69"/>
        <v>3</v>
      </c>
      <c r="Z119" s="176"/>
    </row>
    <row r="120" spans="2:26" ht="30" customHeight="1" thickBot="1">
      <c r="B120" s="364"/>
      <c r="C120" s="372" t="s">
        <v>159</v>
      </c>
      <c r="D120" s="380"/>
      <c r="E120" s="283">
        <f>SUM(E93:E119)</f>
        <v>1042</v>
      </c>
      <c r="F120" s="34">
        <f t="shared" ref="F120:Y120" si="76">SUM(F93:F119)</f>
        <v>113.8</v>
      </c>
      <c r="G120" s="35">
        <f t="shared" si="76"/>
        <v>37</v>
      </c>
      <c r="H120" s="34">
        <f t="shared" si="76"/>
        <v>864</v>
      </c>
      <c r="I120" s="34">
        <f t="shared" si="76"/>
        <v>91.6</v>
      </c>
      <c r="J120" s="35">
        <f t="shared" si="76"/>
        <v>33</v>
      </c>
      <c r="K120" s="34">
        <f t="shared" si="76"/>
        <v>1906</v>
      </c>
      <c r="L120" s="34">
        <f t="shared" si="76"/>
        <v>205.4</v>
      </c>
      <c r="M120" s="284">
        <f t="shared" si="76"/>
        <v>70</v>
      </c>
      <c r="N120" s="29">
        <f t="shared" si="76"/>
        <v>230</v>
      </c>
      <c r="O120" s="30">
        <f t="shared" si="76"/>
        <v>29.700000000000003</v>
      </c>
      <c r="P120" s="12">
        <f t="shared" si="76"/>
        <v>24</v>
      </c>
      <c r="Q120" s="30">
        <f t="shared" si="76"/>
        <v>2833</v>
      </c>
      <c r="R120" s="30">
        <f t="shared" si="76"/>
        <v>188.8</v>
      </c>
      <c r="S120" s="12">
        <f t="shared" si="76"/>
        <v>141</v>
      </c>
      <c r="T120" s="34">
        <f t="shared" si="76"/>
        <v>3063</v>
      </c>
      <c r="U120" s="34">
        <f t="shared" si="76"/>
        <v>218.5</v>
      </c>
      <c r="V120" s="284">
        <f t="shared" si="76"/>
        <v>165</v>
      </c>
      <c r="W120" s="33">
        <f t="shared" si="76"/>
        <v>4969</v>
      </c>
      <c r="X120" s="34">
        <f t="shared" si="76"/>
        <v>423.9</v>
      </c>
      <c r="Y120" s="36">
        <f t="shared" si="76"/>
        <v>235</v>
      </c>
      <c r="Z120" s="282"/>
    </row>
    <row r="121" spans="2:26" ht="30" customHeight="1">
      <c r="B121" s="364"/>
      <c r="C121" s="368" t="s">
        <v>35</v>
      </c>
      <c r="D121" s="162" t="s">
        <v>122</v>
      </c>
      <c r="E121" s="80">
        <v>5</v>
      </c>
      <c r="F121" s="81">
        <v>0.5</v>
      </c>
      <c r="G121" s="82">
        <v>1</v>
      </c>
      <c r="H121" s="81"/>
      <c r="I121" s="81"/>
      <c r="J121" s="82"/>
      <c r="K121" s="2">
        <f t="shared" ref="K121:M125" si="77">SUM(E121,H121)</f>
        <v>5</v>
      </c>
      <c r="L121" s="2">
        <f t="shared" si="77"/>
        <v>0.5</v>
      </c>
      <c r="M121" s="32">
        <f t="shared" si="77"/>
        <v>1</v>
      </c>
      <c r="N121" s="80"/>
      <c r="O121" s="81"/>
      <c r="P121" s="82"/>
      <c r="Q121" s="81">
        <v>228</v>
      </c>
      <c r="R121" s="81">
        <v>19</v>
      </c>
      <c r="S121" s="82">
        <v>19</v>
      </c>
      <c r="T121" s="2">
        <f t="shared" ref="T121:V122" si="78">SUM(N121,Q121)</f>
        <v>228</v>
      </c>
      <c r="U121" s="2">
        <f t="shared" si="78"/>
        <v>19</v>
      </c>
      <c r="V121" s="32">
        <f t="shared" si="78"/>
        <v>19</v>
      </c>
      <c r="W121" s="8">
        <f t="shared" ref="W121:W161" si="79">SUM(K121,T121)</f>
        <v>233</v>
      </c>
      <c r="X121" s="2">
        <f t="shared" ref="X121:X161" si="80">SUM(L121,U121)</f>
        <v>19.5</v>
      </c>
      <c r="Y121" s="43">
        <f t="shared" ref="Y121:Y161" si="81">SUM(M121,V121)</f>
        <v>20</v>
      </c>
      <c r="Z121" s="277"/>
    </row>
    <row r="122" spans="2:26" ht="30" customHeight="1">
      <c r="B122" s="364"/>
      <c r="C122" s="368"/>
      <c r="D122" s="169" t="s">
        <v>182</v>
      </c>
      <c r="E122" s="83"/>
      <c r="F122" s="84"/>
      <c r="G122" s="85"/>
      <c r="H122" s="84"/>
      <c r="I122" s="84"/>
      <c r="J122" s="85"/>
      <c r="K122" s="25">
        <f t="shared" si="77"/>
        <v>0</v>
      </c>
      <c r="L122" s="25">
        <f t="shared" si="77"/>
        <v>0</v>
      </c>
      <c r="M122" s="73">
        <f t="shared" si="77"/>
        <v>0</v>
      </c>
      <c r="N122" s="83"/>
      <c r="O122" s="84"/>
      <c r="P122" s="85"/>
      <c r="Q122" s="84">
        <v>89</v>
      </c>
      <c r="R122" s="84">
        <v>5.9</v>
      </c>
      <c r="S122" s="85">
        <v>11</v>
      </c>
      <c r="T122" s="2">
        <f t="shared" si="78"/>
        <v>89</v>
      </c>
      <c r="U122" s="2">
        <f t="shared" si="78"/>
        <v>5.9</v>
      </c>
      <c r="V122" s="32">
        <f t="shared" si="78"/>
        <v>11</v>
      </c>
      <c r="W122" s="11">
        <f t="shared" si="79"/>
        <v>89</v>
      </c>
      <c r="X122" s="25">
        <f t="shared" si="80"/>
        <v>5.9</v>
      </c>
      <c r="Y122" s="40">
        <f t="shared" si="81"/>
        <v>11</v>
      </c>
      <c r="Z122" s="176"/>
    </row>
    <row r="123" spans="2:26" ht="30" customHeight="1">
      <c r="B123" s="364"/>
      <c r="C123" s="368"/>
      <c r="D123" s="169" t="s">
        <v>36</v>
      </c>
      <c r="E123" s="83">
        <v>15</v>
      </c>
      <c r="F123" s="84">
        <v>1.5</v>
      </c>
      <c r="G123" s="85">
        <v>1</v>
      </c>
      <c r="H123" s="84"/>
      <c r="I123" s="84"/>
      <c r="J123" s="85"/>
      <c r="K123" s="25">
        <f t="shared" si="77"/>
        <v>15</v>
      </c>
      <c r="L123" s="25">
        <f t="shared" si="77"/>
        <v>1.5</v>
      </c>
      <c r="M123" s="73">
        <f t="shared" si="77"/>
        <v>1</v>
      </c>
      <c r="N123" s="83"/>
      <c r="O123" s="84"/>
      <c r="P123" s="85"/>
      <c r="Q123" s="84">
        <v>68</v>
      </c>
      <c r="R123" s="84">
        <v>2</v>
      </c>
      <c r="S123" s="85">
        <v>10</v>
      </c>
      <c r="T123" s="2">
        <f t="shared" ref="T123:T162" si="82">SUM(N123,Q123)</f>
        <v>68</v>
      </c>
      <c r="U123" s="2">
        <f t="shared" ref="U123:U162" si="83">SUM(O123,R123)</f>
        <v>2</v>
      </c>
      <c r="V123" s="32">
        <f t="shared" ref="V123:V162" si="84">SUM(P123,S123)</f>
        <v>10</v>
      </c>
      <c r="W123" s="11">
        <f t="shared" si="79"/>
        <v>83</v>
      </c>
      <c r="X123" s="25">
        <f t="shared" si="80"/>
        <v>3.5</v>
      </c>
      <c r="Y123" s="40">
        <f t="shared" si="81"/>
        <v>11</v>
      </c>
      <c r="Z123" s="176"/>
    </row>
    <row r="124" spans="2:26" ht="30" customHeight="1">
      <c r="B124" s="364"/>
      <c r="C124" s="368"/>
      <c r="D124" s="169" t="s">
        <v>37</v>
      </c>
      <c r="E124" s="83"/>
      <c r="F124" s="84"/>
      <c r="G124" s="85"/>
      <c r="H124" s="84"/>
      <c r="I124" s="84"/>
      <c r="J124" s="85"/>
      <c r="K124" s="25">
        <f t="shared" si="77"/>
        <v>0</v>
      </c>
      <c r="L124" s="25">
        <f t="shared" si="77"/>
        <v>0</v>
      </c>
      <c r="M124" s="73">
        <f t="shared" si="77"/>
        <v>0</v>
      </c>
      <c r="N124" s="83"/>
      <c r="O124" s="84"/>
      <c r="P124" s="85"/>
      <c r="Q124" s="84">
        <v>15</v>
      </c>
      <c r="R124" s="84">
        <v>0.5</v>
      </c>
      <c r="S124" s="85">
        <v>4</v>
      </c>
      <c r="T124" s="2">
        <f t="shared" si="82"/>
        <v>15</v>
      </c>
      <c r="U124" s="2">
        <f t="shared" si="83"/>
        <v>0.5</v>
      </c>
      <c r="V124" s="32">
        <f t="shared" si="84"/>
        <v>4</v>
      </c>
      <c r="W124" s="11">
        <f t="shared" si="79"/>
        <v>15</v>
      </c>
      <c r="X124" s="25">
        <f t="shared" si="80"/>
        <v>0.5</v>
      </c>
      <c r="Y124" s="40">
        <f t="shared" si="81"/>
        <v>4</v>
      </c>
      <c r="Z124" s="176"/>
    </row>
    <row r="125" spans="2:26" ht="30" customHeight="1">
      <c r="B125" s="364"/>
      <c r="C125" s="369"/>
      <c r="D125" s="169" t="s">
        <v>38</v>
      </c>
      <c r="E125" s="83">
        <v>0.1</v>
      </c>
      <c r="F125" s="84">
        <v>0.5</v>
      </c>
      <c r="G125" s="85">
        <v>1</v>
      </c>
      <c r="H125" s="84"/>
      <c r="I125" s="84"/>
      <c r="J125" s="85"/>
      <c r="K125" s="25">
        <f t="shared" si="77"/>
        <v>0.1</v>
      </c>
      <c r="L125" s="25">
        <f t="shared" si="77"/>
        <v>0.5</v>
      </c>
      <c r="M125" s="73">
        <f t="shared" si="77"/>
        <v>1</v>
      </c>
      <c r="N125" s="83"/>
      <c r="O125" s="84"/>
      <c r="P125" s="85"/>
      <c r="Q125" s="84">
        <v>66</v>
      </c>
      <c r="R125" s="84">
        <v>4</v>
      </c>
      <c r="S125" s="85">
        <v>12</v>
      </c>
      <c r="T125" s="2">
        <f t="shared" si="82"/>
        <v>66</v>
      </c>
      <c r="U125" s="2">
        <f t="shared" si="83"/>
        <v>4</v>
      </c>
      <c r="V125" s="32">
        <f t="shared" si="84"/>
        <v>12</v>
      </c>
      <c r="W125" s="11">
        <f t="shared" si="79"/>
        <v>66.099999999999994</v>
      </c>
      <c r="X125" s="25">
        <f t="shared" si="80"/>
        <v>4.5</v>
      </c>
      <c r="Y125" s="40">
        <f t="shared" si="81"/>
        <v>13</v>
      </c>
      <c r="Z125" s="176"/>
    </row>
    <row r="126" spans="2:26" ht="30" customHeight="1">
      <c r="B126" s="364"/>
      <c r="C126" s="136" t="s">
        <v>39</v>
      </c>
      <c r="D126" s="169" t="s">
        <v>179</v>
      </c>
      <c r="E126" s="11"/>
      <c r="F126" s="25"/>
      <c r="G126" s="23"/>
      <c r="H126" s="25"/>
      <c r="I126" s="25"/>
      <c r="J126" s="23"/>
      <c r="K126" s="25">
        <f t="shared" ref="K126:M162" si="85">SUM(E126,H126)</f>
        <v>0</v>
      </c>
      <c r="L126" s="25">
        <f t="shared" si="85"/>
        <v>0</v>
      </c>
      <c r="M126" s="73">
        <f t="shared" si="85"/>
        <v>0</v>
      </c>
      <c r="N126" s="11"/>
      <c r="O126" s="25"/>
      <c r="P126" s="23"/>
      <c r="Q126" s="22">
        <v>640</v>
      </c>
      <c r="R126" s="25">
        <v>42.3</v>
      </c>
      <c r="S126" s="23">
        <v>25</v>
      </c>
      <c r="T126" s="2">
        <f t="shared" si="82"/>
        <v>640</v>
      </c>
      <c r="U126" s="2">
        <f t="shared" si="83"/>
        <v>42.3</v>
      </c>
      <c r="V126" s="32">
        <f t="shared" si="84"/>
        <v>25</v>
      </c>
      <c r="W126" s="11">
        <f t="shared" si="79"/>
        <v>640</v>
      </c>
      <c r="X126" s="25">
        <f t="shared" si="80"/>
        <v>42.3</v>
      </c>
      <c r="Y126" s="40">
        <f t="shared" si="81"/>
        <v>25</v>
      </c>
      <c r="Z126" s="176"/>
    </row>
    <row r="127" spans="2:26" ht="30" customHeight="1">
      <c r="B127" s="364"/>
      <c r="C127" s="367" t="s">
        <v>32</v>
      </c>
      <c r="D127" s="169" t="s">
        <v>179</v>
      </c>
      <c r="E127" s="11">
        <v>1690</v>
      </c>
      <c r="F127" s="25">
        <v>172.1</v>
      </c>
      <c r="G127" s="23">
        <v>40</v>
      </c>
      <c r="H127" s="25">
        <v>178</v>
      </c>
      <c r="I127" s="25">
        <v>18.100000000000001</v>
      </c>
      <c r="J127" s="23">
        <v>20</v>
      </c>
      <c r="K127" s="25">
        <f t="shared" si="85"/>
        <v>1868</v>
      </c>
      <c r="L127" s="25">
        <f t="shared" si="85"/>
        <v>190.2</v>
      </c>
      <c r="M127" s="73">
        <f t="shared" si="85"/>
        <v>60</v>
      </c>
      <c r="N127" s="11"/>
      <c r="O127" s="25"/>
      <c r="P127" s="23"/>
      <c r="Q127" s="25">
        <v>953</v>
      </c>
      <c r="R127" s="25">
        <v>97.1</v>
      </c>
      <c r="S127" s="23">
        <v>51</v>
      </c>
      <c r="T127" s="2">
        <f t="shared" si="82"/>
        <v>953</v>
      </c>
      <c r="U127" s="2">
        <f t="shared" si="83"/>
        <v>97.1</v>
      </c>
      <c r="V127" s="32">
        <f t="shared" si="84"/>
        <v>51</v>
      </c>
      <c r="W127" s="11">
        <f t="shared" si="79"/>
        <v>2821</v>
      </c>
      <c r="X127" s="25">
        <f t="shared" si="80"/>
        <v>287.29999999999995</v>
      </c>
      <c r="Y127" s="40">
        <f t="shared" si="81"/>
        <v>111</v>
      </c>
      <c r="Z127" s="176"/>
    </row>
    <row r="128" spans="2:26" ht="30" customHeight="1">
      <c r="B128" s="364"/>
      <c r="C128" s="368"/>
      <c r="D128" s="169" t="s">
        <v>122</v>
      </c>
      <c r="E128" s="11">
        <v>1797</v>
      </c>
      <c r="F128" s="25">
        <v>189.1</v>
      </c>
      <c r="G128" s="23">
        <v>45</v>
      </c>
      <c r="H128" s="25">
        <v>235</v>
      </c>
      <c r="I128" s="25">
        <v>24.7</v>
      </c>
      <c r="J128" s="23">
        <v>16</v>
      </c>
      <c r="K128" s="25">
        <f t="shared" si="85"/>
        <v>2032</v>
      </c>
      <c r="L128" s="25">
        <f t="shared" si="85"/>
        <v>213.79999999999998</v>
      </c>
      <c r="M128" s="73">
        <f t="shared" si="85"/>
        <v>61</v>
      </c>
      <c r="N128" s="11"/>
      <c r="O128" s="25"/>
      <c r="P128" s="23"/>
      <c r="Q128" s="25">
        <v>846</v>
      </c>
      <c r="R128" s="25">
        <v>89</v>
      </c>
      <c r="S128" s="23">
        <v>48</v>
      </c>
      <c r="T128" s="2">
        <f t="shared" si="82"/>
        <v>846</v>
      </c>
      <c r="U128" s="2">
        <f t="shared" si="83"/>
        <v>89</v>
      </c>
      <c r="V128" s="32">
        <f t="shared" si="84"/>
        <v>48</v>
      </c>
      <c r="W128" s="11">
        <f t="shared" si="79"/>
        <v>2878</v>
      </c>
      <c r="X128" s="25">
        <f t="shared" si="80"/>
        <v>302.79999999999995</v>
      </c>
      <c r="Y128" s="40">
        <f t="shared" si="81"/>
        <v>109</v>
      </c>
      <c r="Z128" s="176"/>
    </row>
    <row r="129" spans="2:26" ht="30" customHeight="1">
      <c r="B129" s="364"/>
      <c r="C129" s="368"/>
      <c r="D129" s="169" t="s">
        <v>36</v>
      </c>
      <c r="E129" s="11">
        <v>744</v>
      </c>
      <c r="F129" s="25">
        <v>88.3</v>
      </c>
      <c r="G129" s="23">
        <v>35</v>
      </c>
      <c r="H129" s="25">
        <v>17</v>
      </c>
      <c r="I129" s="25">
        <v>2</v>
      </c>
      <c r="J129" s="23">
        <v>2</v>
      </c>
      <c r="K129" s="25">
        <f t="shared" si="85"/>
        <v>761</v>
      </c>
      <c r="L129" s="25">
        <f t="shared" si="85"/>
        <v>90.3</v>
      </c>
      <c r="M129" s="73">
        <f t="shared" si="85"/>
        <v>37</v>
      </c>
      <c r="N129" s="11"/>
      <c r="O129" s="25"/>
      <c r="P129" s="23"/>
      <c r="Q129" s="25">
        <v>479</v>
      </c>
      <c r="R129" s="25">
        <v>56.8</v>
      </c>
      <c r="S129" s="23">
        <v>34</v>
      </c>
      <c r="T129" s="2">
        <f t="shared" si="82"/>
        <v>479</v>
      </c>
      <c r="U129" s="2">
        <f t="shared" si="83"/>
        <v>56.8</v>
      </c>
      <c r="V129" s="32">
        <f t="shared" si="84"/>
        <v>34</v>
      </c>
      <c r="W129" s="11">
        <f t="shared" si="79"/>
        <v>1240</v>
      </c>
      <c r="X129" s="25">
        <f t="shared" si="80"/>
        <v>147.1</v>
      </c>
      <c r="Y129" s="40">
        <f t="shared" si="81"/>
        <v>71</v>
      </c>
      <c r="Z129" s="176"/>
    </row>
    <row r="130" spans="2:26" ht="30" customHeight="1">
      <c r="B130" s="364"/>
      <c r="C130" s="368"/>
      <c r="D130" s="169" t="s">
        <v>38</v>
      </c>
      <c r="E130" s="11">
        <v>713</v>
      </c>
      <c r="F130" s="25">
        <v>87.6</v>
      </c>
      <c r="G130" s="23">
        <v>21</v>
      </c>
      <c r="H130" s="25">
        <v>97</v>
      </c>
      <c r="I130" s="25">
        <v>11.9</v>
      </c>
      <c r="J130" s="23">
        <v>24</v>
      </c>
      <c r="K130" s="25">
        <f t="shared" si="85"/>
        <v>810</v>
      </c>
      <c r="L130" s="25">
        <f t="shared" si="85"/>
        <v>99.5</v>
      </c>
      <c r="M130" s="73">
        <f t="shared" si="85"/>
        <v>45</v>
      </c>
      <c r="N130" s="11"/>
      <c r="O130" s="25"/>
      <c r="P130" s="23"/>
      <c r="Q130" s="25">
        <v>739</v>
      </c>
      <c r="R130" s="25">
        <v>90.8</v>
      </c>
      <c r="S130" s="23">
        <v>73</v>
      </c>
      <c r="T130" s="2">
        <f t="shared" si="82"/>
        <v>739</v>
      </c>
      <c r="U130" s="2">
        <f t="shared" si="83"/>
        <v>90.8</v>
      </c>
      <c r="V130" s="32">
        <f t="shared" si="84"/>
        <v>73</v>
      </c>
      <c r="W130" s="11">
        <f t="shared" si="79"/>
        <v>1549</v>
      </c>
      <c r="X130" s="25">
        <f t="shared" si="80"/>
        <v>190.3</v>
      </c>
      <c r="Y130" s="40">
        <f t="shared" si="81"/>
        <v>118</v>
      </c>
      <c r="Z130" s="176"/>
    </row>
    <row r="131" spans="2:26" ht="30" customHeight="1">
      <c r="B131" s="364"/>
      <c r="C131" s="368"/>
      <c r="D131" s="169" t="s">
        <v>206</v>
      </c>
      <c r="E131" s="11">
        <v>14</v>
      </c>
      <c r="F131" s="25">
        <v>2</v>
      </c>
      <c r="G131" s="23">
        <v>1</v>
      </c>
      <c r="H131" s="25"/>
      <c r="I131" s="25"/>
      <c r="J131" s="23"/>
      <c r="K131" s="25">
        <f t="shared" si="85"/>
        <v>14</v>
      </c>
      <c r="L131" s="25">
        <f t="shared" si="85"/>
        <v>2</v>
      </c>
      <c r="M131" s="73">
        <f t="shared" si="85"/>
        <v>1</v>
      </c>
      <c r="N131" s="11"/>
      <c r="O131" s="25"/>
      <c r="P131" s="23"/>
      <c r="Q131" s="25"/>
      <c r="R131" s="25"/>
      <c r="S131" s="23"/>
      <c r="T131" s="2">
        <f t="shared" si="82"/>
        <v>0</v>
      </c>
      <c r="U131" s="2">
        <f t="shared" si="83"/>
        <v>0</v>
      </c>
      <c r="V131" s="32">
        <f t="shared" si="84"/>
        <v>0</v>
      </c>
      <c r="W131" s="11">
        <f t="shared" si="79"/>
        <v>14</v>
      </c>
      <c r="X131" s="25">
        <f t="shared" si="80"/>
        <v>2</v>
      </c>
      <c r="Y131" s="40">
        <f t="shared" si="81"/>
        <v>1</v>
      </c>
      <c r="Z131" s="176"/>
    </row>
    <row r="132" spans="2:26" ht="30" customHeight="1">
      <c r="B132" s="364"/>
      <c r="C132" s="368"/>
      <c r="D132" s="169" t="s">
        <v>41</v>
      </c>
      <c r="E132" s="11"/>
      <c r="F132" s="25"/>
      <c r="G132" s="23"/>
      <c r="H132" s="25"/>
      <c r="I132" s="25"/>
      <c r="J132" s="23"/>
      <c r="K132" s="25">
        <f t="shared" si="85"/>
        <v>0</v>
      </c>
      <c r="L132" s="25">
        <f t="shared" si="85"/>
        <v>0</v>
      </c>
      <c r="M132" s="73">
        <f t="shared" si="85"/>
        <v>0</v>
      </c>
      <c r="N132" s="11"/>
      <c r="O132" s="25"/>
      <c r="P132" s="23"/>
      <c r="Q132" s="25">
        <v>46</v>
      </c>
      <c r="R132" s="25">
        <v>0.7</v>
      </c>
      <c r="S132" s="23">
        <v>3</v>
      </c>
      <c r="T132" s="2">
        <f t="shared" si="82"/>
        <v>46</v>
      </c>
      <c r="U132" s="2">
        <f t="shared" si="83"/>
        <v>0.7</v>
      </c>
      <c r="V132" s="32">
        <f t="shared" si="84"/>
        <v>3</v>
      </c>
      <c r="W132" s="11">
        <f t="shared" si="79"/>
        <v>46</v>
      </c>
      <c r="X132" s="25">
        <f t="shared" si="80"/>
        <v>0.7</v>
      </c>
      <c r="Y132" s="40">
        <f t="shared" si="81"/>
        <v>3</v>
      </c>
      <c r="Z132" s="176"/>
    </row>
    <row r="133" spans="2:26" ht="30" customHeight="1">
      <c r="B133" s="364"/>
      <c r="C133" s="368"/>
      <c r="D133" s="289" t="s">
        <v>42</v>
      </c>
      <c r="E133" s="29"/>
      <c r="F133" s="30"/>
      <c r="G133" s="12"/>
      <c r="H133" s="30"/>
      <c r="I133" s="30"/>
      <c r="J133" s="12"/>
      <c r="K133" s="30">
        <f t="shared" si="85"/>
        <v>0</v>
      </c>
      <c r="L133" s="30">
        <f t="shared" si="85"/>
        <v>0</v>
      </c>
      <c r="M133" s="171">
        <f t="shared" si="85"/>
        <v>0</v>
      </c>
      <c r="N133" s="29"/>
      <c r="O133" s="30"/>
      <c r="P133" s="12"/>
      <c r="Q133" s="30">
        <v>7</v>
      </c>
      <c r="R133" s="30">
        <v>1.5</v>
      </c>
      <c r="S133" s="12">
        <v>1</v>
      </c>
      <c r="T133" s="2">
        <f t="shared" si="82"/>
        <v>7</v>
      </c>
      <c r="U133" s="2">
        <f t="shared" si="83"/>
        <v>1.5</v>
      </c>
      <c r="V133" s="32">
        <f t="shared" si="84"/>
        <v>1</v>
      </c>
      <c r="W133" s="11">
        <f t="shared" si="79"/>
        <v>7</v>
      </c>
      <c r="X133" s="25">
        <f t="shared" si="80"/>
        <v>1.5</v>
      </c>
      <c r="Y133" s="40">
        <f t="shared" si="81"/>
        <v>1</v>
      </c>
      <c r="Z133" s="282"/>
    </row>
    <row r="134" spans="2:26" ht="30" customHeight="1">
      <c r="B134" s="364"/>
      <c r="C134" s="369"/>
      <c r="D134" s="169" t="s">
        <v>44</v>
      </c>
      <c r="E134" s="11"/>
      <c r="F134" s="25"/>
      <c r="G134" s="23"/>
      <c r="H134" s="25"/>
      <c r="I134" s="25"/>
      <c r="J134" s="23"/>
      <c r="K134" s="25">
        <f t="shared" si="85"/>
        <v>0</v>
      </c>
      <c r="L134" s="25">
        <f t="shared" si="85"/>
        <v>0</v>
      </c>
      <c r="M134" s="73">
        <f t="shared" si="85"/>
        <v>0</v>
      </c>
      <c r="N134" s="11"/>
      <c r="O134" s="25"/>
      <c r="P134" s="23"/>
      <c r="Q134" s="25"/>
      <c r="R134" s="25"/>
      <c r="S134" s="23"/>
      <c r="T134" s="2">
        <f t="shared" si="82"/>
        <v>0</v>
      </c>
      <c r="U134" s="2">
        <f t="shared" si="83"/>
        <v>0</v>
      </c>
      <c r="V134" s="32">
        <f t="shared" si="84"/>
        <v>0</v>
      </c>
      <c r="W134" s="11">
        <f t="shared" si="79"/>
        <v>0</v>
      </c>
      <c r="X134" s="25">
        <f t="shared" si="80"/>
        <v>0</v>
      </c>
      <c r="Y134" s="40">
        <f t="shared" si="81"/>
        <v>0</v>
      </c>
      <c r="Z134" s="176"/>
    </row>
    <row r="135" spans="2:26" ht="30" customHeight="1">
      <c r="B135" s="364" t="s">
        <v>75</v>
      </c>
      <c r="C135" s="368" t="s">
        <v>43</v>
      </c>
      <c r="D135" s="162" t="s">
        <v>179</v>
      </c>
      <c r="E135" s="8">
        <v>69</v>
      </c>
      <c r="F135" s="2">
        <v>2.4</v>
      </c>
      <c r="G135" s="31">
        <v>4</v>
      </c>
      <c r="H135" s="2">
        <v>40</v>
      </c>
      <c r="I135" s="2">
        <v>1.4</v>
      </c>
      <c r="J135" s="31">
        <v>3</v>
      </c>
      <c r="K135" s="2">
        <f t="shared" si="85"/>
        <v>109</v>
      </c>
      <c r="L135" s="2">
        <f t="shared" si="85"/>
        <v>3.8</v>
      </c>
      <c r="M135" s="43">
        <f t="shared" si="85"/>
        <v>7</v>
      </c>
      <c r="N135" s="8"/>
      <c r="O135" s="2"/>
      <c r="P135" s="31"/>
      <c r="Q135" s="2">
        <v>125</v>
      </c>
      <c r="R135" s="2">
        <v>4.3</v>
      </c>
      <c r="S135" s="31">
        <v>7</v>
      </c>
      <c r="T135" s="2">
        <f t="shared" si="82"/>
        <v>125</v>
      </c>
      <c r="U135" s="2">
        <f t="shared" si="83"/>
        <v>4.3</v>
      </c>
      <c r="V135" s="32">
        <f t="shared" si="84"/>
        <v>7</v>
      </c>
      <c r="W135" s="11">
        <f t="shared" si="79"/>
        <v>234</v>
      </c>
      <c r="X135" s="25">
        <f t="shared" si="80"/>
        <v>8.1</v>
      </c>
      <c r="Y135" s="40">
        <f t="shared" si="81"/>
        <v>14</v>
      </c>
      <c r="Z135" s="273"/>
    </row>
    <row r="136" spans="2:26" ht="30" customHeight="1">
      <c r="B136" s="364"/>
      <c r="C136" s="368"/>
      <c r="D136" s="169" t="s">
        <v>122</v>
      </c>
      <c r="E136" s="11">
        <v>662</v>
      </c>
      <c r="F136" s="25">
        <v>100.8</v>
      </c>
      <c r="G136" s="23">
        <v>26</v>
      </c>
      <c r="H136" s="25">
        <v>462</v>
      </c>
      <c r="I136" s="25">
        <v>70.3</v>
      </c>
      <c r="J136" s="23">
        <v>31</v>
      </c>
      <c r="K136" s="25">
        <f t="shared" si="85"/>
        <v>1124</v>
      </c>
      <c r="L136" s="25">
        <f t="shared" si="85"/>
        <v>171.1</v>
      </c>
      <c r="M136" s="40">
        <f t="shared" si="85"/>
        <v>57</v>
      </c>
      <c r="N136" s="11"/>
      <c r="O136" s="25"/>
      <c r="P136" s="23"/>
      <c r="Q136" s="25">
        <v>529</v>
      </c>
      <c r="R136" s="25">
        <v>80.5</v>
      </c>
      <c r="S136" s="23">
        <v>31</v>
      </c>
      <c r="T136" s="2">
        <f t="shared" si="82"/>
        <v>529</v>
      </c>
      <c r="U136" s="2">
        <f t="shared" si="83"/>
        <v>80.5</v>
      </c>
      <c r="V136" s="32">
        <f t="shared" si="84"/>
        <v>31</v>
      </c>
      <c r="W136" s="11">
        <f t="shared" si="79"/>
        <v>1653</v>
      </c>
      <c r="X136" s="25">
        <f t="shared" si="80"/>
        <v>251.6</v>
      </c>
      <c r="Y136" s="40">
        <f t="shared" si="81"/>
        <v>88</v>
      </c>
      <c r="Z136" s="176"/>
    </row>
    <row r="137" spans="2:26" ht="30" customHeight="1">
      <c r="B137" s="364"/>
      <c r="C137" s="368"/>
      <c r="D137" s="169" t="s">
        <v>36</v>
      </c>
      <c r="E137" s="11">
        <v>133</v>
      </c>
      <c r="F137" s="25">
        <v>19.8</v>
      </c>
      <c r="G137" s="23">
        <v>8</v>
      </c>
      <c r="H137" s="25">
        <v>11</v>
      </c>
      <c r="I137" s="25">
        <v>1.6</v>
      </c>
      <c r="J137" s="23">
        <v>5</v>
      </c>
      <c r="K137" s="25">
        <f t="shared" si="85"/>
        <v>144</v>
      </c>
      <c r="L137" s="25">
        <f t="shared" si="85"/>
        <v>21.400000000000002</v>
      </c>
      <c r="M137" s="40">
        <f t="shared" si="85"/>
        <v>13</v>
      </c>
      <c r="N137" s="11"/>
      <c r="O137" s="25"/>
      <c r="P137" s="23"/>
      <c r="Q137" s="25">
        <v>67</v>
      </c>
      <c r="R137" s="25">
        <v>10</v>
      </c>
      <c r="S137" s="23">
        <v>6</v>
      </c>
      <c r="T137" s="2">
        <f t="shared" si="82"/>
        <v>67</v>
      </c>
      <c r="U137" s="2">
        <f t="shared" si="83"/>
        <v>10</v>
      </c>
      <c r="V137" s="32">
        <f t="shared" si="84"/>
        <v>6</v>
      </c>
      <c r="W137" s="11">
        <f t="shared" si="79"/>
        <v>211</v>
      </c>
      <c r="X137" s="25">
        <f t="shared" si="80"/>
        <v>31.400000000000002</v>
      </c>
      <c r="Y137" s="40">
        <f t="shared" si="81"/>
        <v>19</v>
      </c>
      <c r="Z137" s="176"/>
    </row>
    <row r="138" spans="2:26" ht="30" customHeight="1">
      <c r="B138" s="364"/>
      <c r="C138" s="368"/>
      <c r="D138" s="169" t="s">
        <v>207</v>
      </c>
      <c r="E138" s="11">
        <v>80</v>
      </c>
      <c r="F138" s="25">
        <v>11.9</v>
      </c>
      <c r="G138" s="23">
        <v>5</v>
      </c>
      <c r="H138" s="25">
        <v>76</v>
      </c>
      <c r="I138" s="25">
        <v>11.3</v>
      </c>
      <c r="J138" s="23">
        <v>21</v>
      </c>
      <c r="K138" s="25">
        <f t="shared" si="85"/>
        <v>156</v>
      </c>
      <c r="L138" s="25">
        <f t="shared" si="85"/>
        <v>23.200000000000003</v>
      </c>
      <c r="M138" s="40">
        <f t="shared" si="85"/>
        <v>26</v>
      </c>
      <c r="N138" s="11"/>
      <c r="O138" s="25"/>
      <c r="P138" s="23"/>
      <c r="Q138" s="25">
        <v>702</v>
      </c>
      <c r="R138" s="25">
        <v>104.8</v>
      </c>
      <c r="S138" s="23">
        <v>40</v>
      </c>
      <c r="T138" s="2">
        <f t="shared" si="82"/>
        <v>702</v>
      </c>
      <c r="U138" s="2">
        <f t="shared" si="83"/>
        <v>104.8</v>
      </c>
      <c r="V138" s="32">
        <f t="shared" si="84"/>
        <v>40</v>
      </c>
      <c r="W138" s="11">
        <f t="shared" si="79"/>
        <v>858</v>
      </c>
      <c r="X138" s="25">
        <f t="shared" si="80"/>
        <v>128</v>
      </c>
      <c r="Y138" s="40">
        <f t="shared" si="81"/>
        <v>66</v>
      </c>
      <c r="Z138" s="176"/>
    </row>
    <row r="139" spans="2:26" ht="30" customHeight="1">
      <c r="B139" s="364"/>
      <c r="C139" s="368"/>
      <c r="D139" s="169" t="s">
        <v>40</v>
      </c>
      <c r="E139" s="11">
        <v>134</v>
      </c>
      <c r="F139" s="25">
        <v>12.8</v>
      </c>
      <c r="G139" s="23">
        <v>7</v>
      </c>
      <c r="H139" s="25">
        <v>0</v>
      </c>
      <c r="I139" s="25">
        <v>0</v>
      </c>
      <c r="J139" s="23">
        <v>0</v>
      </c>
      <c r="K139" s="25">
        <f t="shared" si="85"/>
        <v>134</v>
      </c>
      <c r="L139" s="25">
        <f t="shared" si="85"/>
        <v>12.8</v>
      </c>
      <c r="M139" s="40">
        <f t="shared" si="85"/>
        <v>7</v>
      </c>
      <c r="N139" s="11"/>
      <c r="O139" s="25"/>
      <c r="P139" s="23"/>
      <c r="Q139" s="25"/>
      <c r="R139" s="25"/>
      <c r="S139" s="23"/>
      <c r="T139" s="2">
        <f t="shared" si="82"/>
        <v>0</v>
      </c>
      <c r="U139" s="2">
        <f t="shared" si="83"/>
        <v>0</v>
      </c>
      <c r="V139" s="32">
        <f t="shared" si="84"/>
        <v>0</v>
      </c>
      <c r="W139" s="11">
        <f t="shared" si="79"/>
        <v>134</v>
      </c>
      <c r="X139" s="25">
        <f t="shared" si="80"/>
        <v>12.8</v>
      </c>
      <c r="Y139" s="40">
        <f t="shared" si="81"/>
        <v>7</v>
      </c>
      <c r="Z139" s="176"/>
    </row>
    <row r="140" spans="2:26" ht="30" customHeight="1">
      <c r="B140" s="364"/>
      <c r="C140" s="368"/>
      <c r="D140" s="169" t="s">
        <v>41</v>
      </c>
      <c r="E140" s="11"/>
      <c r="F140" s="25"/>
      <c r="G140" s="23"/>
      <c r="H140" s="25">
        <v>0</v>
      </c>
      <c r="I140" s="25">
        <v>0</v>
      </c>
      <c r="J140" s="23">
        <v>0</v>
      </c>
      <c r="K140" s="25">
        <f t="shared" si="85"/>
        <v>0</v>
      </c>
      <c r="L140" s="25">
        <f t="shared" si="85"/>
        <v>0</v>
      </c>
      <c r="M140" s="40">
        <f t="shared" si="85"/>
        <v>0</v>
      </c>
      <c r="N140" s="11"/>
      <c r="O140" s="25"/>
      <c r="P140" s="23"/>
      <c r="Q140" s="25">
        <v>71</v>
      </c>
      <c r="R140" s="25">
        <v>11.2</v>
      </c>
      <c r="S140" s="23">
        <v>4</v>
      </c>
      <c r="T140" s="2">
        <f t="shared" si="82"/>
        <v>71</v>
      </c>
      <c r="U140" s="2">
        <f t="shared" si="83"/>
        <v>11.2</v>
      </c>
      <c r="V140" s="32">
        <f t="shared" si="84"/>
        <v>4</v>
      </c>
      <c r="W140" s="11">
        <f t="shared" si="79"/>
        <v>71</v>
      </c>
      <c r="X140" s="25">
        <f t="shared" si="80"/>
        <v>11.2</v>
      </c>
      <c r="Y140" s="40">
        <f t="shared" si="81"/>
        <v>4</v>
      </c>
      <c r="Z140" s="176"/>
    </row>
    <row r="141" spans="2:26" ht="30" customHeight="1">
      <c r="B141" s="364"/>
      <c r="C141" s="368"/>
      <c r="D141" s="292" t="s">
        <v>208</v>
      </c>
      <c r="E141" s="11"/>
      <c r="F141" s="25"/>
      <c r="G141" s="23"/>
      <c r="H141" s="25"/>
      <c r="I141" s="25"/>
      <c r="J141" s="23"/>
      <c r="K141" s="25">
        <f t="shared" si="85"/>
        <v>0</v>
      </c>
      <c r="L141" s="25">
        <f t="shared" si="85"/>
        <v>0</v>
      </c>
      <c r="M141" s="40">
        <f t="shared" si="85"/>
        <v>0</v>
      </c>
      <c r="N141" s="11"/>
      <c r="O141" s="25"/>
      <c r="P141" s="23"/>
      <c r="Q141" s="25">
        <v>84</v>
      </c>
      <c r="R141" s="25">
        <v>8.8000000000000007</v>
      </c>
      <c r="S141" s="23">
        <v>5</v>
      </c>
      <c r="T141" s="2">
        <f t="shared" si="82"/>
        <v>84</v>
      </c>
      <c r="U141" s="2">
        <f t="shared" si="83"/>
        <v>8.8000000000000007</v>
      </c>
      <c r="V141" s="32">
        <f t="shared" si="84"/>
        <v>5</v>
      </c>
      <c r="W141" s="11">
        <f t="shared" si="79"/>
        <v>84</v>
      </c>
      <c r="X141" s="25">
        <f t="shared" si="80"/>
        <v>8.8000000000000007</v>
      </c>
      <c r="Y141" s="40">
        <f t="shared" si="81"/>
        <v>5</v>
      </c>
      <c r="Z141" s="176"/>
    </row>
    <row r="142" spans="2:26" ht="30" customHeight="1">
      <c r="B142" s="364"/>
      <c r="C142" s="369"/>
      <c r="D142" s="169" t="s">
        <v>44</v>
      </c>
      <c r="E142" s="11"/>
      <c r="F142" s="25"/>
      <c r="G142" s="23"/>
      <c r="H142" s="25"/>
      <c r="I142" s="25"/>
      <c r="J142" s="23"/>
      <c r="K142" s="25">
        <f t="shared" si="85"/>
        <v>0</v>
      </c>
      <c r="L142" s="25">
        <f t="shared" si="85"/>
        <v>0</v>
      </c>
      <c r="M142" s="40">
        <f t="shared" si="85"/>
        <v>0</v>
      </c>
      <c r="N142" s="11"/>
      <c r="O142" s="25"/>
      <c r="P142" s="23"/>
      <c r="Q142" s="25">
        <v>6</v>
      </c>
      <c r="R142" s="25">
        <v>0.1</v>
      </c>
      <c r="S142" s="23">
        <v>1</v>
      </c>
      <c r="T142" s="2">
        <f t="shared" si="82"/>
        <v>6</v>
      </c>
      <c r="U142" s="2">
        <f t="shared" si="83"/>
        <v>0.1</v>
      </c>
      <c r="V142" s="32">
        <f t="shared" si="84"/>
        <v>1</v>
      </c>
      <c r="W142" s="11">
        <f t="shared" si="79"/>
        <v>6</v>
      </c>
      <c r="X142" s="25">
        <f t="shared" si="80"/>
        <v>0.1</v>
      </c>
      <c r="Y142" s="40">
        <f t="shared" si="81"/>
        <v>1</v>
      </c>
      <c r="Z142" s="176"/>
    </row>
    <row r="143" spans="2:26" ht="30" customHeight="1">
      <c r="B143" s="364"/>
      <c r="C143" s="367" t="s">
        <v>33</v>
      </c>
      <c r="D143" s="169" t="s">
        <v>206</v>
      </c>
      <c r="E143" s="11">
        <v>287</v>
      </c>
      <c r="F143" s="25">
        <v>38</v>
      </c>
      <c r="G143" s="23">
        <v>10</v>
      </c>
      <c r="H143" s="25">
        <v>234</v>
      </c>
      <c r="I143" s="25">
        <v>23.5</v>
      </c>
      <c r="J143" s="23">
        <v>16</v>
      </c>
      <c r="K143" s="25">
        <f t="shared" si="85"/>
        <v>521</v>
      </c>
      <c r="L143" s="25">
        <f t="shared" si="85"/>
        <v>61.5</v>
      </c>
      <c r="M143" s="40">
        <f t="shared" si="85"/>
        <v>26</v>
      </c>
      <c r="N143" s="11"/>
      <c r="O143" s="25"/>
      <c r="P143" s="23"/>
      <c r="Q143" s="25">
        <v>231</v>
      </c>
      <c r="R143" s="25">
        <v>19</v>
      </c>
      <c r="S143" s="23">
        <v>18</v>
      </c>
      <c r="T143" s="2">
        <f t="shared" si="82"/>
        <v>231</v>
      </c>
      <c r="U143" s="2">
        <f t="shared" si="83"/>
        <v>19</v>
      </c>
      <c r="V143" s="32">
        <f t="shared" si="84"/>
        <v>18</v>
      </c>
      <c r="W143" s="11">
        <f t="shared" si="79"/>
        <v>752</v>
      </c>
      <c r="X143" s="25">
        <f t="shared" si="80"/>
        <v>80.5</v>
      </c>
      <c r="Y143" s="40">
        <f t="shared" si="81"/>
        <v>44</v>
      </c>
      <c r="Z143" s="176"/>
    </row>
    <row r="144" spans="2:26" ht="30" customHeight="1">
      <c r="B144" s="364"/>
      <c r="C144" s="368"/>
      <c r="D144" s="169" t="s">
        <v>41</v>
      </c>
      <c r="E144" s="11"/>
      <c r="F144" s="25"/>
      <c r="G144" s="23"/>
      <c r="H144" s="25">
        <v>42</v>
      </c>
      <c r="I144" s="25">
        <v>3.5</v>
      </c>
      <c r="J144" s="23">
        <v>5</v>
      </c>
      <c r="K144" s="25">
        <f t="shared" si="85"/>
        <v>42</v>
      </c>
      <c r="L144" s="25">
        <f t="shared" si="85"/>
        <v>3.5</v>
      </c>
      <c r="M144" s="40">
        <f t="shared" si="85"/>
        <v>5</v>
      </c>
      <c r="N144" s="11"/>
      <c r="O144" s="25"/>
      <c r="P144" s="23"/>
      <c r="Q144" s="25">
        <v>162</v>
      </c>
      <c r="R144" s="25">
        <v>21</v>
      </c>
      <c r="S144" s="23">
        <v>15</v>
      </c>
      <c r="T144" s="2">
        <f t="shared" si="82"/>
        <v>162</v>
      </c>
      <c r="U144" s="2">
        <f t="shared" si="83"/>
        <v>21</v>
      </c>
      <c r="V144" s="32">
        <f t="shared" si="84"/>
        <v>15</v>
      </c>
      <c r="W144" s="11">
        <f t="shared" si="79"/>
        <v>204</v>
      </c>
      <c r="X144" s="25">
        <f t="shared" si="80"/>
        <v>24.5</v>
      </c>
      <c r="Y144" s="40">
        <f t="shared" si="81"/>
        <v>20</v>
      </c>
      <c r="Z144" s="176"/>
    </row>
    <row r="145" spans="2:26" ht="30" customHeight="1">
      <c r="B145" s="364"/>
      <c r="C145" s="368"/>
      <c r="D145" s="169" t="s">
        <v>45</v>
      </c>
      <c r="E145" s="11">
        <v>69</v>
      </c>
      <c r="F145" s="25">
        <v>12.5</v>
      </c>
      <c r="G145" s="23">
        <v>8</v>
      </c>
      <c r="H145" s="25">
        <v>35</v>
      </c>
      <c r="I145" s="25">
        <v>6</v>
      </c>
      <c r="J145" s="23">
        <v>5</v>
      </c>
      <c r="K145" s="25">
        <f t="shared" si="85"/>
        <v>104</v>
      </c>
      <c r="L145" s="25">
        <f t="shared" si="85"/>
        <v>18.5</v>
      </c>
      <c r="M145" s="40">
        <f t="shared" si="85"/>
        <v>13</v>
      </c>
      <c r="N145" s="11"/>
      <c r="O145" s="25"/>
      <c r="P145" s="23"/>
      <c r="Q145" s="25">
        <v>94</v>
      </c>
      <c r="R145" s="25">
        <v>11</v>
      </c>
      <c r="S145" s="23">
        <v>13</v>
      </c>
      <c r="T145" s="2">
        <f t="shared" si="82"/>
        <v>94</v>
      </c>
      <c r="U145" s="2">
        <f t="shared" si="83"/>
        <v>11</v>
      </c>
      <c r="V145" s="32">
        <f t="shared" si="84"/>
        <v>13</v>
      </c>
      <c r="W145" s="11">
        <f t="shared" si="79"/>
        <v>198</v>
      </c>
      <c r="X145" s="25">
        <f t="shared" si="80"/>
        <v>29.5</v>
      </c>
      <c r="Y145" s="40">
        <f t="shared" si="81"/>
        <v>26</v>
      </c>
      <c r="Z145" s="176"/>
    </row>
    <row r="146" spans="2:26" ht="30" customHeight="1">
      <c r="B146" s="364"/>
      <c r="C146" s="368"/>
      <c r="D146" s="169" t="s">
        <v>122</v>
      </c>
      <c r="E146" s="11">
        <v>18</v>
      </c>
      <c r="F146" s="25">
        <v>3.2</v>
      </c>
      <c r="G146" s="23">
        <v>1</v>
      </c>
      <c r="H146" s="25">
        <v>20</v>
      </c>
      <c r="I146" s="25">
        <v>1.7</v>
      </c>
      <c r="J146" s="23">
        <v>2</v>
      </c>
      <c r="K146" s="25">
        <f t="shared" si="85"/>
        <v>38</v>
      </c>
      <c r="L146" s="25">
        <f t="shared" si="85"/>
        <v>4.9000000000000004</v>
      </c>
      <c r="M146" s="40">
        <f t="shared" si="85"/>
        <v>3</v>
      </c>
      <c r="N146" s="11"/>
      <c r="O146" s="25"/>
      <c r="P146" s="23"/>
      <c r="Q146" s="25">
        <v>10</v>
      </c>
      <c r="R146" s="25">
        <v>0.6</v>
      </c>
      <c r="S146" s="23">
        <v>1</v>
      </c>
      <c r="T146" s="2">
        <f t="shared" si="82"/>
        <v>10</v>
      </c>
      <c r="U146" s="2">
        <f t="shared" si="83"/>
        <v>0.6</v>
      </c>
      <c r="V146" s="32">
        <f t="shared" si="84"/>
        <v>1</v>
      </c>
      <c r="W146" s="11">
        <f t="shared" si="79"/>
        <v>48</v>
      </c>
      <c r="X146" s="25">
        <f t="shared" si="80"/>
        <v>5.5</v>
      </c>
      <c r="Y146" s="40">
        <f t="shared" si="81"/>
        <v>4</v>
      </c>
      <c r="Z146" s="176"/>
    </row>
    <row r="147" spans="2:26" ht="30" customHeight="1">
      <c r="B147" s="364"/>
      <c r="C147" s="368"/>
      <c r="D147" s="169" t="s">
        <v>179</v>
      </c>
      <c r="E147" s="11"/>
      <c r="F147" s="25"/>
      <c r="G147" s="23"/>
      <c r="H147" s="25"/>
      <c r="I147" s="25"/>
      <c r="J147" s="23"/>
      <c r="K147" s="25">
        <f t="shared" si="85"/>
        <v>0</v>
      </c>
      <c r="L147" s="25">
        <f t="shared" si="85"/>
        <v>0</v>
      </c>
      <c r="M147" s="40">
        <f t="shared" si="85"/>
        <v>0</v>
      </c>
      <c r="N147" s="11"/>
      <c r="O147" s="25"/>
      <c r="P147" s="23"/>
      <c r="Q147" s="25">
        <v>10</v>
      </c>
      <c r="R147" s="25">
        <v>1</v>
      </c>
      <c r="S147" s="23">
        <v>1</v>
      </c>
      <c r="T147" s="2">
        <f t="shared" si="82"/>
        <v>10</v>
      </c>
      <c r="U147" s="2">
        <f t="shared" si="83"/>
        <v>1</v>
      </c>
      <c r="V147" s="32">
        <f t="shared" si="84"/>
        <v>1</v>
      </c>
      <c r="W147" s="11">
        <f t="shared" si="79"/>
        <v>10</v>
      </c>
      <c r="X147" s="25">
        <f t="shared" si="80"/>
        <v>1</v>
      </c>
      <c r="Y147" s="40">
        <f t="shared" si="81"/>
        <v>1</v>
      </c>
      <c r="Z147" s="176"/>
    </row>
    <row r="148" spans="2:26" ht="30" customHeight="1">
      <c r="B148" s="364"/>
      <c r="C148" s="368"/>
      <c r="D148" s="169" t="s">
        <v>36</v>
      </c>
      <c r="E148" s="11">
        <v>35</v>
      </c>
      <c r="F148" s="25">
        <v>5.3</v>
      </c>
      <c r="G148" s="23">
        <v>2</v>
      </c>
      <c r="H148" s="25">
        <v>15</v>
      </c>
      <c r="I148" s="25">
        <v>1</v>
      </c>
      <c r="J148" s="23">
        <v>2</v>
      </c>
      <c r="K148" s="25">
        <f t="shared" si="85"/>
        <v>50</v>
      </c>
      <c r="L148" s="25">
        <f t="shared" si="85"/>
        <v>6.3</v>
      </c>
      <c r="M148" s="40">
        <f t="shared" si="85"/>
        <v>4</v>
      </c>
      <c r="N148" s="11"/>
      <c r="O148" s="25"/>
      <c r="P148" s="23"/>
      <c r="Q148" s="25">
        <v>43</v>
      </c>
      <c r="R148" s="25">
        <v>4.2</v>
      </c>
      <c r="S148" s="23">
        <v>3</v>
      </c>
      <c r="T148" s="2">
        <f t="shared" si="82"/>
        <v>43</v>
      </c>
      <c r="U148" s="2">
        <f t="shared" si="83"/>
        <v>4.2</v>
      </c>
      <c r="V148" s="32">
        <f t="shared" si="84"/>
        <v>3</v>
      </c>
      <c r="W148" s="11">
        <f t="shared" si="79"/>
        <v>93</v>
      </c>
      <c r="X148" s="25">
        <f t="shared" si="80"/>
        <v>10.5</v>
      </c>
      <c r="Y148" s="40">
        <f t="shared" si="81"/>
        <v>7</v>
      </c>
      <c r="Z148" s="176"/>
    </row>
    <row r="149" spans="2:26" ht="30" customHeight="1">
      <c r="B149" s="364"/>
      <c r="C149" s="368"/>
      <c r="D149" s="169" t="s">
        <v>46</v>
      </c>
      <c r="E149" s="11"/>
      <c r="F149" s="25"/>
      <c r="G149" s="23"/>
      <c r="H149" s="25">
        <v>20</v>
      </c>
      <c r="I149" s="25">
        <v>1.5</v>
      </c>
      <c r="J149" s="23">
        <v>1</v>
      </c>
      <c r="K149" s="25">
        <f t="shared" si="85"/>
        <v>20</v>
      </c>
      <c r="L149" s="25">
        <f t="shared" si="85"/>
        <v>1.5</v>
      </c>
      <c r="M149" s="40">
        <f t="shared" si="85"/>
        <v>1</v>
      </c>
      <c r="N149" s="11"/>
      <c r="O149" s="25"/>
      <c r="P149" s="23"/>
      <c r="Q149" s="25">
        <v>38</v>
      </c>
      <c r="R149" s="25">
        <v>5</v>
      </c>
      <c r="S149" s="23">
        <v>4</v>
      </c>
      <c r="T149" s="2">
        <f t="shared" si="82"/>
        <v>38</v>
      </c>
      <c r="U149" s="2">
        <f t="shared" si="83"/>
        <v>5</v>
      </c>
      <c r="V149" s="32">
        <f t="shared" si="84"/>
        <v>4</v>
      </c>
      <c r="W149" s="11">
        <f t="shared" si="79"/>
        <v>58</v>
      </c>
      <c r="X149" s="25">
        <f t="shared" si="80"/>
        <v>6.5</v>
      </c>
      <c r="Y149" s="40">
        <f t="shared" si="81"/>
        <v>5</v>
      </c>
      <c r="Z149" s="176"/>
    </row>
    <row r="150" spans="2:26" ht="30" customHeight="1">
      <c r="B150" s="364"/>
      <c r="C150" s="368"/>
      <c r="D150" s="169" t="s">
        <v>209</v>
      </c>
      <c r="E150" s="11">
        <v>76</v>
      </c>
      <c r="F150" s="25">
        <v>12.1</v>
      </c>
      <c r="G150" s="23">
        <v>8</v>
      </c>
      <c r="H150" s="25">
        <v>124</v>
      </c>
      <c r="I150" s="25">
        <v>16</v>
      </c>
      <c r="J150" s="23">
        <v>12</v>
      </c>
      <c r="K150" s="25">
        <f t="shared" si="85"/>
        <v>200</v>
      </c>
      <c r="L150" s="25">
        <f t="shared" si="85"/>
        <v>28.1</v>
      </c>
      <c r="M150" s="40">
        <f t="shared" si="85"/>
        <v>20</v>
      </c>
      <c r="N150" s="11"/>
      <c r="O150" s="25"/>
      <c r="P150" s="23"/>
      <c r="Q150" s="25">
        <v>187</v>
      </c>
      <c r="R150" s="25">
        <v>25.3</v>
      </c>
      <c r="S150" s="23">
        <v>12</v>
      </c>
      <c r="T150" s="2">
        <f t="shared" si="82"/>
        <v>187</v>
      </c>
      <c r="U150" s="2">
        <f t="shared" si="83"/>
        <v>25.3</v>
      </c>
      <c r="V150" s="32">
        <f t="shared" si="84"/>
        <v>12</v>
      </c>
      <c r="W150" s="11">
        <f t="shared" si="79"/>
        <v>387</v>
      </c>
      <c r="X150" s="25">
        <f t="shared" si="80"/>
        <v>53.400000000000006</v>
      </c>
      <c r="Y150" s="40">
        <f t="shared" si="81"/>
        <v>32</v>
      </c>
      <c r="Z150" s="176"/>
    </row>
    <row r="151" spans="2:26" ht="30" customHeight="1">
      <c r="B151" s="364"/>
      <c r="C151" s="368"/>
      <c r="D151" s="169" t="s">
        <v>47</v>
      </c>
      <c r="E151" s="11"/>
      <c r="F151" s="25"/>
      <c r="G151" s="23"/>
      <c r="H151" s="25"/>
      <c r="I151" s="25"/>
      <c r="J151" s="23"/>
      <c r="K151" s="25">
        <f t="shared" si="85"/>
        <v>0</v>
      </c>
      <c r="L151" s="25">
        <f t="shared" si="85"/>
        <v>0</v>
      </c>
      <c r="M151" s="40">
        <f t="shared" si="85"/>
        <v>0</v>
      </c>
      <c r="N151" s="11"/>
      <c r="O151" s="25"/>
      <c r="P151" s="44"/>
      <c r="Q151" s="25">
        <v>20</v>
      </c>
      <c r="R151" s="25">
        <v>2.7</v>
      </c>
      <c r="S151" s="23">
        <v>2</v>
      </c>
      <c r="T151" s="2">
        <f t="shared" si="82"/>
        <v>20</v>
      </c>
      <c r="U151" s="2">
        <f t="shared" si="83"/>
        <v>2.7</v>
      </c>
      <c r="V151" s="32">
        <f t="shared" si="84"/>
        <v>2</v>
      </c>
      <c r="W151" s="11">
        <f t="shared" si="79"/>
        <v>20</v>
      </c>
      <c r="X151" s="25">
        <f t="shared" si="80"/>
        <v>2.7</v>
      </c>
      <c r="Y151" s="40">
        <f t="shared" si="81"/>
        <v>2</v>
      </c>
      <c r="Z151" s="176"/>
    </row>
    <row r="152" spans="2:26" ht="30" customHeight="1">
      <c r="B152" s="364"/>
      <c r="C152" s="368"/>
      <c r="D152" s="169" t="s">
        <v>48</v>
      </c>
      <c r="E152" s="11"/>
      <c r="F152" s="25"/>
      <c r="G152" s="23"/>
      <c r="H152" s="25"/>
      <c r="I152" s="25"/>
      <c r="J152" s="23"/>
      <c r="K152" s="25">
        <f t="shared" si="85"/>
        <v>0</v>
      </c>
      <c r="L152" s="25">
        <f t="shared" si="85"/>
        <v>0</v>
      </c>
      <c r="M152" s="40">
        <f t="shared" si="85"/>
        <v>0</v>
      </c>
      <c r="N152" s="11"/>
      <c r="O152" s="25"/>
      <c r="P152" s="44"/>
      <c r="Q152" s="25">
        <v>10</v>
      </c>
      <c r="R152" s="25">
        <v>0.7</v>
      </c>
      <c r="S152" s="23">
        <v>1</v>
      </c>
      <c r="T152" s="2">
        <f t="shared" si="82"/>
        <v>10</v>
      </c>
      <c r="U152" s="2">
        <f t="shared" si="83"/>
        <v>0.7</v>
      </c>
      <c r="V152" s="32">
        <f t="shared" si="84"/>
        <v>1</v>
      </c>
      <c r="W152" s="11">
        <f t="shared" si="79"/>
        <v>10</v>
      </c>
      <c r="X152" s="25">
        <f t="shared" si="80"/>
        <v>0.7</v>
      </c>
      <c r="Y152" s="40">
        <f t="shared" si="81"/>
        <v>1</v>
      </c>
      <c r="Z152" s="176"/>
    </row>
    <row r="153" spans="2:26" ht="30" customHeight="1">
      <c r="B153" s="364"/>
      <c r="C153" s="368"/>
      <c r="D153" s="169" t="s">
        <v>49</v>
      </c>
      <c r="E153" s="11"/>
      <c r="F153" s="25"/>
      <c r="G153" s="23"/>
      <c r="H153" s="25">
        <v>5</v>
      </c>
      <c r="I153" s="25">
        <v>0.5</v>
      </c>
      <c r="J153" s="23">
        <v>1</v>
      </c>
      <c r="K153" s="25">
        <f t="shared" si="85"/>
        <v>5</v>
      </c>
      <c r="L153" s="25">
        <f t="shared" si="85"/>
        <v>0.5</v>
      </c>
      <c r="M153" s="40">
        <f t="shared" si="85"/>
        <v>1</v>
      </c>
      <c r="N153" s="11"/>
      <c r="O153" s="25"/>
      <c r="P153" s="44"/>
      <c r="Q153" s="25"/>
      <c r="R153" s="25"/>
      <c r="S153" s="23"/>
      <c r="T153" s="2">
        <f t="shared" si="82"/>
        <v>0</v>
      </c>
      <c r="U153" s="2">
        <f t="shared" si="83"/>
        <v>0</v>
      </c>
      <c r="V153" s="32">
        <f t="shared" si="84"/>
        <v>0</v>
      </c>
      <c r="W153" s="11">
        <f t="shared" si="79"/>
        <v>5</v>
      </c>
      <c r="X153" s="25">
        <f t="shared" si="80"/>
        <v>0.5</v>
      </c>
      <c r="Y153" s="40">
        <f t="shared" si="81"/>
        <v>1</v>
      </c>
      <c r="Z153" s="176"/>
    </row>
    <row r="154" spans="2:26" ht="30" customHeight="1">
      <c r="B154" s="364"/>
      <c r="C154" s="369"/>
      <c r="D154" s="169" t="s">
        <v>50</v>
      </c>
      <c r="E154" s="11"/>
      <c r="F154" s="25"/>
      <c r="G154" s="23"/>
      <c r="H154" s="25"/>
      <c r="I154" s="25"/>
      <c r="J154" s="23"/>
      <c r="K154" s="25">
        <f t="shared" si="85"/>
        <v>0</v>
      </c>
      <c r="L154" s="25">
        <f t="shared" si="85"/>
        <v>0</v>
      </c>
      <c r="M154" s="40">
        <f t="shared" si="85"/>
        <v>0</v>
      </c>
      <c r="N154" s="11"/>
      <c r="O154" s="25"/>
      <c r="P154" s="44"/>
      <c r="Q154" s="25">
        <v>3</v>
      </c>
      <c r="R154" s="25">
        <v>0.1</v>
      </c>
      <c r="S154" s="23">
        <v>1</v>
      </c>
      <c r="T154" s="2">
        <f t="shared" si="82"/>
        <v>3</v>
      </c>
      <c r="U154" s="2">
        <f t="shared" si="83"/>
        <v>0.1</v>
      </c>
      <c r="V154" s="32">
        <f t="shared" si="84"/>
        <v>1</v>
      </c>
      <c r="W154" s="11">
        <f t="shared" si="79"/>
        <v>3</v>
      </c>
      <c r="X154" s="25">
        <f t="shared" si="80"/>
        <v>0.1</v>
      </c>
      <c r="Y154" s="40">
        <f t="shared" si="81"/>
        <v>1</v>
      </c>
      <c r="Z154" s="176"/>
    </row>
    <row r="155" spans="2:26" ht="30" customHeight="1">
      <c r="B155" s="364"/>
      <c r="C155" s="367" t="s">
        <v>51</v>
      </c>
      <c r="D155" s="169" t="s">
        <v>179</v>
      </c>
      <c r="E155" s="11">
        <v>123</v>
      </c>
      <c r="F155" s="25">
        <v>20.6</v>
      </c>
      <c r="G155" s="23">
        <v>4</v>
      </c>
      <c r="H155" s="25">
        <v>39</v>
      </c>
      <c r="I155" s="25">
        <v>6.5</v>
      </c>
      <c r="J155" s="23">
        <v>2</v>
      </c>
      <c r="K155" s="25">
        <f t="shared" si="85"/>
        <v>162</v>
      </c>
      <c r="L155" s="25">
        <f t="shared" si="85"/>
        <v>27.1</v>
      </c>
      <c r="M155" s="40">
        <f t="shared" si="85"/>
        <v>6</v>
      </c>
      <c r="N155" s="11"/>
      <c r="O155" s="25"/>
      <c r="P155" s="44"/>
      <c r="Q155" s="25">
        <v>42</v>
      </c>
      <c r="R155" s="25">
        <v>7</v>
      </c>
      <c r="S155" s="23">
        <v>4</v>
      </c>
      <c r="T155" s="2">
        <f t="shared" si="82"/>
        <v>42</v>
      </c>
      <c r="U155" s="2">
        <f t="shared" si="83"/>
        <v>7</v>
      </c>
      <c r="V155" s="32">
        <f t="shared" si="84"/>
        <v>4</v>
      </c>
      <c r="W155" s="11">
        <f t="shared" si="79"/>
        <v>204</v>
      </c>
      <c r="X155" s="25">
        <f t="shared" si="80"/>
        <v>34.1</v>
      </c>
      <c r="Y155" s="40">
        <f t="shared" si="81"/>
        <v>10</v>
      </c>
      <c r="Z155" s="176"/>
    </row>
    <row r="156" spans="2:26" ht="30" customHeight="1">
      <c r="B156" s="364"/>
      <c r="C156" s="368"/>
      <c r="D156" s="169" t="s">
        <v>122</v>
      </c>
      <c r="E156" s="11">
        <v>333</v>
      </c>
      <c r="F156" s="25">
        <v>40.4</v>
      </c>
      <c r="G156" s="23">
        <v>10</v>
      </c>
      <c r="H156" s="25">
        <v>285</v>
      </c>
      <c r="I156" s="25">
        <v>34.6</v>
      </c>
      <c r="J156" s="23">
        <v>17</v>
      </c>
      <c r="K156" s="25">
        <f t="shared" si="85"/>
        <v>618</v>
      </c>
      <c r="L156" s="25">
        <f t="shared" si="85"/>
        <v>75</v>
      </c>
      <c r="M156" s="40">
        <f t="shared" si="85"/>
        <v>27</v>
      </c>
      <c r="N156" s="11"/>
      <c r="O156" s="25"/>
      <c r="P156" s="44"/>
      <c r="Q156" s="25">
        <v>1128</v>
      </c>
      <c r="R156" s="25">
        <v>137</v>
      </c>
      <c r="S156" s="23">
        <v>60</v>
      </c>
      <c r="T156" s="2">
        <f t="shared" si="82"/>
        <v>1128</v>
      </c>
      <c r="U156" s="2">
        <f t="shared" si="83"/>
        <v>137</v>
      </c>
      <c r="V156" s="32">
        <f t="shared" si="84"/>
        <v>60</v>
      </c>
      <c r="W156" s="11">
        <f t="shared" si="79"/>
        <v>1746</v>
      </c>
      <c r="X156" s="25">
        <f t="shared" si="80"/>
        <v>212</v>
      </c>
      <c r="Y156" s="40">
        <f t="shared" si="81"/>
        <v>87</v>
      </c>
      <c r="Z156" s="176"/>
    </row>
    <row r="157" spans="2:26" ht="30" customHeight="1">
      <c r="B157" s="364"/>
      <c r="C157" s="368"/>
      <c r="D157" s="169" t="s">
        <v>36</v>
      </c>
      <c r="E157" s="11">
        <v>74</v>
      </c>
      <c r="F157" s="25">
        <v>10</v>
      </c>
      <c r="G157" s="23">
        <v>6</v>
      </c>
      <c r="H157" s="25">
        <v>42</v>
      </c>
      <c r="I157" s="25">
        <v>5.7</v>
      </c>
      <c r="J157" s="23">
        <v>4</v>
      </c>
      <c r="K157" s="25">
        <f t="shared" si="85"/>
        <v>116</v>
      </c>
      <c r="L157" s="25">
        <f t="shared" si="85"/>
        <v>15.7</v>
      </c>
      <c r="M157" s="40">
        <f t="shared" si="85"/>
        <v>10</v>
      </c>
      <c r="N157" s="11"/>
      <c r="O157" s="25"/>
      <c r="P157" s="44"/>
      <c r="Q157" s="25">
        <v>533</v>
      </c>
      <c r="R157" s="25">
        <v>72</v>
      </c>
      <c r="S157" s="23">
        <v>41</v>
      </c>
      <c r="T157" s="2">
        <f t="shared" si="82"/>
        <v>533</v>
      </c>
      <c r="U157" s="2">
        <f t="shared" si="83"/>
        <v>72</v>
      </c>
      <c r="V157" s="32">
        <f t="shared" si="84"/>
        <v>41</v>
      </c>
      <c r="W157" s="11">
        <f t="shared" si="79"/>
        <v>649</v>
      </c>
      <c r="X157" s="25">
        <f t="shared" si="80"/>
        <v>87.7</v>
      </c>
      <c r="Y157" s="40">
        <f t="shared" si="81"/>
        <v>51</v>
      </c>
      <c r="Z157" s="176"/>
    </row>
    <row r="158" spans="2:26" ht="30" customHeight="1">
      <c r="B158" s="364"/>
      <c r="C158" s="368"/>
      <c r="D158" s="169" t="s">
        <v>207</v>
      </c>
      <c r="E158" s="11">
        <v>139</v>
      </c>
      <c r="F158" s="25">
        <v>21.2</v>
      </c>
      <c r="G158" s="23">
        <v>10</v>
      </c>
      <c r="H158" s="25">
        <v>151</v>
      </c>
      <c r="I158" s="25">
        <v>23</v>
      </c>
      <c r="J158" s="23">
        <v>8</v>
      </c>
      <c r="K158" s="25">
        <f t="shared" si="85"/>
        <v>290</v>
      </c>
      <c r="L158" s="25">
        <f t="shared" si="85"/>
        <v>44.2</v>
      </c>
      <c r="M158" s="40">
        <f t="shared" si="85"/>
        <v>18</v>
      </c>
      <c r="N158" s="11"/>
      <c r="O158" s="25"/>
      <c r="P158" s="44"/>
      <c r="Q158" s="25">
        <v>538</v>
      </c>
      <c r="R158" s="25">
        <v>81.900000000000006</v>
      </c>
      <c r="S158" s="23">
        <v>42</v>
      </c>
      <c r="T158" s="2">
        <f t="shared" si="82"/>
        <v>538</v>
      </c>
      <c r="U158" s="2">
        <f t="shared" si="83"/>
        <v>81.900000000000006</v>
      </c>
      <c r="V158" s="32">
        <f t="shared" si="84"/>
        <v>42</v>
      </c>
      <c r="W158" s="11">
        <f t="shared" si="79"/>
        <v>828</v>
      </c>
      <c r="X158" s="25">
        <f t="shared" si="80"/>
        <v>126.10000000000001</v>
      </c>
      <c r="Y158" s="40">
        <f t="shared" si="81"/>
        <v>60</v>
      </c>
      <c r="Z158" s="176"/>
    </row>
    <row r="159" spans="2:26" ht="30" customHeight="1">
      <c r="B159" s="364"/>
      <c r="C159" s="368"/>
      <c r="D159" s="169" t="s">
        <v>210</v>
      </c>
      <c r="E159" s="11">
        <v>20</v>
      </c>
      <c r="F159" s="25">
        <v>2</v>
      </c>
      <c r="G159" s="23">
        <v>2</v>
      </c>
      <c r="H159" s="25"/>
      <c r="I159" s="25"/>
      <c r="J159" s="23"/>
      <c r="K159" s="25">
        <f t="shared" si="85"/>
        <v>20</v>
      </c>
      <c r="L159" s="25">
        <f t="shared" si="85"/>
        <v>2</v>
      </c>
      <c r="M159" s="40">
        <f t="shared" si="85"/>
        <v>2</v>
      </c>
      <c r="N159" s="11"/>
      <c r="O159" s="25"/>
      <c r="P159" s="44"/>
      <c r="Q159" s="25">
        <v>10</v>
      </c>
      <c r="R159" s="25">
        <v>1</v>
      </c>
      <c r="S159" s="23">
        <v>1</v>
      </c>
      <c r="T159" s="2">
        <f t="shared" si="82"/>
        <v>10</v>
      </c>
      <c r="U159" s="2">
        <f t="shared" si="83"/>
        <v>1</v>
      </c>
      <c r="V159" s="32">
        <f t="shared" si="84"/>
        <v>1</v>
      </c>
      <c r="W159" s="11">
        <f t="shared" si="79"/>
        <v>30</v>
      </c>
      <c r="X159" s="25">
        <f t="shared" si="80"/>
        <v>3</v>
      </c>
      <c r="Y159" s="40">
        <f t="shared" si="81"/>
        <v>3</v>
      </c>
      <c r="Z159" s="176"/>
    </row>
    <row r="160" spans="2:26" ht="30" customHeight="1">
      <c r="B160" s="364"/>
      <c r="C160" s="368"/>
      <c r="D160" s="169" t="s">
        <v>41</v>
      </c>
      <c r="E160" s="11"/>
      <c r="F160" s="25"/>
      <c r="G160" s="23"/>
      <c r="H160" s="25"/>
      <c r="I160" s="25"/>
      <c r="J160" s="23"/>
      <c r="K160" s="25">
        <f t="shared" si="85"/>
        <v>0</v>
      </c>
      <c r="L160" s="25">
        <f t="shared" si="85"/>
        <v>0</v>
      </c>
      <c r="M160" s="40">
        <f t="shared" si="85"/>
        <v>0</v>
      </c>
      <c r="N160" s="11"/>
      <c r="O160" s="25"/>
      <c r="P160" s="44"/>
      <c r="Q160" s="25">
        <v>1</v>
      </c>
      <c r="R160" s="25">
        <v>3.9</v>
      </c>
      <c r="S160" s="23">
        <v>1</v>
      </c>
      <c r="T160" s="2">
        <f t="shared" si="82"/>
        <v>1</v>
      </c>
      <c r="U160" s="2">
        <f t="shared" si="83"/>
        <v>3.9</v>
      </c>
      <c r="V160" s="32">
        <f t="shared" si="84"/>
        <v>1</v>
      </c>
      <c r="W160" s="11">
        <f t="shared" si="79"/>
        <v>1</v>
      </c>
      <c r="X160" s="25">
        <f t="shared" si="80"/>
        <v>3.9</v>
      </c>
      <c r="Y160" s="40">
        <f t="shared" si="81"/>
        <v>1</v>
      </c>
      <c r="Z160" s="176"/>
    </row>
    <row r="161" spans="2:26" ht="30" customHeight="1">
      <c r="B161" s="364"/>
      <c r="C161" s="368"/>
      <c r="D161" s="292" t="s">
        <v>42</v>
      </c>
      <c r="E161" s="11"/>
      <c r="F161" s="25"/>
      <c r="G161" s="23"/>
      <c r="H161" s="25"/>
      <c r="I161" s="25"/>
      <c r="J161" s="23"/>
      <c r="K161" s="25">
        <f t="shared" si="85"/>
        <v>0</v>
      </c>
      <c r="L161" s="25">
        <f t="shared" si="85"/>
        <v>0</v>
      </c>
      <c r="M161" s="40">
        <f t="shared" si="85"/>
        <v>0</v>
      </c>
      <c r="N161" s="11"/>
      <c r="O161" s="25"/>
      <c r="P161" s="44"/>
      <c r="Q161" s="25">
        <v>38</v>
      </c>
      <c r="R161" s="25">
        <v>7.3</v>
      </c>
      <c r="S161" s="23">
        <v>3</v>
      </c>
      <c r="T161" s="2">
        <f t="shared" si="82"/>
        <v>38</v>
      </c>
      <c r="U161" s="2">
        <f t="shared" si="83"/>
        <v>7.3</v>
      </c>
      <c r="V161" s="32">
        <f t="shared" si="84"/>
        <v>3</v>
      </c>
      <c r="W161" s="11">
        <f t="shared" si="79"/>
        <v>38</v>
      </c>
      <c r="X161" s="25">
        <f t="shared" si="80"/>
        <v>7.3</v>
      </c>
      <c r="Y161" s="40">
        <f t="shared" si="81"/>
        <v>3</v>
      </c>
      <c r="Z161" s="176"/>
    </row>
    <row r="162" spans="2:26" ht="30" customHeight="1">
      <c r="B162" s="364"/>
      <c r="C162" s="369"/>
      <c r="D162" s="169" t="s">
        <v>44</v>
      </c>
      <c r="E162" s="11">
        <v>7</v>
      </c>
      <c r="F162" s="25">
        <v>0.6</v>
      </c>
      <c r="G162" s="23">
        <v>1</v>
      </c>
      <c r="H162" s="25">
        <v>20</v>
      </c>
      <c r="I162" s="25">
        <v>1.6</v>
      </c>
      <c r="J162" s="23">
        <v>1</v>
      </c>
      <c r="K162" s="25">
        <f t="shared" si="85"/>
        <v>27</v>
      </c>
      <c r="L162" s="25">
        <f t="shared" si="85"/>
        <v>2.2000000000000002</v>
      </c>
      <c r="M162" s="40">
        <f t="shared" si="85"/>
        <v>2</v>
      </c>
      <c r="N162" s="11"/>
      <c r="O162" s="25"/>
      <c r="P162" s="44"/>
      <c r="Q162" s="25">
        <v>91</v>
      </c>
      <c r="R162" s="25">
        <v>7.3</v>
      </c>
      <c r="S162" s="23">
        <v>9</v>
      </c>
      <c r="T162" s="2">
        <f t="shared" si="82"/>
        <v>91</v>
      </c>
      <c r="U162" s="2">
        <f t="shared" si="83"/>
        <v>7.3</v>
      </c>
      <c r="V162" s="32">
        <f t="shared" si="84"/>
        <v>9</v>
      </c>
      <c r="W162" s="11">
        <f>SUM(K162,T162)</f>
        <v>118</v>
      </c>
      <c r="X162" s="25">
        <f>SUM(L162,U162)</f>
        <v>9.5</v>
      </c>
      <c r="Y162" s="40">
        <f>SUM(M162,V162)</f>
        <v>11</v>
      </c>
      <c r="Z162" s="176"/>
    </row>
    <row r="163" spans="2:26" ht="30" customHeight="1" thickBot="1">
      <c r="B163" s="364"/>
      <c r="C163" s="372" t="s">
        <v>107</v>
      </c>
      <c r="D163" s="379"/>
      <c r="E163" s="33">
        <f>SUM(E121:E162)</f>
        <v>7237.1</v>
      </c>
      <c r="F163" s="34">
        <f>SUM(F121:F162)</f>
        <v>855.19999999999993</v>
      </c>
      <c r="G163" s="34">
        <f t="shared" ref="G163:L163" si="86">SUM(G121:G162)</f>
        <v>257</v>
      </c>
      <c r="H163" s="34">
        <f t="shared" si="86"/>
        <v>2148</v>
      </c>
      <c r="I163" s="34">
        <f t="shared" si="86"/>
        <v>266.39999999999998</v>
      </c>
      <c r="J163" s="34">
        <f t="shared" si="86"/>
        <v>198</v>
      </c>
      <c r="K163" s="34">
        <f t="shared" si="86"/>
        <v>9385.1</v>
      </c>
      <c r="L163" s="34">
        <f t="shared" si="86"/>
        <v>1121.6000000000001</v>
      </c>
      <c r="M163" s="36">
        <f>SUM(M121:M162)</f>
        <v>455</v>
      </c>
      <c r="N163" s="33">
        <f>SUM(N121:N162)</f>
        <v>0</v>
      </c>
      <c r="O163" s="34">
        <f>SUM(O121:O162)</f>
        <v>0</v>
      </c>
      <c r="P163" s="293">
        <f t="shared" ref="P163:U163" si="87">SUM(P121:P162)</f>
        <v>0</v>
      </c>
      <c r="Q163" s="34">
        <f t="shared" si="87"/>
        <v>8949</v>
      </c>
      <c r="R163" s="34">
        <f t="shared" si="87"/>
        <v>1037.3</v>
      </c>
      <c r="S163" s="35">
        <f t="shared" si="87"/>
        <v>617</v>
      </c>
      <c r="T163" s="34">
        <f t="shared" si="87"/>
        <v>8949</v>
      </c>
      <c r="U163" s="34">
        <f t="shared" si="87"/>
        <v>1037.3</v>
      </c>
      <c r="V163" s="284">
        <f>SUM(V121:V162)</f>
        <v>617</v>
      </c>
      <c r="W163" s="33">
        <f>SUM(W121:W162)</f>
        <v>18334.099999999999</v>
      </c>
      <c r="X163" s="34">
        <f>SUM(X121:X162)</f>
        <v>2158.9000000000005</v>
      </c>
      <c r="Y163" s="36">
        <f>SUM(Y121:Y162)</f>
        <v>1072</v>
      </c>
      <c r="Z163" s="294"/>
    </row>
    <row r="164" spans="2:26" ht="30" customHeight="1">
      <c r="B164" s="364"/>
      <c r="C164" s="378" t="s">
        <v>162</v>
      </c>
      <c r="D164" s="75" t="s">
        <v>167</v>
      </c>
      <c r="E164" s="6"/>
      <c r="F164" s="27"/>
      <c r="G164" s="28"/>
      <c r="H164" s="27"/>
      <c r="I164" s="27"/>
      <c r="J164" s="28"/>
      <c r="K164" s="2">
        <f t="shared" ref="K164:M167" si="88">SUM(E164,H164)</f>
        <v>0</v>
      </c>
      <c r="L164" s="2">
        <f t="shared" si="88"/>
        <v>0</v>
      </c>
      <c r="M164" s="43">
        <f t="shared" si="88"/>
        <v>0</v>
      </c>
      <c r="N164" s="22"/>
      <c r="O164" s="22"/>
      <c r="P164" s="44"/>
      <c r="Q164" s="22">
        <v>15</v>
      </c>
      <c r="R164" s="22">
        <v>1.5</v>
      </c>
      <c r="S164" s="23">
        <v>2</v>
      </c>
      <c r="T164" s="2">
        <f t="shared" ref="T164:V169" si="89">SUM(N164,Q164)</f>
        <v>15</v>
      </c>
      <c r="U164" s="2">
        <f t="shared" si="89"/>
        <v>1.5</v>
      </c>
      <c r="V164" s="32">
        <f t="shared" si="89"/>
        <v>2</v>
      </c>
      <c r="W164" s="11">
        <f t="shared" ref="W164:Y169" si="90">SUM(K164,T164)</f>
        <v>15</v>
      </c>
      <c r="X164" s="25">
        <f t="shared" si="90"/>
        <v>1.5</v>
      </c>
      <c r="Y164" s="40">
        <f t="shared" si="90"/>
        <v>2</v>
      </c>
      <c r="Z164" s="277"/>
    </row>
    <row r="165" spans="2:26" ht="30" customHeight="1">
      <c r="B165" s="364"/>
      <c r="C165" s="368"/>
      <c r="D165" s="79" t="s">
        <v>38</v>
      </c>
      <c r="E165" s="11"/>
      <c r="F165" s="25"/>
      <c r="G165" s="23"/>
      <c r="H165" s="25"/>
      <c r="I165" s="25"/>
      <c r="J165" s="23"/>
      <c r="K165" s="2">
        <f t="shared" si="88"/>
        <v>0</v>
      </c>
      <c r="L165" s="2">
        <f t="shared" si="88"/>
        <v>0</v>
      </c>
      <c r="M165" s="43">
        <f t="shared" si="88"/>
        <v>0</v>
      </c>
      <c r="N165" s="22">
        <v>10</v>
      </c>
      <c r="O165" s="22">
        <v>1</v>
      </c>
      <c r="P165" s="44">
        <v>2</v>
      </c>
      <c r="Q165" s="22"/>
      <c r="R165" s="22"/>
      <c r="S165" s="23"/>
      <c r="T165" s="2">
        <f t="shared" si="89"/>
        <v>10</v>
      </c>
      <c r="U165" s="2">
        <f t="shared" si="89"/>
        <v>1</v>
      </c>
      <c r="V165" s="32">
        <f t="shared" si="89"/>
        <v>2</v>
      </c>
      <c r="W165" s="11">
        <f t="shared" si="90"/>
        <v>10</v>
      </c>
      <c r="X165" s="25">
        <f t="shared" si="90"/>
        <v>1</v>
      </c>
      <c r="Y165" s="40">
        <f t="shared" si="90"/>
        <v>2</v>
      </c>
      <c r="Z165" s="176"/>
    </row>
    <row r="166" spans="2:26" ht="30" customHeight="1">
      <c r="B166" s="364"/>
      <c r="C166" s="369"/>
      <c r="D166" s="78" t="s">
        <v>168</v>
      </c>
      <c r="E166" s="11"/>
      <c r="F166" s="25"/>
      <c r="G166" s="23"/>
      <c r="H166" s="25"/>
      <c r="I166" s="25"/>
      <c r="J166" s="23"/>
      <c r="K166" s="2">
        <f t="shared" si="88"/>
        <v>0</v>
      </c>
      <c r="L166" s="2">
        <f t="shared" si="88"/>
        <v>0</v>
      </c>
      <c r="M166" s="43">
        <f t="shared" si="88"/>
        <v>0</v>
      </c>
      <c r="N166" s="22"/>
      <c r="O166" s="22"/>
      <c r="P166" s="44"/>
      <c r="Q166" s="22">
        <v>10</v>
      </c>
      <c r="R166" s="22">
        <v>1</v>
      </c>
      <c r="S166" s="23">
        <v>1</v>
      </c>
      <c r="T166" s="2">
        <f t="shared" si="89"/>
        <v>10</v>
      </c>
      <c r="U166" s="2">
        <f t="shared" si="89"/>
        <v>1</v>
      </c>
      <c r="V166" s="32">
        <f t="shared" si="89"/>
        <v>1</v>
      </c>
      <c r="W166" s="11">
        <f t="shared" si="90"/>
        <v>10</v>
      </c>
      <c r="X166" s="25">
        <f t="shared" si="90"/>
        <v>1</v>
      </c>
      <c r="Y166" s="40">
        <f t="shared" si="90"/>
        <v>1</v>
      </c>
      <c r="Z166" s="176"/>
    </row>
    <row r="167" spans="2:26" ht="30" customHeight="1">
      <c r="B167" s="364"/>
      <c r="C167" s="357" t="s">
        <v>164</v>
      </c>
      <c r="D167" s="78" t="s">
        <v>167</v>
      </c>
      <c r="E167" s="11"/>
      <c r="F167" s="25"/>
      <c r="G167" s="23"/>
      <c r="H167" s="25"/>
      <c r="I167" s="25"/>
      <c r="J167" s="23"/>
      <c r="K167" s="2">
        <f t="shared" si="88"/>
        <v>0</v>
      </c>
      <c r="L167" s="2">
        <f t="shared" si="88"/>
        <v>0</v>
      </c>
      <c r="M167" s="43">
        <f t="shared" si="88"/>
        <v>0</v>
      </c>
      <c r="N167" s="22">
        <v>20</v>
      </c>
      <c r="O167" s="22">
        <v>2</v>
      </c>
      <c r="P167" s="44">
        <v>2</v>
      </c>
      <c r="Q167" s="22"/>
      <c r="R167" s="22"/>
      <c r="S167" s="23"/>
      <c r="T167" s="2">
        <f t="shared" si="89"/>
        <v>20</v>
      </c>
      <c r="U167" s="2">
        <f t="shared" si="89"/>
        <v>2</v>
      </c>
      <c r="V167" s="32">
        <f t="shared" si="89"/>
        <v>2</v>
      </c>
      <c r="W167" s="11">
        <f t="shared" si="90"/>
        <v>20</v>
      </c>
      <c r="X167" s="25">
        <f t="shared" si="90"/>
        <v>2</v>
      </c>
      <c r="Y167" s="40">
        <f t="shared" si="90"/>
        <v>2</v>
      </c>
      <c r="Z167" s="176"/>
    </row>
    <row r="168" spans="2:26" ht="30" customHeight="1">
      <c r="B168" s="364"/>
      <c r="C168" s="367" t="s">
        <v>169</v>
      </c>
      <c r="D168" s="78" t="s">
        <v>170</v>
      </c>
      <c r="E168" s="11">
        <v>21</v>
      </c>
      <c r="F168" s="25">
        <v>1.9</v>
      </c>
      <c r="G168" s="23">
        <v>1</v>
      </c>
      <c r="H168" s="25"/>
      <c r="I168" s="25"/>
      <c r="J168" s="23"/>
      <c r="K168" s="25">
        <f t="shared" ref="K168:M169" si="91">SUM(E168,H168)</f>
        <v>21</v>
      </c>
      <c r="L168" s="25">
        <f t="shared" si="91"/>
        <v>1.9</v>
      </c>
      <c r="M168" s="40">
        <f t="shared" si="91"/>
        <v>1</v>
      </c>
      <c r="N168" s="11"/>
      <c r="O168" s="25"/>
      <c r="P168" s="44"/>
      <c r="Q168" s="25">
        <v>40</v>
      </c>
      <c r="R168" s="25">
        <v>5</v>
      </c>
      <c r="S168" s="23">
        <v>1</v>
      </c>
      <c r="T168" s="2">
        <f t="shared" si="89"/>
        <v>40</v>
      </c>
      <c r="U168" s="2">
        <f t="shared" si="89"/>
        <v>5</v>
      </c>
      <c r="V168" s="32">
        <f t="shared" si="89"/>
        <v>1</v>
      </c>
      <c r="W168" s="11">
        <f t="shared" si="90"/>
        <v>61</v>
      </c>
      <c r="X168" s="25">
        <f t="shared" si="90"/>
        <v>6.9</v>
      </c>
      <c r="Y168" s="40">
        <f t="shared" si="90"/>
        <v>2</v>
      </c>
      <c r="Z168" s="176"/>
    </row>
    <row r="169" spans="2:26" ht="30" customHeight="1">
      <c r="B169" s="364"/>
      <c r="C169" s="369"/>
      <c r="D169" s="78" t="s">
        <v>36</v>
      </c>
      <c r="E169" s="11">
        <v>14</v>
      </c>
      <c r="F169" s="25">
        <v>1.1000000000000001</v>
      </c>
      <c r="G169" s="23">
        <v>1</v>
      </c>
      <c r="H169" s="25"/>
      <c r="I169" s="25"/>
      <c r="J169" s="23"/>
      <c r="K169" s="25">
        <f t="shared" si="91"/>
        <v>14</v>
      </c>
      <c r="L169" s="25">
        <f t="shared" si="91"/>
        <v>1.1000000000000001</v>
      </c>
      <c r="M169" s="40">
        <f t="shared" si="91"/>
        <v>1</v>
      </c>
      <c r="N169" s="11"/>
      <c r="O169" s="25"/>
      <c r="P169" s="44"/>
      <c r="Q169" s="25"/>
      <c r="R169" s="25"/>
      <c r="S169" s="23"/>
      <c r="T169" s="2">
        <f t="shared" si="89"/>
        <v>0</v>
      </c>
      <c r="U169" s="2">
        <f t="shared" si="89"/>
        <v>0</v>
      </c>
      <c r="V169" s="32">
        <f t="shared" si="89"/>
        <v>0</v>
      </c>
      <c r="W169" s="11">
        <f t="shared" si="90"/>
        <v>14</v>
      </c>
      <c r="X169" s="25">
        <f t="shared" si="90"/>
        <v>1.1000000000000001</v>
      </c>
      <c r="Y169" s="40">
        <f t="shared" si="90"/>
        <v>1</v>
      </c>
      <c r="Z169" s="176"/>
    </row>
    <row r="170" spans="2:26" ht="30" customHeight="1" thickBot="1">
      <c r="B170" s="364"/>
      <c r="C170" s="372" t="s">
        <v>171</v>
      </c>
      <c r="D170" s="380"/>
      <c r="E170" s="33">
        <f>SUM(E164:E169)</f>
        <v>35</v>
      </c>
      <c r="F170" s="34">
        <f t="shared" ref="F170:Y170" si="92">SUM(F164:F169)</f>
        <v>3</v>
      </c>
      <c r="G170" s="35">
        <f t="shared" si="92"/>
        <v>2</v>
      </c>
      <c r="H170" s="34">
        <f t="shared" si="92"/>
        <v>0</v>
      </c>
      <c r="I170" s="34">
        <f t="shared" si="92"/>
        <v>0</v>
      </c>
      <c r="J170" s="35">
        <f t="shared" si="92"/>
        <v>0</v>
      </c>
      <c r="K170" s="34">
        <f t="shared" si="92"/>
        <v>35</v>
      </c>
      <c r="L170" s="34">
        <f t="shared" si="92"/>
        <v>3</v>
      </c>
      <c r="M170" s="36">
        <f t="shared" si="92"/>
        <v>2</v>
      </c>
      <c r="N170" s="33">
        <f t="shared" si="92"/>
        <v>30</v>
      </c>
      <c r="O170" s="34">
        <f t="shared" si="92"/>
        <v>3</v>
      </c>
      <c r="P170" s="293">
        <f t="shared" si="92"/>
        <v>4</v>
      </c>
      <c r="Q170" s="34">
        <f t="shared" si="92"/>
        <v>65</v>
      </c>
      <c r="R170" s="34">
        <f t="shared" si="92"/>
        <v>7.5</v>
      </c>
      <c r="S170" s="35">
        <f t="shared" si="92"/>
        <v>4</v>
      </c>
      <c r="T170" s="34">
        <f t="shared" si="92"/>
        <v>95</v>
      </c>
      <c r="U170" s="34">
        <f t="shared" si="92"/>
        <v>10.5</v>
      </c>
      <c r="V170" s="284">
        <f t="shared" si="92"/>
        <v>8</v>
      </c>
      <c r="W170" s="33">
        <f t="shared" si="92"/>
        <v>130</v>
      </c>
      <c r="X170" s="34">
        <f t="shared" si="92"/>
        <v>13.5</v>
      </c>
      <c r="Y170" s="36">
        <f t="shared" si="92"/>
        <v>10</v>
      </c>
      <c r="Z170" s="294"/>
    </row>
    <row r="171" spans="2:26" ht="30" customHeight="1" thickBot="1">
      <c r="B171" s="365"/>
      <c r="C171" s="374" t="s">
        <v>174</v>
      </c>
      <c r="D171" s="383"/>
      <c r="E171" s="188">
        <f>SUM(E170,E163,E120,E92,E85,E58)</f>
        <v>9334</v>
      </c>
      <c r="F171" s="189">
        <f t="shared" ref="F171:M171" si="93">SUM(F170,F163,F120,F92,F85,F58)</f>
        <v>1233.6615999999999</v>
      </c>
      <c r="G171" s="191">
        <f t="shared" si="93"/>
        <v>370</v>
      </c>
      <c r="H171" s="189">
        <f t="shared" si="93"/>
        <v>3580.3</v>
      </c>
      <c r="I171" s="189">
        <f t="shared" si="93"/>
        <v>502.54100000000005</v>
      </c>
      <c r="J171" s="191">
        <f t="shared" si="93"/>
        <v>282</v>
      </c>
      <c r="K171" s="189">
        <f t="shared" si="93"/>
        <v>12914.300000000001</v>
      </c>
      <c r="L171" s="189">
        <f t="shared" si="93"/>
        <v>1736.2026000000003</v>
      </c>
      <c r="M171" s="295">
        <f t="shared" si="93"/>
        <v>652</v>
      </c>
      <c r="N171" s="188">
        <f t="shared" ref="N171:Y171" si="94">SUM(N170,N163,N120,N92,N85,N58)</f>
        <v>2262.4</v>
      </c>
      <c r="O171" s="189">
        <f t="shared" si="94"/>
        <v>213.78000000000003</v>
      </c>
      <c r="P171" s="296">
        <f t="shared" si="94"/>
        <v>205</v>
      </c>
      <c r="Q171" s="189">
        <f t="shared" si="94"/>
        <v>15800</v>
      </c>
      <c r="R171" s="189">
        <f t="shared" si="94"/>
        <v>1530.376</v>
      </c>
      <c r="S171" s="194">
        <f t="shared" si="94"/>
        <v>1002</v>
      </c>
      <c r="T171" s="189">
        <f t="shared" si="94"/>
        <v>18062.400000000001</v>
      </c>
      <c r="U171" s="189">
        <f t="shared" si="94"/>
        <v>1744.1559999999999</v>
      </c>
      <c r="V171" s="195">
        <f t="shared" si="94"/>
        <v>1207</v>
      </c>
      <c r="W171" s="297">
        <f t="shared" si="94"/>
        <v>30976.699999999997</v>
      </c>
      <c r="X171" s="298">
        <f t="shared" si="94"/>
        <v>3480.3586000000005</v>
      </c>
      <c r="Y171" s="299">
        <f t="shared" si="94"/>
        <v>1859</v>
      </c>
      <c r="Z171" s="300"/>
    </row>
    <row r="172" spans="2:26" ht="30" customHeight="1">
      <c r="B172" s="384" t="s">
        <v>102</v>
      </c>
      <c r="C172" s="105" t="s">
        <v>92</v>
      </c>
      <c r="D172" s="75" t="s">
        <v>103</v>
      </c>
      <c r="E172" s="200"/>
      <c r="F172" s="201"/>
      <c r="G172" s="204"/>
      <c r="H172" s="201"/>
      <c r="I172" s="201"/>
      <c r="J172" s="204"/>
      <c r="K172" s="2">
        <f t="shared" ref="K172:M173" si="95">SUM(E172,H172)</f>
        <v>0</v>
      </c>
      <c r="L172" s="2">
        <f t="shared" si="95"/>
        <v>0</v>
      </c>
      <c r="M172" s="32">
        <f t="shared" si="95"/>
        <v>0</v>
      </c>
      <c r="N172" s="249">
        <v>65.900000000000006</v>
      </c>
      <c r="O172" s="249">
        <v>5.8</v>
      </c>
      <c r="P172" s="250">
        <v>4</v>
      </c>
      <c r="Q172" s="249"/>
      <c r="R172" s="249"/>
      <c r="S172" s="28"/>
      <c r="T172" s="2">
        <f t="shared" ref="T172:V173" si="96">SUM(N172,Q172)</f>
        <v>65.900000000000006</v>
      </c>
      <c r="U172" s="2">
        <f t="shared" si="96"/>
        <v>5.8</v>
      </c>
      <c r="V172" s="32">
        <f t="shared" si="96"/>
        <v>4</v>
      </c>
      <c r="W172" s="11">
        <f t="shared" ref="W172:Y173" si="97">SUM(K172,T172)</f>
        <v>65.900000000000006</v>
      </c>
      <c r="X172" s="25">
        <f t="shared" si="97"/>
        <v>5.8</v>
      </c>
      <c r="Y172" s="40">
        <f t="shared" si="97"/>
        <v>4</v>
      </c>
      <c r="Z172" s="301">
        <v>4</v>
      </c>
    </row>
    <row r="173" spans="2:26" ht="30" customHeight="1">
      <c r="B173" s="385"/>
      <c r="C173" s="357" t="s">
        <v>82</v>
      </c>
      <c r="D173" s="302" t="s">
        <v>104</v>
      </c>
      <c r="E173" s="240"/>
      <c r="F173" s="66"/>
      <c r="G173" s="242"/>
      <c r="H173" s="66"/>
      <c r="I173" s="66"/>
      <c r="J173" s="242"/>
      <c r="K173" s="2">
        <f t="shared" si="95"/>
        <v>0</v>
      </c>
      <c r="L173" s="2">
        <f t="shared" si="95"/>
        <v>0</v>
      </c>
      <c r="M173" s="32">
        <f t="shared" si="95"/>
        <v>0</v>
      </c>
      <c r="N173" s="70">
        <v>27</v>
      </c>
      <c r="O173" s="70">
        <v>0.3</v>
      </c>
      <c r="P173" s="44">
        <v>3</v>
      </c>
      <c r="Q173" s="70"/>
      <c r="R173" s="70"/>
      <c r="S173" s="23"/>
      <c r="T173" s="2">
        <f t="shared" si="96"/>
        <v>27</v>
      </c>
      <c r="U173" s="2">
        <f t="shared" si="96"/>
        <v>0.3</v>
      </c>
      <c r="V173" s="32">
        <f t="shared" si="96"/>
        <v>3</v>
      </c>
      <c r="W173" s="11">
        <f t="shared" si="97"/>
        <v>27</v>
      </c>
      <c r="X173" s="25">
        <f t="shared" si="97"/>
        <v>0.3</v>
      </c>
      <c r="Y173" s="40">
        <f t="shared" si="97"/>
        <v>3</v>
      </c>
      <c r="Z173" s="243"/>
    </row>
    <row r="174" spans="2:26" ht="30" customHeight="1" thickBot="1">
      <c r="B174" s="385"/>
      <c r="C174" s="372" t="s">
        <v>85</v>
      </c>
      <c r="D174" s="376"/>
      <c r="E174" s="218">
        <f>SUM(E172:E173)</f>
        <v>0</v>
      </c>
      <c r="F174" s="207">
        <f t="shared" ref="F174:Y174" si="98">SUM(F172:F173)</f>
        <v>0</v>
      </c>
      <c r="G174" s="212">
        <f t="shared" si="98"/>
        <v>0</v>
      </c>
      <c r="H174" s="207">
        <f t="shared" si="98"/>
        <v>0</v>
      </c>
      <c r="I174" s="207">
        <f t="shared" si="98"/>
        <v>0</v>
      </c>
      <c r="J174" s="207">
        <f t="shared" si="98"/>
        <v>0</v>
      </c>
      <c r="K174" s="207">
        <f t="shared" si="98"/>
        <v>0</v>
      </c>
      <c r="L174" s="207">
        <f t="shared" si="98"/>
        <v>0</v>
      </c>
      <c r="M174" s="213">
        <f t="shared" si="98"/>
        <v>0</v>
      </c>
      <c r="N174" s="214">
        <f t="shared" si="98"/>
        <v>92.9</v>
      </c>
      <c r="O174" s="207">
        <f t="shared" si="98"/>
        <v>6.1</v>
      </c>
      <c r="P174" s="303">
        <f t="shared" si="98"/>
        <v>7</v>
      </c>
      <c r="Q174" s="207">
        <f t="shared" si="98"/>
        <v>0</v>
      </c>
      <c r="R174" s="207">
        <f t="shared" si="98"/>
        <v>0</v>
      </c>
      <c r="S174" s="212">
        <f t="shared" si="98"/>
        <v>0</v>
      </c>
      <c r="T174" s="207">
        <f t="shared" si="98"/>
        <v>92.9</v>
      </c>
      <c r="U174" s="207">
        <f t="shared" si="98"/>
        <v>6.1</v>
      </c>
      <c r="V174" s="304">
        <f t="shared" si="98"/>
        <v>7</v>
      </c>
      <c r="W174" s="218">
        <f t="shared" si="98"/>
        <v>92.9</v>
      </c>
      <c r="X174" s="207">
        <f t="shared" si="98"/>
        <v>6.1</v>
      </c>
      <c r="Y174" s="213">
        <f t="shared" si="98"/>
        <v>7</v>
      </c>
      <c r="Z174" s="216">
        <f>SUM(Z172:Z173)</f>
        <v>4</v>
      </c>
    </row>
    <row r="175" spans="2:26" ht="30" customHeight="1">
      <c r="B175" s="385"/>
      <c r="C175" s="378" t="s">
        <v>136</v>
      </c>
      <c r="D175" s="162" t="s">
        <v>104</v>
      </c>
      <c r="E175" s="8">
        <v>0</v>
      </c>
      <c r="F175" s="2">
        <v>0</v>
      </c>
      <c r="G175" s="31">
        <v>0</v>
      </c>
      <c r="H175" s="2">
        <v>90</v>
      </c>
      <c r="I175" s="2">
        <v>6.5</v>
      </c>
      <c r="J175" s="31">
        <v>9</v>
      </c>
      <c r="K175" s="2">
        <f t="shared" ref="K175:M179" si="99">SUM(E175,H175)</f>
        <v>90</v>
      </c>
      <c r="L175" s="2">
        <f t="shared" si="99"/>
        <v>6.5</v>
      </c>
      <c r="M175" s="43">
        <f t="shared" si="99"/>
        <v>9</v>
      </c>
      <c r="N175" s="8">
        <v>0.06</v>
      </c>
      <c r="O175" s="2">
        <v>0.65</v>
      </c>
      <c r="P175" s="268">
        <v>1</v>
      </c>
      <c r="Q175" s="2">
        <v>0.2</v>
      </c>
      <c r="R175" s="2">
        <v>2.27</v>
      </c>
      <c r="S175" s="31">
        <v>1</v>
      </c>
      <c r="T175" s="2">
        <f t="shared" ref="T175:V179" si="100">SUM(N175,Q175)</f>
        <v>0.26</v>
      </c>
      <c r="U175" s="2">
        <f t="shared" si="100"/>
        <v>2.92</v>
      </c>
      <c r="V175" s="32">
        <f t="shared" si="100"/>
        <v>2</v>
      </c>
      <c r="W175" s="11">
        <f t="shared" ref="W175:Y179" si="101">SUM(K175,T175)</f>
        <v>90.26</v>
      </c>
      <c r="X175" s="25">
        <f t="shared" si="101"/>
        <v>9.42</v>
      </c>
      <c r="Y175" s="40">
        <f t="shared" si="101"/>
        <v>11</v>
      </c>
      <c r="Z175" s="273"/>
    </row>
    <row r="176" spans="2:26" ht="30" customHeight="1">
      <c r="B176" s="385"/>
      <c r="C176" s="369"/>
      <c r="D176" s="169" t="s">
        <v>54</v>
      </c>
      <c r="E176" s="11">
        <v>0</v>
      </c>
      <c r="F176" s="25">
        <v>0</v>
      </c>
      <c r="G176" s="23">
        <v>0</v>
      </c>
      <c r="H176" s="25">
        <v>20</v>
      </c>
      <c r="I176" s="25">
        <v>0.7</v>
      </c>
      <c r="J176" s="23">
        <v>1</v>
      </c>
      <c r="K176" s="2">
        <f t="shared" si="99"/>
        <v>20</v>
      </c>
      <c r="L176" s="2">
        <f t="shared" si="99"/>
        <v>0.7</v>
      </c>
      <c r="M176" s="43">
        <f t="shared" si="99"/>
        <v>1</v>
      </c>
      <c r="N176" s="11">
        <v>0</v>
      </c>
      <c r="O176" s="25">
        <v>0</v>
      </c>
      <c r="P176" s="44">
        <v>0</v>
      </c>
      <c r="Q176" s="25">
        <v>0</v>
      </c>
      <c r="R176" s="25">
        <v>0</v>
      </c>
      <c r="S176" s="23">
        <v>0</v>
      </c>
      <c r="T176" s="2">
        <f t="shared" si="100"/>
        <v>0</v>
      </c>
      <c r="U176" s="2">
        <f t="shared" si="100"/>
        <v>0</v>
      </c>
      <c r="V176" s="32">
        <f t="shared" si="100"/>
        <v>0</v>
      </c>
      <c r="W176" s="11">
        <f t="shared" si="101"/>
        <v>20</v>
      </c>
      <c r="X176" s="25">
        <f t="shared" si="101"/>
        <v>0.7</v>
      </c>
      <c r="Y176" s="40">
        <f t="shared" si="101"/>
        <v>1</v>
      </c>
      <c r="Z176" s="176"/>
    </row>
    <row r="177" spans="2:26" ht="30" customHeight="1">
      <c r="B177" s="385"/>
      <c r="C177" s="136" t="s">
        <v>113</v>
      </c>
      <c r="D177" s="78" t="s">
        <v>104</v>
      </c>
      <c r="E177" s="24">
        <v>16</v>
      </c>
      <c r="F177" s="22">
        <v>1.84</v>
      </c>
      <c r="G177" s="23">
        <v>2</v>
      </c>
      <c r="H177" s="22">
        <v>107</v>
      </c>
      <c r="I177" s="22">
        <v>12.305</v>
      </c>
      <c r="J177" s="23">
        <v>12</v>
      </c>
      <c r="K177" s="2">
        <f t="shared" si="99"/>
        <v>123</v>
      </c>
      <c r="L177" s="2">
        <f t="shared" si="99"/>
        <v>14.145</v>
      </c>
      <c r="M177" s="43">
        <f t="shared" si="99"/>
        <v>14</v>
      </c>
      <c r="N177" s="24"/>
      <c r="O177" s="22"/>
      <c r="P177" s="44"/>
      <c r="Q177" s="22">
        <v>122</v>
      </c>
      <c r="R177" s="22">
        <v>14.030000000000001</v>
      </c>
      <c r="S177" s="23">
        <v>11</v>
      </c>
      <c r="T177" s="2">
        <f t="shared" si="100"/>
        <v>122</v>
      </c>
      <c r="U177" s="2">
        <f t="shared" si="100"/>
        <v>14.030000000000001</v>
      </c>
      <c r="V177" s="32">
        <f t="shared" si="100"/>
        <v>11</v>
      </c>
      <c r="W177" s="11">
        <f t="shared" si="101"/>
        <v>245</v>
      </c>
      <c r="X177" s="25">
        <f t="shared" si="101"/>
        <v>28.175000000000001</v>
      </c>
      <c r="Y177" s="40">
        <f t="shared" si="101"/>
        <v>25</v>
      </c>
      <c r="Z177" s="176"/>
    </row>
    <row r="178" spans="2:26" ht="30" customHeight="1">
      <c r="B178" s="385"/>
      <c r="C178" s="136" t="s">
        <v>120</v>
      </c>
      <c r="D178" s="78" t="s">
        <v>104</v>
      </c>
      <c r="E178" s="24">
        <v>84.5</v>
      </c>
      <c r="F178" s="22">
        <v>20.399999999999999</v>
      </c>
      <c r="G178" s="23">
        <v>7</v>
      </c>
      <c r="H178" s="22"/>
      <c r="I178" s="22"/>
      <c r="J178" s="23"/>
      <c r="K178" s="2">
        <f t="shared" si="99"/>
        <v>84.5</v>
      </c>
      <c r="L178" s="2">
        <f t="shared" si="99"/>
        <v>20.399999999999999</v>
      </c>
      <c r="M178" s="43">
        <f t="shared" si="99"/>
        <v>7</v>
      </c>
      <c r="N178" s="24">
        <v>480.3</v>
      </c>
      <c r="O178" s="22">
        <v>60.9</v>
      </c>
      <c r="P178" s="44">
        <v>47</v>
      </c>
      <c r="Q178" s="22">
        <v>15.2</v>
      </c>
      <c r="R178" s="22">
        <v>2</v>
      </c>
      <c r="S178" s="23">
        <v>3</v>
      </c>
      <c r="T178" s="2">
        <f t="shared" si="100"/>
        <v>495.5</v>
      </c>
      <c r="U178" s="2">
        <f t="shared" si="100"/>
        <v>62.9</v>
      </c>
      <c r="V178" s="32">
        <f t="shared" si="100"/>
        <v>50</v>
      </c>
      <c r="W178" s="11">
        <f t="shared" si="101"/>
        <v>580</v>
      </c>
      <c r="X178" s="25">
        <f t="shared" si="101"/>
        <v>83.3</v>
      </c>
      <c r="Y178" s="40">
        <f t="shared" si="101"/>
        <v>57</v>
      </c>
      <c r="Z178" s="176"/>
    </row>
    <row r="179" spans="2:26" ht="30" customHeight="1">
      <c r="B179" s="385"/>
      <c r="C179" s="136" t="s">
        <v>126</v>
      </c>
      <c r="D179" s="169" t="s">
        <v>104</v>
      </c>
      <c r="E179" s="11">
        <v>10</v>
      </c>
      <c r="F179" s="25">
        <v>1.5</v>
      </c>
      <c r="G179" s="23">
        <v>1</v>
      </c>
      <c r="H179" s="25"/>
      <c r="I179" s="25"/>
      <c r="J179" s="23"/>
      <c r="K179" s="2">
        <f t="shared" si="99"/>
        <v>10</v>
      </c>
      <c r="L179" s="2">
        <f t="shared" si="99"/>
        <v>1.5</v>
      </c>
      <c r="M179" s="43">
        <f t="shared" si="99"/>
        <v>1</v>
      </c>
      <c r="N179" s="11">
        <v>95.5</v>
      </c>
      <c r="O179" s="25">
        <v>11</v>
      </c>
      <c r="P179" s="44">
        <v>10</v>
      </c>
      <c r="Q179" s="25">
        <v>0</v>
      </c>
      <c r="R179" s="25">
        <v>0</v>
      </c>
      <c r="S179" s="23">
        <v>0</v>
      </c>
      <c r="T179" s="2">
        <f t="shared" si="100"/>
        <v>95.5</v>
      </c>
      <c r="U179" s="2">
        <f t="shared" si="100"/>
        <v>11</v>
      </c>
      <c r="V179" s="32">
        <f t="shared" si="100"/>
        <v>10</v>
      </c>
      <c r="W179" s="11">
        <f t="shared" si="101"/>
        <v>105.5</v>
      </c>
      <c r="X179" s="25">
        <f t="shared" si="101"/>
        <v>12.5</v>
      </c>
      <c r="Y179" s="40">
        <f t="shared" si="101"/>
        <v>11</v>
      </c>
      <c r="Z179" s="176"/>
    </row>
    <row r="180" spans="2:26" ht="30" customHeight="1" thickBot="1">
      <c r="B180" s="385"/>
      <c r="C180" s="372" t="s">
        <v>128</v>
      </c>
      <c r="D180" s="379"/>
      <c r="E180" s="33">
        <f>SUM(E175:E179)</f>
        <v>110.5</v>
      </c>
      <c r="F180" s="34">
        <f t="shared" ref="F180:Y180" si="102">SUM(F175:F179)</f>
        <v>23.74</v>
      </c>
      <c r="G180" s="35">
        <f t="shared" si="102"/>
        <v>10</v>
      </c>
      <c r="H180" s="34">
        <f t="shared" si="102"/>
        <v>217</v>
      </c>
      <c r="I180" s="34">
        <f t="shared" si="102"/>
        <v>19.504999999999999</v>
      </c>
      <c r="J180" s="35">
        <f t="shared" si="102"/>
        <v>22</v>
      </c>
      <c r="K180" s="34">
        <f t="shared" si="102"/>
        <v>327.5</v>
      </c>
      <c r="L180" s="34">
        <f t="shared" si="102"/>
        <v>43.244999999999997</v>
      </c>
      <c r="M180" s="36">
        <f t="shared" si="102"/>
        <v>32</v>
      </c>
      <c r="N180" s="29">
        <f t="shared" si="102"/>
        <v>575.86</v>
      </c>
      <c r="O180" s="30">
        <f t="shared" si="102"/>
        <v>72.55</v>
      </c>
      <c r="P180" s="45">
        <f t="shared" si="102"/>
        <v>58</v>
      </c>
      <c r="Q180" s="30">
        <f t="shared" si="102"/>
        <v>137.4</v>
      </c>
      <c r="R180" s="30">
        <f t="shared" si="102"/>
        <v>18.3</v>
      </c>
      <c r="S180" s="35">
        <f t="shared" si="102"/>
        <v>15</v>
      </c>
      <c r="T180" s="34">
        <f t="shared" si="102"/>
        <v>713.26</v>
      </c>
      <c r="U180" s="34">
        <f t="shared" si="102"/>
        <v>90.85</v>
      </c>
      <c r="V180" s="284">
        <f t="shared" si="102"/>
        <v>73</v>
      </c>
      <c r="W180" s="33">
        <f t="shared" si="102"/>
        <v>1040.76</v>
      </c>
      <c r="X180" s="34">
        <f t="shared" si="102"/>
        <v>134.095</v>
      </c>
      <c r="Y180" s="36">
        <f t="shared" si="102"/>
        <v>105</v>
      </c>
      <c r="Z180" s="294">
        <f>SUM(Z175:Z179)</f>
        <v>0</v>
      </c>
    </row>
    <row r="181" spans="2:26" ht="30" customHeight="1">
      <c r="B181" s="385"/>
      <c r="C181" s="378" t="s">
        <v>140</v>
      </c>
      <c r="D181" s="305" t="s">
        <v>200</v>
      </c>
      <c r="E181" s="6"/>
      <c r="F181" s="27"/>
      <c r="G181" s="28"/>
      <c r="H181" s="27"/>
      <c r="I181" s="27"/>
      <c r="J181" s="28"/>
      <c r="K181" s="27">
        <f t="shared" ref="K181:L183" si="103">SUM(E181,H181)</f>
        <v>0</v>
      </c>
      <c r="L181" s="27">
        <f t="shared" si="103"/>
        <v>0</v>
      </c>
      <c r="M181" s="37">
        <f t="shared" ref="M181:M186" si="104">SUM(G181,J181)</f>
        <v>0</v>
      </c>
      <c r="N181" s="6">
        <v>50</v>
      </c>
      <c r="O181" s="27">
        <v>8</v>
      </c>
      <c r="P181" s="28">
        <v>4</v>
      </c>
      <c r="Q181" s="27"/>
      <c r="R181" s="27"/>
      <c r="S181" s="28"/>
      <c r="T181" s="27">
        <f t="shared" ref="T181:V183" si="105">SUM(N181,Q181)</f>
        <v>50</v>
      </c>
      <c r="U181" s="27">
        <f t="shared" si="105"/>
        <v>8</v>
      </c>
      <c r="V181" s="37">
        <f t="shared" si="105"/>
        <v>4</v>
      </c>
      <c r="W181" s="6">
        <f t="shared" ref="W181:Y183" si="106">SUM(K181,T181)</f>
        <v>50</v>
      </c>
      <c r="X181" s="27">
        <f t="shared" si="106"/>
        <v>8</v>
      </c>
      <c r="Y181" s="37">
        <f t="shared" si="106"/>
        <v>4</v>
      </c>
      <c r="Z181" s="273"/>
    </row>
    <row r="182" spans="2:26" ht="30" customHeight="1">
      <c r="B182" s="385"/>
      <c r="C182" s="368"/>
      <c r="D182" s="169" t="s">
        <v>104</v>
      </c>
      <c r="E182" s="11"/>
      <c r="F182" s="25"/>
      <c r="G182" s="23"/>
      <c r="H182" s="25">
        <v>30</v>
      </c>
      <c r="I182" s="25">
        <v>4</v>
      </c>
      <c r="J182" s="23">
        <v>2</v>
      </c>
      <c r="K182" s="2">
        <f t="shared" si="103"/>
        <v>30</v>
      </c>
      <c r="L182" s="2">
        <f t="shared" si="103"/>
        <v>4</v>
      </c>
      <c r="M182" s="43">
        <f t="shared" si="104"/>
        <v>2</v>
      </c>
      <c r="N182" s="11">
        <v>11</v>
      </c>
      <c r="O182" s="25">
        <v>1.8</v>
      </c>
      <c r="P182" s="23">
        <v>2</v>
      </c>
      <c r="Q182" s="25"/>
      <c r="R182" s="25"/>
      <c r="S182" s="23"/>
      <c r="T182" s="2">
        <f t="shared" si="105"/>
        <v>11</v>
      </c>
      <c r="U182" s="2">
        <f t="shared" si="105"/>
        <v>1.8</v>
      </c>
      <c r="V182" s="43">
        <f t="shared" si="105"/>
        <v>2</v>
      </c>
      <c r="W182" s="11">
        <f t="shared" si="106"/>
        <v>41</v>
      </c>
      <c r="X182" s="25">
        <f t="shared" si="106"/>
        <v>5.8</v>
      </c>
      <c r="Y182" s="40">
        <f t="shared" si="106"/>
        <v>4</v>
      </c>
      <c r="Z182" s="176"/>
    </row>
    <row r="183" spans="2:26" ht="30" customHeight="1">
      <c r="B183" s="385"/>
      <c r="C183" s="369"/>
      <c r="D183" s="169" t="s">
        <v>201</v>
      </c>
      <c r="E183" s="11"/>
      <c r="F183" s="25"/>
      <c r="G183" s="23"/>
      <c r="H183" s="25"/>
      <c r="I183" s="25"/>
      <c r="J183" s="23"/>
      <c r="K183" s="2">
        <f t="shared" si="103"/>
        <v>0</v>
      </c>
      <c r="L183" s="2">
        <f t="shared" si="103"/>
        <v>0</v>
      </c>
      <c r="M183" s="43">
        <f t="shared" si="104"/>
        <v>0</v>
      </c>
      <c r="N183" s="11">
        <v>10</v>
      </c>
      <c r="O183" s="25">
        <v>1.6</v>
      </c>
      <c r="P183" s="23">
        <v>3</v>
      </c>
      <c r="Q183" s="25"/>
      <c r="R183" s="25"/>
      <c r="S183" s="23"/>
      <c r="T183" s="2">
        <f t="shared" si="105"/>
        <v>10</v>
      </c>
      <c r="U183" s="2">
        <f t="shared" si="105"/>
        <v>1.6</v>
      </c>
      <c r="V183" s="43">
        <f t="shared" si="105"/>
        <v>3</v>
      </c>
      <c r="W183" s="11">
        <f t="shared" si="106"/>
        <v>10</v>
      </c>
      <c r="X183" s="25">
        <f t="shared" si="106"/>
        <v>1.6</v>
      </c>
      <c r="Y183" s="40">
        <f t="shared" si="106"/>
        <v>3</v>
      </c>
      <c r="Z183" s="176"/>
    </row>
    <row r="184" spans="2:26" ht="30" customHeight="1" thickBot="1">
      <c r="B184" s="386"/>
      <c r="C184" s="372" t="s">
        <v>142</v>
      </c>
      <c r="D184" s="379"/>
      <c r="E184" s="33">
        <f>SUM(E181:E183)</f>
        <v>0</v>
      </c>
      <c r="F184" s="34">
        <f t="shared" ref="F184:M184" si="107">SUM(F181:F183)</f>
        <v>0</v>
      </c>
      <c r="G184" s="34">
        <f t="shared" si="107"/>
        <v>0</v>
      </c>
      <c r="H184" s="34">
        <f t="shared" si="107"/>
        <v>30</v>
      </c>
      <c r="I184" s="34">
        <f t="shared" si="107"/>
        <v>4</v>
      </c>
      <c r="J184" s="34">
        <f t="shared" si="107"/>
        <v>2</v>
      </c>
      <c r="K184" s="34">
        <f t="shared" si="107"/>
        <v>30</v>
      </c>
      <c r="L184" s="34">
        <f t="shared" si="107"/>
        <v>4</v>
      </c>
      <c r="M184" s="36">
        <f t="shared" si="107"/>
        <v>2</v>
      </c>
      <c r="N184" s="33">
        <f t="shared" ref="N184:Z184" si="108">SUM(N181:N183)</f>
        <v>71</v>
      </c>
      <c r="O184" s="34">
        <f t="shared" si="108"/>
        <v>11.4</v>
      </c>
      <c r="P184" s="34">
        <f t="shared" si="108"/>
        <v>9</v>
      </c>
      <c r="Q184" s="34">
        <f t="shared" si="108"/>
        <v>0</v>
      </c>
      <c r="R184" s="34">
        <f t="shared" si="108"/>
        <v>0</v>
      </c>
      <c r="S184" s="34">
        <f t="shared" si="108"/>
        <v>0</v>
      </c>
      <c r="T184" s="34">
        <f t="shared" si="108"/>
        <v>71</v>
      </c>
      <c r="U184" s="34">
        <f t="shared" si="108"/>
        <v>11.4</v>
      </c>
      <c r="V184" s="36">
        <f t="shared" si="108"/>
        <v>9</v>
      </c>
      <c r="W184" s="33">
        <f t="shared" si="108"/>
        <v>101</v>
      </c>
      <c r="X184" s="34">
        <f t="shared" si="108"/>
        <v>15.4</v>
      </c>
      <c r="Y184" s="36">
        <f t="shared" si="108"/>
        <v>11</v>
      </c>
      <c r="Z184" s="306">
        <f t="shared" si="108"/>
        <v>0</v>
      </c>
    </row>
    <row r="185" spans="2:26" ht="30" customHeight="1">
      <c r="B185" s="385" t="s">
        <v>18</v>
      </c>
      <c r="C185" s="307" t="s">
        <v>147</v>
      </c>
      <c r="D185" s="308" t="s">
        <v>104</v>
      </c>
      <c r="E185" s="9"/>
      <c r="F185" s="25"/>
      <c r="G185" s="71"/>
      <c r="H185" s="25"/>
      <c r="I185" s="25"/>
      <c r="J185" s="71"/>
      <c r="K185" s="309">
        <f>E185+H185</f>
        <v>0</v>
      </c>
      <c r="L185" s="310">
        <f>F185+I185</f>
        <v>0</v>
      </c>
      <c r="M185" s="43">
        <f t="shared" si="104"/>
        <v>0</v>
      </c>
      <c r="N185" s="9">
        <v>45</v>
      </c>
      <c r="O185" s="25">
        <v>5.9</v>
      </c>
      <c r="P185" s="71">
        <v>3</v>
      </c>
      <c r="Q185" s="25">
        <v>149</v>
      </c>
      <c r="R185" s="25">
        <v>55.2</v>
      </c>
      <c r="S185" s="71">
        <v>12</v>
      </c>
      <c r="T185" s="25">
        <f t="shared" ref="T185:V187" si="109">N185+Q185</f>
        <v>194</v>
      </c>
      <c r="U185" s="25">
        <f t="shared" si="109"/>
        <v>61.1</v>
      </c>
      <c r="V185" s="311">
        <f t="shared" si="109"/>
        <v>15</v>
      </c>
      <c r="W185" s="6">
        <f t="shared" ref="W185:W193" si="110">SUM(K185,T185)</f>
        <v>194</v>
      </c>
      <c r="X185" s="27">
        <f t="shared" ref="X185:X193" si="111">SUM(L185,U185)</f>
        <v>61.1</v>
      </c>
      <c r="Y185" s="37">
        <f t="shared" ref="Y185:Y193" si="112">SUM(M185,V185)</f>
        <v>15</v>
      </c>
      <c r="Z185" s="277"/>
    </row>
    <row r="186" spans="2:26" ht="30" customHeight="1">
      <c r="B186" s="385"/>
      <c r="C186" s="136" t="s">
        <v>151</v>
      </c>
      <c r="D186" s="78" t="s">
        <v>192</v>
      </c>
      <c r="E186" s="9"/>
      <c r="F186" s="25"/>
      <c r="G186" s="71"/>
      <c r="H186" s="25">
        <v>64</v>
      </c>
      <c r="I186" s="25">
        <v>4.7</v>
      </c>
      <c r="J186" s="71">
        <v>5</v>
      </c>
      <c r="K186" s="25">
        <f>E186+H186</f>
        <v>64</v>
      </c>
      <c r="L186" s="25">
        <f>F186+I186</f>
        <v>4.7</v>
      </c>
      <c r="M186" s="43">
        <f t="shared" si="104"/>
        <v>5</v>
      </c>
      <c r="N186" s="9"/>
      <c r="O186" s="25"/>
      <c r="P186" s="71"/>
      <c r="Q186" s="25"/>
      <c r="R186" s="25"/>
      <c r="S186" s="71"/>
      <c r="T186" s="25">
        <f t="shared" si="109"/>
        <v>0</v>
      </c>
      <c r="U186" s="25">
        <f t="shared" si="109"/>
        <v>0</v>
      </c>
      <c r="V186" s="311">
        <f t="shared" si="109"/>
        <v>0</v>
      </c>
      <c r="W186" s="11">
        <f t="shared" si="110"/>
        <v>64</v>
      </c>
      <c r="X186" s="25">
        <f t="shared" si="111"/>
        <v>4.7</v>
      </c>
      <c r="Y186" s="40">
        <f t="shared" si="112"/>
        <v>5</v>
      </c>
      <c r="Z186" s="176"/>
    </row>
    <row r="187" spans="2:26" ht="30" customHeight="1">
      <c r="B187" s="385"/>
      <c r="C187" s="136" t="s">
        <v>155</v>
      </c>
      <c r="D187" s="78" t="s">
        <v>197</v>
      </c>
      <c r="E187" s="9"/>
      <c r="F187" s="25"/>
      <c r="G187" s="71"/>
      <c r="H187" s="25"/>
      <c r="I187" s="25"/>
      <c r="J187" s="71"/>
      <c r="K187" s="25">
        <f t="shared" ref="K187:K193" si="113">E187+H187</f>
        <v>0</v>
      </c>
      <c r="L187" s="25">
        <f t="shared" ref="L187:L193" si="114">F187+I187</f>
        <v>0</v>
      </c>
      <c r="M187" s="43">
        <f t="shared" ref="M187:M193" si="115">SUM(G187,J187)</f>
        <v>0</v>
      </c>
      <c r="N187" s="9">
        <v>68</v>
      </c>
      <c r="O187" s="25">
        <v>18</v>
      </c>
      <c r="P187" s="71">
        <v>4</v>
      </c>
      <c r="Q187" s="25">
        <v>20</v>
      </c>
      <c r="R187" s="25">
        <v>17.8</v>
      </c>
      <c r="S187" s="71">
        <v>1</v>
      </c>
      <c r="T187" s="25">
        <f t="shared" si="109"/>
        <v>88</v>
      </c>
      <c r="U187" s="25">
        <f t="shared" si="109"/>
        <v>35.799999999999997</v>
      </c>
      <c r="V187" s="311">
        <f t="shared" si="109"/>
        <v>5</v>
      </c>
      <c r="W187" s="11">
        <f t="shared" si="110"/>
        <v>88</v>
      </c>
      <c r="X187" s="25">
        <f t="shared" si="111"/>
        <v>35.799999999999997</v>
      </c>
      <c r="Y187" s="40">
        <f t="shared" si="112"/>
        <v>5</v>
      </c>
      <c r="Z187" s="176"/>
    </row>
    <row r="188" spans="2:26" ht="30" customHeight="1">
      <c r="B188" s="385"/>
      <c r="C188" s="136" t="s">
        <v>156</v>
      </c>
      <c r="D188" s="78" t="s">
        <v>52</v>
      </c>
      <c r="E188" s="9"/>
      <c r="F188" s="25"/>
      <c r="G188" s="71"/>
      <c r="H188" s="25">
        <v>20</v>
      </c>
      <c r="I188" s="25">
        <v>1.7</v>
      </c>
      <c r="J188" s="71">
        <v>1</v>
      </c>
      <c r="K188" s="25">
        <f t="shared" si="113"/>
        <v>20</v>
      </c>
      <c r="L188" s="25">
        <f t="shared" si="114"/>
        <v>1.7</v>
      </c>
      <c r="M188" s="43">
        <f t="shared" si="115"/>
        <v>1</v>
      </c>
      <c r="N188" s="9"/>
      <c r="O188" s="25"/>
      <c r="P188" s="71"/>
      <c r="Q188" s="25"/>
      <c r="R188" s="25"/>
      <c r="S188" s="71"/>
      <c r="T188" s="25">
        <f t="shared" ref="T188:T193" si="116">N188+Q188</f>
        <v>0</v>
      </c>
      <c r="U188" s="25">
        <f t="shared" ref="U188:U193" si="117">O188+R188</f>
        <v>0</v>
      </c>
      <c r="V188" s="311">
        <f t="shared" ref="V188:V193" si="118">P188+S188</f>
        <v>0</v>
      </c>
      <c r="W188" s="11">
        <f t="shared" si="110"/>
        <v>20</v>
      </c>
      <c r="X188" s="25">
        <f t="shared" si="111"/>
        <v>1.7</v>
      </c>
      <c r="Y188" s="40">
        <f t="shared" si="112"/>
        <v>1</v>
      </c>
      <c r="Z188" s="176"/>
    </row>
    <row r="189" spans="2:26" ht="30" customHeight="1">
      <c r="B189" s="385"/>
      <c r="C189" s="355" t="s">
        <v>198</v>
      </c>
      <c r="D189" s="78" t="s">
        <v>104</v>
      </c>
      <c r="E189" s="9"/>
      <c r="F189" s="25"/>
      <c r="G189" s="71"/>
      <c r="H189" s="25">
        <v>0.4</v>
      </c>
      <c r="I189" s="25">
        <v>0.2</v>
      </c>
      <c r="J189" s="71">
        <v>3</v>
      </c>
      <c r="K189" s="25">
        <f t="shared" si="113"/>
        <v>0.4</v>
      </c>
      <c r="L189" s="25">
        <f t="shared" si="114"/>
        <v>0.2</v>
      </c>
      <c r="M189" s="43">
        <f t="shared" si="115"/>
        <v>3</v>
      </c>
      <c r="N189" s="9"/>
      <c r="O189" s="25"/>
      <c r="P189" s="71"/>
      <c r="Q189" s="25"/>
      <c r="R189" s="25"/>
      <c r="S189" s="71"/>
      <c r="T189" s="25">
        <f t="shared" si="116"/>
        <v>0</v>
      </c>
      <c r="U189" s="25">
        <f t="shared" si="117"/>
        <v>0</v>
      </c>
      <c r="V189" s="311">
        <f t="shared" si="118"/>
        <v>0</v>
      </c>
      <c r="W189" s="11">
        <f t="shared" si="110"/>
        <v>0.4</v>
      </c>
      <c r="X189" s="25">
        <f t="shared" si="111"/>
        <v>0.2</v>
      </c>
      <c r="Y189" s="40">
        <f t="shared" si="112"/>
        <v>3</v>
      </c>
      <c r="Z189" s="176"/>
    </row>
    <row r="190" spans="2:26" ht="30" customHeight="1">
      <c r="B190" s="385"/>
      <c r="C190" s="367" t="s">
        <v>157</v>
      </c>
      <c r="D190" s="78" t="s">
        <v>54</v>
      </c>
      <c r="E190" s="9"/>
      <c r="F190" s="25"/>
      <c r="G190" s="71"/>
      <c r="H190" s="25">
        <v>3</v>
      </c>
      <c r="I190" s="86">
        <v>0.12</v>
      </c>
      <c r="J190" s="71">
        <v>1</v>
      </c>
      <c r="K190" s="25">
        <f t="shared" si="113"/>
        <v>3</v>
      </c>
      <c r="L190" s="25">
        <f t="shared" si="114"/>
        <v>0.12</v>
      </c>
      <c r="M190" s="43">
        <f t="shared" si="115"/>
        <v>1</v>
      </c>
      <c r="N190" s="9"/>
      <c r="O190" s="25"/>
      <c r="P190" s="71"/>
      <c r="Q190" s="25"/>
      <c r="R190" s="25"/>
      <c r="S190" s="71"/>
      <c r="T190" s="25">
        <f t="shared" si="116"/>
        <v>0</v>
      </c>
      <c r="U190" s="25">
        <f t="shared" si="117"/>
        <v>0</v>
      </c>
      <c r="V190" s="311">
        <f t="shared" si="118"/>
        <v>0</v>
      </c>
      <c r="W190" s="11">
        <f t="shared" si="110"/>
        <v>3</v>
      </c>
      <c r="X190" s="25">
        <f t="shared" si="111"/>
        <v>0.12</v>
      </c>
      <c r="Y190" s="40">
        <f t="shared" si="112"/>
        <v>1</v>
      </c>
      <c r="Z190" s="176"/>
    </row>
    <row r="191" spans="2:26" ht="30" customHeight="1">
      <c r="B191" s="385"/>
      <c r="C191" s="369"/>
      <c r="D191" s="78" t="s">
        <v>192</v>
      </c>
      <c r="E191" s="9"/>
      <c r="F191" s="25"/>
      <c r="G191" s="71"/>
      <c r="H191" s="25">
        <v>3</v>
      </c>
      <c r="I191" s="86">
        <v>0.05</v>
      </c>
      <c r="J191" s="71">
        <v>2</v>
      </c>
      <c r="K191" s="25">
        <f t="shared" si="113"/>
        <v>3</v>
      </c>
      <c r="L191" s="25">
        <f t="shared" si="114"/>
        <v>0.05</v>
      </c>
      <c r="M191" s="43">
        <f t="shared" si="115"/>
        <v>2</v>
      </c>
      <c r="N191" s="9"/>
      <c r="O191" s="25"/>
      <c r="P191" s="71"/>
      <c r="Q191" s="25"/>
      <c r="R191" s="25"/>
      <c r="S191" s="71"/>
      <c r="T191" s="25">
        <f t="shared" si="116"/>
        <v>0</v>
      </c>
      <c r="U191" s="25">
        <f t="shared" si="117"/>
        <v>0</v>
      </c>
      <c r="V191" s="311">
        <f t="shared" si="118"/>
        <v>0</v>
      </c>
      <c r="W191" s="11">
        <f t="shared" si="110"/>
        <v>3</v>
      </c>
      <c r="X191" s="25">
        <f t="shared" si="111"/>
        <v>0.05</v>
      </c>
      <c r="Y191" s="40">
        <f t="shared" si="112"/>
        <v>2</v>
      </c>
      <c r="Z191" s="176"/>
    </row>
    <row r="192" spans="2:26" ht="30" customHeight="1">
      <c r="B192" s="385"/>
      <c r="C192" s="136" t="s">
        <v>160</v>
      </c>
      <c r="D192" s="78" t="s">
        <v>54</v>
      </c>
      <c r="E192" s="9"/>
      <c r="F192" s="25"/>
      <c r="G192" s="71"/>
      <c r="H192" s="25">
        <v>10</v>
      </c>
      <c r="I192" s="25">
        <v>1</v>
      </c>
      <c r="J192" s="71">
        <v>1</v>
      </c>
      <c r="K192" s="25">
        <f t="shared" si="113"/>
        <v>10</v>
      </c>
      <c r="L192" s="25">
        <f t="shared" si="114"/>
        <v>1</v>
      </c>
      <c r="M192" s="43">
        <f t="shared" si="115"/>
        <v>1</v>
      </c>
      <c r="N192" s="9"/>
      <c r="O192" s="25"/>
      <c r="P192" s="71"/>
      <c r="Q192" s="25"/>
      <c r="R192" s="25"/>
      <c r="S192" s="71"/>
      <c r="T192" s="25">
        <f t="shared" si="116"/>
        <v>0</v>
      </c>
      <c r="U192" s="25">
        <f t="shared" si="117"/>
        <v>0</v>
      </c>
      <c r="V192" s="311">
        <f t="shared" si="118"/>
        <v>0</v>
      </c>
      <c r="W192" s="11">
        <f t="shared" si="110"/>
        <v>10</v>
      </c>
      <c r="X192" s="25">
        <f t="shared" si="111"/>
        <v>1</v>
      </c>
      <c r="Y192" s="40">
        <f t="shared" si="112"/>
        <v>1</v>
      </c>
      <c r="Z192" s="176"/>
    </row>
    <row r="193" spans="2:26" ht="30" customHeight="1">
      <c r="B193" s="385"/>
      <c r="C193" s="136" t="s">
        <v>161</v>
      </c>
      <c r="D193" s="78" t="s">
        <v>197</v>
      </c>
      <c r="E193" s="9">
        <v>5</v>
      </c>
      <c r="F193" s="25">
        <v>0.2</v>
      </c>
      <c r="G193" s="71">
        <v>1</v>
      </c>
      <c r="H193" s="25">
        <v>33</v>
      </c>
      <c r="I193" s="25">
        <v>1.4</v>
      </c>
      <c r="J193" s="71">
        <v>2</v>
      </c>
      <c r="K193" s="25">
        <f t="shared" si="113"/>
        <v>38</v>
      </c>
      <c r="L193" s="25">
        <f t="shared" si="114"/>
        <v>1.5999999999999999</v>
      </c>
      <c r="M193" s="40">
        <f t="shared" si="115"/>
        <v>3</v>
      </c>
      <c r="N193" s="9"/>
      <c r="O193" s="25"/>
      <c r="P193" s="71"/>
      <c r="Q193" s="25"/>
      <c r="R193" s="25"/>
      <c r="S193" s="71"/>
      <c r="T193" s="25">
        <f t="shared" si="116"/>
        <v>0</v>
      </c>
      <c r="U193" s="25">
        <f t="shared" si="117"/>
        <v>0</v>
      </c>
      <c r="V193" s="311">
        <f t="shared" si="118"/>
        <v>0</v>
      </c>
      <c r="W193" s="11">
        <f t="shared" si="110"/>
        <v>38</v>
      </c>
      <c r="X193" s="25">
        <f t="shared" si="111"/>
        <v>1.5999999999999999</v>
      </c>
      <c r="Y193" s="40">
        <f t="shared" si="112"/>
        <v>3</v>
      </c>
      <c r="Z193" s="176"/>
    </row>
    <row r="194" spans="2:26" ht="30" customHeight="1" thickBot="1">
      <c r="B194" s="385"/>
      <c r="C194" s="374" t="s">
        <v>159</v>
      </c>
      <c r="D194" s="383"/>
      <c r="E194" s="312">
        <f t="shared" ref="E194:J194" si="119">SUM(E185:E193)</f>
        <v>5</v>
      </c>
      <c r="F194" s="290">
        <f t="shared" si="119"/>
        <v>0.2</v>
      </c>
      <c r="G194" s="290">
        <f t="shared" si="119"/>
        <v>1</v>
      </c>
      <c r="H194" s="290">
        <f t="shared" si="119"/>
        <v>133.4</v>
      </c>
      <c r="I194" s="290">
        <f t="shared" si="119"/>
        <v>9.17</v>
      </c>
      <c r="J194" s="290">
        <f t="shared" si="119"/>
        <v>15</v>
      </c>
      <c r="K194" s="290">
        <f>SUM(K185:K193)</f>
        <v>138.4</v>
      </c>
      <c r="L194" s="290">
        <f t="shared" ref="L194:S194" si="120">SUM(L185:L193)</f>
        <v>9.370000000000001</v>
      </c>
      <c r="M194" s="290">
        <f t="shared" si="120"/>
        <v>16</v>
      </c>
      <c r="N194" s="290">
        <f t="shared" si="120"/>
        <v>113</v>
      </c>
      <c r="O194" s="290">
        <f t="shared" si="120"/>
        <v>23.9</v>
      </c>
      <c r="P194" s="290">
        <f t="shared" si="120"/>
        <v>7</v>
      </c>
      <c r="Q194" s="290">
        <f t="shared" si="120"/>
        <v>169</v>
      </c>
      <c r="R194" s="290">
        <f t="shared" si="120"/>
        <v>73</v>
      </c>
      <c r="S194" s="290">
        <f t="shared" si="120"/>
        <v>13</v>
      </c>
      <c r="T194" s="290">
        <f t="shared" ref="T194:Z194" si="121">SUM(T185:T193)</f>
        <v>282</v>
      </c>
      <c r="U194" s="290">
        <f t="shared" si="121"/>
        <v>96.9</v>
      </c>
      <c r="V194" s="313">
        <f t="shared" si="121"/>
        <v>20</v>
      </c>
      <c r="W194" s="197">
        <f t="shared" si="121"/>
        <v>420.4</v>
      </c>
      <c r="X194" s="154">
        <f t="shared" si="121"/>
        <v>106.27</v>
      </c>
      <c r="Y194" s="314">
        <f t="shared" si="121"/>
        <v>36</v>
      </c>
      <c r="Z194" s="315">
        <f t="shared" si="121"/>
        <v>0</v>
      </c>
    </row>
    <row r="195" spans="2:26" ht="30" customHeight="1">
      <c r="B195" s="385"/>
      <c r="C195" s="105" t="s">
        <v>35</v>
      </c>
      <c r="D195" s="305" t="s">
        <v>216</v>
      </c>
      <c r="E195" s="6"/>
      <c r="F195" s="27"/>
      <c r="G195" s="28"/>
      <c r="H195" s="27">
        <v>10</v>
      </c>
      <c r="I195" s="27">
        <v>0.7</v>
      </c>
      <c r="J195" s="28">
        <v>1</v>
      </c>
      <c r="K195" s="27">
        <f t="shared" ref="K195:M201" si="122">SUM(E195,H195)</f>
        <v>10</v>
      </c>
      <c r="L195" s="27">
        <v>0.7</v>
      </c>
      <c r="M195" s="37">
        <v>1</v>
      </c>
      <c r="N195" s="6"/>
      <c r="O195" s="27"/>
      <c r="P195" s="28"/>
      <c r="Q195" s="27">
        <v>50</v>
      </c>
      <c r="R195" s="27">
        <v>5.4</v>
      </c>
      <c r="S195" s="28">
        <v>4</v>
      </c>
      <c r="T195" s="27">
        <f t="shared" ref="T195:T201" si="123">SUM(N195,Q195)</f>
        <v>50</v>
      </c>
      <c r="U195" s="27">
        <v>0.7</v>
      </c>
      <c r="V195" s="37">
        <v>1</v>
      </c>
      <c r="W195" s="8">
        <f>SUM(K195,T195)</f>
        <v>60</v>
      </c>
      <c r="X195" s="2">
        <f>SUM(L195,U195)</f>
        <v>1.4</v>
      </c>
      <c r="Y195" s="43">
        <f>SUM(M195,V195)</f>
        <v>2</v>
      </c>
      <c r="Z195" s="277"/>
    </row>
    <row r="196" spans="2:26" ht="30" customHeight="1">
      <c r="B196" s="385"/>
      <c r="C196" s="367" t="s">
        <v>39</v>
      </c>
      <c r="D196" s="162" t="s">
        <v>54</v>
      </c>
      <c r="E196" s="8"/>
      <c r="F196" s="2"/>
      <c r="G196" s="31"/>
      <c r="H196" s="2">
        <v>260</v>
      </c>
      <c r="I196" s="2">
        <v>47</v>
      </c>
      <c r="J196" s="31">
        <v>14</v>
      </c>
      <c r="K196" s="2">
        <f t="shared" si="122"/>
        <v>260</v>
      </c>
      <c r="L196" s="2">
        <f t="shared" si="122"/>
        <v>47</v>
      </c>
      <c r="M196" s="43">
        <f t="shared" si="122"/>
        <v>14</v>
      </c>
      <c r="N196" s="3"/>
      <c r="O196" s="3"/>
      <c r="P196" s="318"/>
      <c r="Q196" s="3"/>
      <c r="R196" s="3"/>
      <c r="S196" s="319"/>
      <c r="T196" s="2">
        <f t="shared" si="123"/>
        <v>0</v>
      </c>
      <c r="U196" s="2">
        <f t="shared" ref="U196:U201" si="124">SUM(O196,R196)</f>
        <v>0</v>
      </c>
      <c r="V196" s="43">
        <f t="shared" ref="V196:V201" si="125">SUM(P196,S196)</f>
        <v>0</v>
      </c>
      <c r="W196" s="11">
        <f t="shared" ref="W196:W201" si="126">SUM(K196,T196)</f>
        <v>260</v>
      </c>
      <c r="X196" s="25">
        <f t="shared" ref="X196:X201" si="127">SUM(L196,U196)</f>
        <v>47</v>
      </c>
      <c r="Y196" s="40">
        <f t="shared" ref="Y196:Y201" si="128">SUM(M196,V196)</f>
        <v>14</v>
      </c>
      <c r="Z196" s="87">
        <v>14</v>
      </c>
    </row>
    <row r="197" spans="2:26" ht="30" customHeight="1">
      <c r="B197" s="385"/>
      <c r="C197" s="369"/>
      <c r="D197" s="169" t="s">
        <v>216</v>
      </c>
      <c r="E197" s="11"/>
      <c r="F197" s="25"/>
      <c r="G197" s="23"/>
      <c r="H197" s="25">
        <v>19</v>
      </c>
      <c r="I197" s="25">
        <v>1.5</v>
      </c>
      <c r="J197" s="23">
        <v>3</v>
      </c>
      <c r="K197" s="2">
        <f t="shared" si="122"/>
        <v>19</v>
      </c>
      <c r="L197" s="2">
        <f t="shared" si="122"/>
        <v>1.5</v>
      </c>
      <c r="M197" s="43">
        <f t="shared" si="122"/>
        <v>3</v>
      </c>
      <c r="N197" s="9">
        <v>7</v>
      </c>
      <c r="O197" s="25">
        <v>1.5</v>
      </c>
      <c r="P197" s="71">
        <v>1</v>
      </c>
      <c r="Q197" s="25"/>
      <c r="R197" s="25"/>
      <c r="S197" s="23"/>
      <c r="T197" s="2">
        <f t="shared" si="123"/>
        <v>7</v>
      </c>
      <c r="U197" s="2">
        <f t="shared" si="124"/>
        <v>1.5</v>
      </c>
      <c r="V197" s="43">
        <f t="shared" si="125"/>
        <v>1</v>
      </c>
      <c r="W197" s="11">
        <f t="shared" si="126"/>
        <v>26</v>
      </c>
      <c r="X197" s="25">
        <f t="shared" si="127"/>
        <v>3</v>
      </c>
      <c r="Y197" s="40">
        <f t="shared" si="128"/>
        <v>4</v>
      </c>
      <c r="Z197" s="88">
        <v>4</v>
      </c>
    </row>
    <row r="198" spans="2:26" ht="30" customHeight="1">
      <c r="B198" s="385"/>
      <c r="C198" s="136" t="s">
        <v>32</v>
      </c>
      <c r="D198" s="169" t="s">
        <v>216</v>
      </c>
      <c r="E198" s="11"/>
      <c r="F198" s="25">
        <v>0</v>
      </c>
      <c r="G198" s="23"/>
      <c r="H198" s="25"/>
      <c r="I198" s="25">
        <v>0</v>
      </c>
      <c r="J198" s="23"/>
      <c r="K198" s="2">
        <f t="shared" si="122"/>
        <v>0</v>
      </c>
      <c r="L198" s="2">
        <f t="shared" si="122"/>
        <v>0</v>
      </c>
      <c r="M198" s="43">
        <f t="shared" si="122"/>
        <v>0</v>
      </c>
      <c r="N198" s="11">
        <v>0</v>
      </c>
      <c r="O198" s="25"/>
      <c r="P198" s="23"/>
      <c r="Q198" s="25">
        <v>91</v>
      </c>
      <c r="R198" s="25">
        <v>25.7</v>
      </c>
      <c r="S198" s="23">
        <v>8</v>
      </c>
      <c r="T198" s="2">
        <f t="shared" si="123"/>
        <v>91</v>
      </c>
      <c r="U198" s="2">
        <f t="shared" si="124"/>
        <v>25.7</v>
      </c>
      <c r="V198" s="43">
        <f t="shared" si="125"/>
        <v>8</v>
      </c>
      <c r="W198" s="11">
        <f t="shared" si="126"/>
        <v>91</v>
      </c>
      <c r="X198" s="25">
        <f t="shared" si="127"/>
        <v>25.7</v>
      </c>
      <c r="Y198" s="40">
        <f t="shared" si="128"/>
        <v>8</v>
      </c>
      <c r="Z198" s="176"/>
    </row>
    <row r="199" spans="2:26" ht="30" customHeight="1">
      <c r="B199" s="385"/>
      <c r="C199" s="136" t="s">
        <v>43</v>
      </c>
      <c r="D199" s="169" t="s">
        <v>216</v>
      </c>
      <c r="E199" s="11"/>
      <c r="F199" s="25">
        <v>0</v>
      </c>
      <c r="G199" s="23"/>
      <c r="H199" s="25"/>
      <c r="I199" s="25">
        <v>0</v>
      </c>
      <c r="J199" s="23"/>
      <c r="K199" s="2">
        <f t="shared" si="122"/>
        <v>0</v>
      </c>
      <c r="L199" s="2">
        <f t="shared" si="122"/>
        <v>0</v>
      </c>
      <c r="M199" s="43">
        <f t="shared" si="122"/>
        <v>0</v>
      </c>
      <c r="N199" s="11"/>
      <c r="O199" s="25"/>
      <c r="P199" s="23"/>
      <c r="Q199" s="25">
        <v>52</v>
      </c>
      <c r="R199" s="25">
        <v>7.2</v>
      </c>
      <c r="S199" s="23">
        <v>3</v>
      </c>
      <c r="T199" s="2">
        <f t="shared" si="123"/>
        <v>52</v>
      </c>
      <c r="U199" s="2">
        <f t="shared" si="124"/>
        <v>7.2</v>
      </c>
      <c r="V199" s="43">
        <f t="shared" si="125"/>
        <v>3</v>
      </c>
      <c r="W199" s="11">
        <f t="shared" si="126"/>
        <v>52</v>
      </c>
      <c r="X199" s="25">
        <f t="shared" si="127"/>
        <v>7.2</v>
      </c>
      <c r="Y199" s="40">
        <f t="shared" si="128"/>
        <v>3</v>
      </c>
      <c r="Z199" s="176"/>
    </row>
    <row r="200" spans="2:26" ht="30" customHeight="1">
      <c r="B200" s="385"/>
      <c r="C200" s="136" t="s">
        <v>33</v>
      </c>
      <c r="D200" s="169" t="s">
        <v>216</v>
      </c>
      <c r="E200" s="11"/>
      <c r="F200" s="25"/>
      <c r="G200" s="23"/>
      <c r="H200" s="25">
        <v>10</v>
      </c>
      <c r="I200" s="25">
        <v>0.9</v>
      </c>
      <c r="J200" s="23">
        <v>1</v>
      </c>
      <c r="K200" s="2">
        <f t="shared" si="122"/>
        <v>10</v>
      </c>
      <c r="L200" s="2">
        <f t="shared" si="122"/>
        <v>0.9</v>
      </c>
      <c r="M200" s="43">
        <f t="shared" si="122"/>
        <v>1</v>
      </c>
      <c r="N200" s="11"/>
      <c r="O200" s="25"/>
      <c r="P200" s="23"/>
      <c r="Q200" s="25">
        <v>11</v>
      </c>
      <c r="R200" s="25">
        <v>0.8</v>
      </c>
      <c r="S200" s="23">
        <v>2</v>
      </c>
      <c r="T200" s="2">
        <f t="shared" si="123"/>
        <v>11</v>
      </c>
      <c r="U200" s="2">
        <f t="shared" si="124"/>
        <v>0.8</v>
      </c>
      <c r="V200" s="43">
        <f t="shared" si="125"/>
        <v>2</v>
      </c>
      <c r="W200" s="11">
        <f t="shared" si="126"/>
        <v>21</v>
      </c>
      <c r="X200" s="25">
        <f t="shared" si="127"/>
        <v>1.7000000000000002</v>
      </c>
      <c r="Y200" s="40">
        <f t="shared" si="128"/>
        <v>3</v>
      </c>
      <c r="Z200" s="176"/>
    </row>
    <row r="201" spans="2:26" ht="30" customHeight="1">
      <c r="B201" s="385"/>
      <c r="C201" s="136" t="s">
        <v>51</v>
      </c>
      <c r="D201" s="169" t="s">
        <v>216</v>
      </c>
      <c r="E201" s="11"/>
      <c r="F201" s="25"/>
      <c r="G201" s="23"/>
      <c r="H201" s="25"/>
      <c r="I201" s="25"/>
      <c r="J201" s="23"/>
      <c r="K201" s="2">
        <f t="shared" si="122"/>
        <v>0</v>
      </c>
      <c r="L201" s="2">
        <f t="shared" si="122"/>
        <v>0</v>
      </c>
      <c r="M201" s="43">
        <f t="shared" si="122"/>
        <v>0</v>
      </c>
      <c r="N201" s="11"/>
      <c r="O201" s="25"/>
      <c r="P201" s="23"/>
      <c r="Q201" s="25">
        <v>41</v>
      </c>
      <c r="R201" s="25">
        <v>8</v>
      </c>
      <c r="S201" s="23">
        <v>4</v>
      </c>
      <c r="T201" s="2">
        <f t="shared" si="123"/>
        <v>41</v>
      </c>
      <c r="U201" s="2">
        <f t="shared" si="124"/>
        <v>8</v>
      </c>
      <c r="V201" s="43">
        <f t="shared" si="125"/>
        <v>4</v>
      </c>
      <c r="W201" s="11">
        <f t="shared" si="126"/>
        <v>41</v>
      </c>
      <c r="X201" s="25">
        <f t="shared" si="127"/>
        <v>8</v>
      </c>
      <c r="Y201" s="40">
        <f t="shared" si="128"/>
        <v>4</v>
      </c>
      <c r="Z201" s="176"/>
    </row>
    <row r="202" spans="2:26" ht="30" customHeight="1" thickBot="1">
      <c r="B202" s="385"/>
      <c r="C202" s="372" t="s">
        <v>107</v>
      </c>
      <c r="D202" s="379"/>
      <c r="E202" s="197">
        <f>SUM(E195:E201)</f>
        <v>0</v>
      </c>
      <c r="F202" s="154">
        <f>SUM(F195:F201)</f>
        <v>0</v>
      </c>
      <c r="G202" s="154">
        <f t="shared" ref="G202:L202" si="129">SUM(G195:G201)</f>
        <v>0</v>
      </c>
      <c r="H202" s="154">
        <f t="shared" si="129"/>
        <v>299</v>
      </c>
      <c r="I202" s="154">
        <f t="shared" si="129"/>
        <v>50.1</v>
      </c>
      <c r="J202" s="184">
        <f t="shared" si="129"/>
        <v>19</v>
      </c>
      <c r="K202" s="154">
        <f t="shared" si="129"/>
        <v>299</v>
      </c>
      <c r="L202" s="154">
        <f t="shared" si="129"/>
        <v>50.1</v>
      </c>
      <c r="M202" s="156">
        <f>SUM(M195:M201)</f>
        <v>19</v>
      </c>
      <c r="N202" s="197">
        <f>SUM(N195:N201)</f>
        <v>7</v>
      </c>
      <c r="O202" s="154">
        <f>SUM(O195:O201)</f>
        <v>1.5</v>
      </c>
      <c r="P202" s="154">
        <f t="shared" ref="P202:U202" si="130">SUM(P195:P201)</f>
        <v>1</v>
      </c>
      <c r="Q202" s="154">
        <f t="shared" si="130"/>
        <v>245</v>
      </c>
      <c r="R202" s="154">
        <f t="shared" si="130"/>
        <v>47.1</v>
      </c>
      <c r="S202" s="184">
        <f t="shared" si="130"/>
        <v>21</v>
      </c>
      <c r="T202" s="154">
        <f t="shared" si="130"/>
        <v>252</v>
      </c>
      <c r="U202" s="154">
        <f t="shared" si="130"/>
        <v>43.9</v>
      </c>
      <c r="V202" s="187">
        <f>SUM(V195:V201)</f>
        <v>19</v>
      </c>
      <c r="W202" s="197">
        <f>SUM(W195:W201)</f>
        <v>551</v>
      </c>
      <c r="X202" s="154">
        <f>SUM(X195:X201)</f>
        <v>94</v>
      </c>
      <c r="Y202" s="156">
        <f>SUM(Y195:Y201)</f>
        <v>38</v>
      </c>
      <c r="Z202" s="198">
        <f>SUM(Z195:Z201)</f>
        <v>18</v>
      </c>
    </row>
    <row r="203" spans="2:26" ht="30" customHeight="1">
      <c r="B203" s="385"/>
      <c r="C203" s="378" t="s">
        <v>162</v>
      </c>
      <c r="D203" s="305" t="s">
        <v>163</v>
      </c>
      <c r="E203" s="6">
        <v>114</v>
      </c>
      <c r="F203" s="27">
        <v>11</v>
      </c>
      <c r="G203" s="28">
        <v>7</v>
      </c>
      <c r="H203" s="27"/>
      <c r="I203" s="27"/>
      <c r="J203" s="28"/>
      <c r="K203" s="2">
        <f t="shared" ref="K203:M207" si="131">SUM(E203,H203)</f>
        <v>114</v>
      </c>
      <c r="L203" s="2">
        <f t="shared" si="131"/>
        <v>11</v>
      </c>
      <c r="M203" s="43">
        <f t="shared" si="131"/>
        <v>7</v>
      </c>
      <c r="N203" s="6"/>
      <c r="O203" s="27"/>
      <c r="P203" s="28"/>
      <c r="Q203" s="27"/>
      <c r="R203" s="27"/>
      <c r="S203" s="28"/>
      <c r="T203" s="2">
        <f t="shared" ref="T203:V207" si="132">SUM(N203,Q203)</f>
        <v>0</v>
      </c>
      <c r="U203" s="2">
        <f t="shared" si="132"/>
        <v>0</v>
      </c>
      <c r="V203" s="43">
        <f t="shared" si="132"/>
        <v>0</v>
      </c>
      <c r="W203" s="11">
        <f t="shared" ref="W203:Y207" si="133">SUM(K203,T203)</f>
        <v>114</v>
      </c>
      <c r="X203" s="25">
        <f t="shared" si="133"/>
        <v>11</v>
      </c>
      <c r="Y203" s="40">
        <f t="shared" si="133"/>
        <v>7</v>
      </c>
      <c r="Z203" s="277">
        <v>121</v>
      </c>
    </row>
    <row r="204" spans="2:26" ht="30" customHeight="1">
      <c r="B204" s="385"/>
      <c r="C204" s="369"/>
      <c r="D204" s="169" t="s">
        <v>52</v>
      </c>
      <c r="E204" s="11"/>
      <c r="F204" s="25"/>
      <c r="G204" s="23"/>
      <c r="H204" s="25"/>
      <c r="I204" s="25"/>
      <c r="J204" s="23"/>
      <c r="K204" s="2">
        <f t="shared" si="131"/>
        <v>0</v>
      </c>
      <c r="L204" s="2">
        <f t="shared" si="131"/>
        <v>0</v>
      </c>
      <c r="M204" s="43">
        <f t="shared" si="131"/>
        <v>0</v>
      </c>
      <c r="N204" s="11"/>
      <c r="O204" s="25"/>
      <c r="P204" s="23"/>
      <c r="Q204" s="25">
        <v>30</v>
      </c>
      <c r="R204" s="25">
        <v>1.1000000000000001</v>
      </c>
      <c r="S204" s="23">
        <v>1</v>
      </c>
      <c r="T204" s="2">
        <f t="shared" si="132"/>
        <v>30</v>
      </c>
      <c r="U204" s="2">
        <f t="shared" si="132"/>
        <v>1.1000000000000001</v>
      </c>
      <c r="V204" s="43">
        <f t="shared" si="132"/>
        <v>1</v>
      </c>
      <c r="W204" s="11">
        <f t="shared" si="133"/>
        <v>30</v>
      </c>
      <c r="X204" s="25">
        <f t="shared" si="133"/>
        <v>1.1000000000000001</v>
      </c>
      <c r="Y204" s="40">
        <f t="shared" si="133"/>
        <v>1</v>
      </c>
      <c r="Z204" s="176">
        <v>5</v>
      </c>
    </row>
    <row r="205" spans="2:26" ht="30" customHeight="1">
      <c r="B205" s="385"/>
      <c r="C205" s="357" t="s">
        <v>164</v>
      </c>
      <c r="D205" s="78" t="s">
        <v>193</v>
      </c>
      <c r="E205" s="11"/>
      <c r="F205" s="25"/>
      <c r="G205" s="23"/>
      <c r="H205" s="25"/>
      <c r="I205" s="25"/>
      <c r="J205" s="23"/>
      <c r="K205" s="2">
        <f t="shared" si="131"/>
        <v>0</v>
      </c>
      <c r="L205" s="2">
        <f t="shared" si="131"/>
        <v>0</v>
      </c>
      <c r="M205" s="43">
        <f t="shared" si="131"/>
        <v>0</v>
      </c>
      <c r="N205" s="22">
        <v>20</v>
      </c>
      <c r="O205" s="22">
        <v>1.8</v>
      </c>
      <c r="P205" s="23">
        <v>3</v>
      </c>
      <c r="Q205" s="22"/>
      <c r="R205" s="22"/>
      <c r="S205" s="23"/>
      <c r="T205" s="2">
        <f t="shared" si="132"/>
        <v>20</v>
      </c>
      <c r="U205" s="2">
        <f t="shared" si="132"/>
        <v>1.8</v>
      </c>
      <c r="V205" s="43">
        <f t="shared" si="132"/>
        <v>3</v>
      </c>
      <c r="W205" s="11">
        <f t="shared" si="133"/>
        <v>20</v>
      </c>
      <c r="X205" s="25">
        <f t="shared" si="133"/>
        <v>1.8</v>
      </c>
      <c r="Y205" s="40">
        <f t="shared" si="133"/>
        <v>3</v>
      </c>
      <c r="Z205" s="170">
        <v>5</v>
      </c>
    </row>
    <row r="206" spans="2:26" ht="30" customHeight="1">
      <c r="B206" s="385"/>
      <c r="C206" s="136" t="s">
        <v>165</v>
      </c>
      <c r="D206" s="78" t="s">
        <v>163</v>
      </c>
      <c r="E206" s="11"/>
      <c r="F206" s="25"/>
      <c r="G206" s="23"/>
      <c r="H206" s="25"/>
      <c r="I206" s="25"/>
      <c r="J206" s="23"/>
      <c r="K206" s="2">
        <f t="shared" si="131"/>
        <v>0</v>
      </c>
      <c r="L206" s="2">
        <f t="shared" si="131"/>
        <v>0</v>
      </c>
      <c r="M206" s="43">
        <f t="shared" si="131"/>
        <v>0</v>
      </c>
      <c r="N206" s="11"/>
      <c r="O206" s="25"/>
      <c r="P206" s="23"/>
      <c r="Q206" s="25"/>
      <c r="R206" s="25"/>
      <c r="S206" s="23"/>
      <c r="T206" s="2">
        <f t="shared" si="132"/>
        <v>0</v>
      </c>
      <c r="U206" s="2">
        <f t="shared" si="132"/>
        <v>0</v>
      </c>
      <c r="V206" s="43">
        <f t="shared" si="132"/>
        <v>0</v>
      </c>
      <c r="W206" s="11">
        <f t="shared" si="133"/>
        <v>0</v>
      </c>
      <c r="X206" s="25">
        <f t="shared" si="133"/>
        <v>0</v>
      </c>
      <c r="Y206" s="40">
        <f t="shared" si="133"/>
        <v>0</v>
      </c>
      <c r="Z206" s="170">
        <v>2</v>
      </c>
    </row>
    <row r="207" spans="2:26" ht="30" customHeight="1">
      <c r="B207" s="385"/>
      <c r="C207" s="357" t="s">
        <v>166</v>
      </c>
      <c r="D207" s="78" t="s">
        <v>52</v>
      </c>
      <c r="E207" s="11"/>
      <c r="F207" s="25"/>
      <c r="G207" s="23"/>
      <c r="H207" s="25"/>
      <c r="I207" s="25"/>
      <c r="J207" s="23"/>
      <c r="K207" s="2">
        <f t="shared" si="131"/>
        <v>0</v>
      </c>
      <c r="L207" s="2">
        <f t="shared" si="131"/>
        <v>0</v>
      </c>
      <c r="M207" s="43">
        <f t="shared" si="131"/>
        <v>0</v>
      </c>
      <c r="N207" s="22">
        <v>10</v>
      </c>
      <c r="O207" s="22">
        <v>2</v>
      </c>
      <c r="P207" s="23">
        <v>1</v>
      </c>
      <c r="Q207" s="22"/>
      <c r="R207" s="22"/>
      <c r="S207" s="23"/>
      <c r="T207" s="2">
        <f t="shared" si="132"/>
        <v>10</v>
      </c>
      <c r="U207" s="2">
        <f t="shared" si="132"/>
        <v>2</v>
      </c>
      <c r="V207" s="43">
        <f t="shared" si="132"/>
        <v>1</v>
      </c>
      <c r="W207" s="11">
        <f t="shared" si="133"/>
        <v>10</v>
      </c>
      <c r="X207" s="25">
        <f t="shared" si="133"/>
        <v>2</v>
      </c>
      <c r="Y207" s="40">
        <f t="shared" si="133"/>
        <v>1</v>
      </c>
      <c r="Z207" s="170">
        <v>1</v>
      </c>
    </row>
    <row r="208" spans="2:26" ht="30" customHeight="1" thickBot="1">
      <c r="B208" s="385"/>
      <c r="C208" s="372" t="s">
        <v>171</v>
      </c>
      <c r="D208" s="379"/>
      <c r="E208" s="316">
        <f>SUM(E203:E207)</f>
        <v>114</v>
      </c>
      <c r="F208" s="290">
        <f t="shared" ref="F208:Z208" si="134">SUM(F203:F207)</f>
        <v>11</v>
      </c>
      <c r="G208" s="165">
        <f t="shared" si="134"/>
        <v>7</v>
      </c>
      <c r="H208" s="290">
        <f t="shared" si="134"/>
        <v>0</v>
      </c>
      <c r="I208" s="290">
        <f t="shared" si="134"/>
        <v>0</v>
      </c>
      <c r="J208" s="165">
        <f t="shared" si="134"/>
        <v>0</v>
      </c>
      <c r="K208" s="290">
        <f t="shared" si="134"/>
        <v>114</v>
      </c>
      <c r="L208" s="290">
        <f t="shared" si="134"/>
        <v>11</v>
      </c>
      <c r="M208" s="317">
        <f t="shared" si="134"/>
        <v>7</v>
      </c>
      <c r="N208" s="316">
        <f t="shared" si="134"/>
        <v>30</v>
      </c>
      <c r="O208" s="290">
        <f t="shared" si="134"/>
        <v>3.8</v>
      </c>
      <c r="P208" s="165">
        <f t="shared" si="134"/>
        <v>4</v>
      </c>
      <c r="Q208" s="290">
        <f t="shared" si="134"/>
        <v>30</v>
      </c>
      <c r="R208" s="290">
        <f t="shared" si="134"/>
        <v>1.1000000000000001</v>
      </c>
      <c r="S208" s="165">
        <f t="shared" si="134"/>
        <v>1</v>
      </c>
      <c r="T208" s="290">
        <f t="shared" si="134"/>
        <v>60</v>
      </c>
      <c r="U208" s="290">
        <f t="shared" si="134"/>
        <v>4.9000000000000004</v>
      </c>
      <c r="V208" s="291">
        <f t="shared" si="134"/>
        <v>5</v>
      </c>
      <c r="W208" s="197">
        <f t="shared" si="134"/>
        <v>174</v>
      </c>
      <c r="X208" s="154">
        <f t="shared" si="134"/>
        <v>15.9</v>
      </c>
      <c r="Y208" s="156">
        <f t="shared" si="134"/>
        <v>12</v>
      </c>
      <c r="Z208" s="198">
        <f t="shared" si="134"/>
        <v>134</v>
      </c>
    </row>
    <row r="209" spans="2:26" ht="30" customHeight="1" thickBot="1">
      <c r="B209" s="387"/>
      <c r="C209" s="389" t="s">
        <v>174</v>
      </c>
      <c r="D209" s="390"/>
      <c r="E209" s="220">
        <f>SUM(E208,E202,E194,E184,E180,E174)</f>
        <v>229.5</v>
      </c>
      <c r="F209" s="189">
        <f t="shared" ref="F209:Z209" si="135">SUM(F208,F202,F194,F184,F180,F174)</f>
        <v>34.94</v>
      </c>
      <c r="G209" s="191">
        <f t="shared" si="135"/>
        <v>18</v>
      </c>
      <c r="H209" s="189">
        <f t="shared" si="135"/>
        <v>679.4</v>
      </c>
      <c r="I209" s="189">
        <f t="shared" si="135"/>
        <v>82.775000000000006</v>
      </c>
      <c r="J209" s="191">
        <f t="shared" si="135"/>
        <v>58</v>
      </c>
      <c r="K209" s="189">
        <f t="shared" si="135"/>
        <v>908.9</v>
      </c>
      <c r="L209" s="189">
        <f t="shared" si="135"/>
        <v>117.715</v>
      </c>
      <c r="M209" s="299">
        <f t="shared" si="135"/>
        <v>76</v>
      </c>
      <c r="N209" s="220">
        <f t="shared" si="135"/>
        <v>889.76</v>
      </c>
      <c r="O209" s="189">
        <f t="shared" si="135"/>
        <v>119.25</v>
      </c>
      <c r="P209" s="191">
        <f t="shared" si="135"/>
        <v>86</v>
      </c>
      <c r="Q209" s="189">
        <f t="shared" si="135"/>
        <v>581.4</v>
      </c>
      <c r="R209" s="189">
        <f t="shared" si="135"/>
        <v>139.5</v>
      </c>
      <c r="S209" s="194">
        <f t="shared" si="135"/>
        <v>50</v>
      </c>
      <c r="T209" s="189">
        <f t="shared" si="135"/>
        <v>1471.16</v>
      </c>
      <c r="U209" s="189">
        <f t="shared" si="135"/>
        <v>254.04999999999998</v>
      </c>
      <c r="V209" s="299">
        <f t="shared" si="135"/>
        <v>133</v>
      </c>
      <c r="W209" s="220">
        <f t="shared" si="135"/>
        <v>2380.06</v>
      </c>
      <c r="X209" s="189">
        <f t="shared" si="135"/>
        <v>371.76500000000004</v>
      </c>
      <c r="Y209" s="298">
        <f t="shared" si="135"/>
        <v>209</v>
      </c>
      <c r="Z209" s="320">
        <f t="shared" si="135"/>
        <v>156</v>
      </c>
    </row>
    <row r="210" spans="2:26" ht="30" customHeight="1">
      <c r="B210" s="388" t="s">
        <v>129</v>
      </c>
      <c r="C210" s="105" t="s">
        <v>130</v>
      </c>
      <c r="D210" s="305" t="s">
        <v>55</v>
      </c>
      <c r="E210" s="8"/>
      <c r="F210" s="2"/>
      <c r="G210" s="31"/>
      <c r="H210" s="2"/>
      <c r="I210" s="2"/>
      <c r="J210" s="31"/>
      <c r="K210" s="2">
        <f t="shared" ref="K210:M215" si="136">SUM(E210,H210)</f>
        <v>0</v>
      </c>
      <c r="L210" s="2">
        <f t="shared" si="136"/>
        <v>0</v>
      </c>
      <c r="M210" s="32">
        <f t="shared" si="136"/>
        <v>0</v>
      </c>
      <c r="N210" s="8"/>
      <c r="O210" s="2"/>
      <c r="P210" s="31"/>
      <c r="Q210" s="2"/>
      <c r="R210" s="2"/>
      <c r="S210" s="31"/>
      <c r="T210" s="2">
        <f t="shared" ref="T210:T215" si="137">SUM(N210,Q210)</f>
        <v>0</v>
      </c>
      <c r="U210" s="2">
        <f t="shared" ref="U210:U215" si="138">SUM(O210,R210)</f>
        <v>0</v>
      </c>
      <c r="V210" s="32">
        <f t="shared" ref="V210:V215" si="139">SUM(P210,S210)</f>
        <v>0</v>
      </c>
      <c r="W210" s="8">
        <f t="shared" ref="W210:Y215" si="140">SUM(K210,T210)</f>
        <v>0</v>
      </c>
      <c r="X210" s="2">
        <f t="shared" si="140"/>
        <v>0</v>
      </c>
      <c r="Y210" s="43">
        <f t="shared" si="140"/>
        <v>0</v>
      </c>
      <c r="Z210" s="273"/>
    </row>
    <row r="211" spans="2:26" ht="30" customHeight="1">
      <c r="B211" s="364"/>
      <c r="C211" s="136" t="s">
        <v>113</v>
      </c>
      <c r="D211" s="169" t="s">
        <v>131</v>
      </c>
      <c r="E211" s="11">
        <v>50</v>
      </c>
      <c r="F211" s="25">
        <v>10</v>
      </c>
      <c r="G211" s="23">
        <v>2</v>
      </c>
      <c r="H211" s="25"/>
      <c r="I211" s="25"/>
      <c r="J211" s="23"/>
      <c r="K211" s="2">
        <f t="shared" si="136"/>
        <v>50</v>
      </c>
      <c r="L211" s="2">
        <f t="shared" si="136"/>
        <v>10</v>
      </c>
      <c r="M211" s="32">
        <f t="shared" si="136"/>
        <v>2</v>
      </c>
      <c r="N211" s="11">
        <v>230</v>
      </c>
      <c r="O211" s="25">
        <v>46</v>
      </c>
      <c r="P211" s="23">
        <v>9</v>
      </c>
      <c r="Q211" s="25">
        <v>250</v>
      </c>
      <c r="R211" s="25">
        <v>50</v>
      </c>
      <c r="S211" s="23">
        <v>9</v>
      </c>
      <c r="T211" s="2">
        <f t="shared" si="137"/>
        <v>480</v>
      </c>
      <c r="U211" s="2">
        <f t="shared" si="138"/>
        <v>96</v>
      </c>
      <c r="V211" s="32">
        <f t="shared" si="139"/>
        <v>18</v>
      </c>
      <c r="W211" s="11">
        <f t="shared" si="140"/>
        <v>530</v>
      </c>
      <c r="X211" s="25">
        <f t="shared" si="140"/>
        <v>106</v>
      </c>
      <c r="Y211" s="40">
        <f t="shared" si="140"/>
        <v>20</v>
      </c>
      <c r="Z211" s="176"/>
    </row>
    <row r="212" spans="2:26" ht="30" customHeight="1">
      <c r="B212" s="364"/>
      <c r="C212" s="367" t="s">
        <v>133</v>
      </c>
      <c r="D212" s="162" t="s">
        <v>55</v>
      </c>
      <c r="E212" s="8">
        <v>160</v>
      </c>
      <c r="F212" s="2">
        <v>43.9</v>
      </c>
      <c r="G212" s="31">
        <v>6</v>
      </c>
      <c r="H212" s="2"/>
      <c r="I212" s="2"/>
      <c r="J212" s="31"/>
      <c r="K212" s="2">
        <f t="shared" si="136"/>
        <v>160</v>
      </c>
      <c r="L212" s="2">
        <f t="shared" si="136"/>
        <v>43.9</v>
      </c>
      <c r="M212" s="32">
        <f t="shared" si="136"/>
        <v>6</v>
      </c>
      <c r="N212" s="8"/>
      <c r="O212" s="2"/>
      <c r="P212" s="31"/>
      <c r="Q212" s="22">
        <v>390.5</v>
      </c>
      <c r="R212" s="2">
        <v>79.900000000000006</v>
      </c>
      <c r="S212" s="31">
        <v>15</v>
      </c>
      <c r="T212" s="2">
        <f t="shared" si="137"/>
        <v>390.5</v>
      </c>
      <c r="U212" s="2">
        <f t="shared" si="138"/>
        <v>79.900000000000006</v>
      </c>
      <c r="V212" s="32">
        <f t="shared" si="139"/>
        <v>15</v>
      </c>
      <c r="W212" s="11">
        <f t="shared" si="140"/>
        <v>550.5</v>
      </c>
      <c r="X212" s="25">
        <f t="shared" si="140"/>
        <v>123.80000000000001</v>
      </c>
      <c r="Y212" s="40">
        <f t="shared" si="140"/>
        <v>21</v>
      </c>
      <c r="Z212" s="273"/>
    </row>
    <row r="213" spans="2:26" ht="30" customHeight="1">
      <c r="B213" s="364"/>
      <c r="C213" s="369"/>
      <c r="D213" s="169" t="s">
        <v>132</v>
      </c>
      <c r="E213" s="11"/>
      <c r="F213" s="25"/>
      <c r="G213" s="23"/>
      <c r="H213" s="25"/>
      <c r="I213" s="25"/>
      <c r="J213" s="23"/>
      <c r="K213" s="2">
        <f t="shared" si="136"/>
        <v>0</v>
      </c>
      <c r="L213" s="2">
        <f t="shared" si="136"/>
        <v>0</v>
      </c>
      <c r="M213" s="32">
        <f t="shared" si="136"/>
        <v>0</v>
      </c>
      <c r="N213" s="11"/>
      <c r="O213" s="25"/>
      <c r="P213" s="23"/>
      <c r="Q213" s="22">
        <v>64</v>
      </c>
      <c r="R213" s="25">
        <v>16.600000000000001</v>
      </c>
      <c r="S213" s="23">
        <v>14</v>
      </c>
      <c r="T213" s="2">
        <f t="shared" si="137"/>
        <v>64</v>
      </c>
      <c r="U213" s="2">
        <f t="shared" si="138"/>
        <v>16.600000000000001</v>
      </c>
      <c r="V213" s="32">
        <f t="shared" si="139"/>
        <v>14</v>
      </c>
      <c r="W213" s="11">
        <f t="shared" si="140"/>
        <v>64</v>
      </c>
      <c r="X213" s="25">
        <f t="shared" si="140"/>
        <v>16.600000000000001</v>
      </c>
      <c r="Y213" s="40">
        <f t="shared" si="140"/>
        <v>14</v>
      </c>
      <c r="Z213" s="176"/>
    </row>
    <row r="214" spans="2:26" ht="30" customHeight="1">
      <c r="B214" s="364"/>
      <c r="C214" s="367" t="s">
        <v>126</v>
      </c>
      <c r="D214" s="162" t="s">
        <v>55</v>
      </c>
      <c r="E214" s="8"/>
      <c r="F214" s="2"/>
      <c r="G214" s="31"/>
      <c r="H214" s="2"/>
      <c r="I214" s="2"/>
      <c r="J214" s="31"/>
      <c r="K214" s="2">
        <f t="shared" si="136"/>
        <v>0</v>
      </c>
      <c r="L214" s="2">
        <f t="shared" si="136"/>
        <v>0</v>
      </c>
      <c r="M214" s="32">
        <f t="shared" si="136"/>
        <v>0</v>
      </c>
      <c r="N214" s="8"/>
      <c r="O214" s="2"/>
      <c r="P214" s="31"/>
      <c r="Q214" s="2">
        <v>323</v>
      </c>
      <c r="R214" s="2">
        <v>69.3</v>
      </c>
      <c r="S214" s="31">
        <v>12</v>
      </c>
      <c r="T214" s="2">
        <f t="shared" si="137"/>
        <v>323</v>
      </c>
      <c r="U214" s="2">
        <f t="shared" si="138"/>
        <v>69.3</v>
      </c>
      <c r="V214" s="32">
        <f t="shared" si="139"/>
        <v>12</v>
      </c>
      <c r="W214" s="11">
        <f t="shared" si="140"/>
        <v>323</v>
      </c>
      <c r="X214" s="25">
        <f t="shared" si="140"/>
        <v>69.3</v>
      </c>
      <c r="Y214" s="40">
        <f t="shared" si="140"/>
        <v>12</v>
      </c>
      <c r="Z214" s="273"/>
    </row>
    <row r="215" spans="2:26" ht="30" customHeight="1">
      <c r="B215" s="364"/>
      <c r="C215" s="369"/>
      <c r="D215" s="169" t="s">
        <v>132</v>
      </c>
      <c r="E215" s="11"/>
      <c r="F215" s="25"/>
      <c r="G215" s="23"/>
      <c r="H215" s="25"/>
      <c r="I215" s="25"/>
      <c r="J215" s="23"/>
      <c r="K215" s="2">
        <f t="shared" si="136"/>
        <v>0</v>
      </c>
      <c r="L215" s="2">
        <f t="shared" si="136"/>
        <v>0</v>
      </c>
      <c r="M215" s="32">
        <f t="shared" si="136"/>
        <v>0</v>
      </c>
      <c r="N215" s="11"/>
      <c r="O215" s="25"/>
      <c r="P215" s="23"/>
      <c r="Q215" s="25">
        <v>60</v>
      </c>
      <c r="R215" s="25">
        <v>20.7</v>
      </c>
      <c r="S215" s="23">
        <v>6</v>
      </c>
      <c r="T215" s="2">
        <f t="shared" si="137"/>
        <v>60</v>
      </c>
      <c r="U215" s="2">
        <f t="shared" si="138"/>
        <v>20.7</v>
      </c>
      <c r="V215" s="32">
        <f t="shared" si="139"/>
        <v>6</v>
      </c>
      <c r="W215" s="11">
        <f t="shared" si="140"/>
        <v>60</v>
      </c>
      <c r="X215" s="25">
        <f t="shared" si="140"/>
        <v>20.7</v>
      </c>
      <c r="Y215" s="40">
        <f t="shared" si="140"/>
        <v>6</v>
      </c>
      <c r="Z215" s="176"/>
    </row>
    <row r="216" spans="2:26" ht="30" customHeight="1" thickBot="1">
      <c r="B216" s="364"/>
      <c r="C216" s="372" t="s">
        <v>128</v>
      </c>
      <c r="D216" s="379"/>
      <c r="E216" s="33">
        <f>SUM(E210:E215)</f>
        <v>210</v>
      </c>
      <c r="F216" s="34">
        <f t="shared" ref="F216:X216" si="141">SUM(F210:F215)</f>
        <v>53.9</v>
      </c>
      <c r="G216" s="35">
        <f t="shared" si="141"/>
        <v>8</v>
      </c>
      <c r="H216" s="34">
        <f t="shared" si="141"/>
        <v>0</v>
      </c>
      <c r="I216" s="34">
        <f t="shared" si="141"/>
        <v>0</v>
      </c>
      <c r="J216" s="35">
        <f t="shared" si="141"/>
        <v>0</v>
      </c>
      <c r="K216" s="34">
        <f t="shared" si="141"/>
        <v>210</v>
      </c>
      <c r="L216" s="34">
        <f t="shared" si="141"/>
        <v>53.9</v>
      </c>
      <c r="M216" s="36">
        <f t="shared" si="141"/>
        <v>8</v>
      </c>
      <c r="N216" s="33">
        <f t="shared" si="141"/>
        <v>230</v>
      </c>
      <c r="O216" s="34">
        <f t="shared" si="141"/>
        <v>46</v>
      </c>
      <c r="P216" s="35">
        <f t="shared" si="141"/>
        <v>9</v>
      </c>
      <c r="Q216" s="34">
        <f t="shared" si="141"/>
        <v>1087.5</v>
      </c>
      <c r="R216" s="34">
        <f t="shared" si="141"/>
        <v>236.5</v>
      </c>
      <c r="S216" s="35">
        <f t="shared" si="141"/>
        <v>56</v>
      </c>
      <c r="T216" s="34">
        <f t="shared" si="141"/>
        <v>1317.5</v>
      </c>
      <c r="U216" s="34">
        <f t="shared" si="141"/>
        <v>282.5</v>
      </c>
      <c r="V216" s="284">
        <f t="shared" si="141"/>
        <v>65</v>
      </c>
      <c r="W216" s="33">
        <f t="shared" si="141"/>
        <v>1527.5</v>
      </c>
      <c r="X216" s="34">
        <f t="shared" si="141"/>
        <v>336.4</v>
      </c>
      <c r="Y216" s="36">
        <f>SUM(Y210:Y215)</f>
        <v>73</v>
      </c>
      <c r="Z216" s="294"/>
    </row>
    <row r="217" spans="2:26" ht="30" customHeight="1">
      <c r="B217" s="364"/>
      <c r="C217" s="105" t="s">
        <v>199</v>
      </c>
      <c r="D217" s="305" t="s">
        <v>55</v>
      </c>
      <c r="E217" s="6"/>
      <c r="F217" s="27"/>
      <c r="G217" s="28"/>
      <c r="H217" s="27">
        <v>10</v>
      </c>
      <c r="I217" s="27">
        <v>2.8</v>
      </c>
      <c r="J217" s="28">
        <v>1</v>
      </c>
      <c r="K217" s="2">
        <f>SUM(E217,H217)</f>
        <v>10</v>
      </c>
      <c r="L217" s="2">
        <f>SUM(F217,I217)</f>
        <v>2.8</v>
      </c>
      <c r="M217" s="32">
        <f>SUM(G217,J217)</f>
        <v>1</v>
      </c>
      <c r="N217" s="6"/>
      <c r="O217" s="27"/>
      <c r="P217" s="28"/>
      <c r="Q217" s="27"/>
      <c r="R217" s="27"/>
      <c r="S217" s="28"/>
      <c r="T217" s="66">
        <f>SUM(N217,Q217)</f>
        <v>0</v>
      </c>
      <c r="U217" s="65">
        <f>SUM(O217,R217)</f>
        <v>0</v>
      </c>
      <c r="V217" s="68">
        <f>SUM(P217,S217)</f>
        <v>0</v>
      </c>
      <c r="W217" s="6"/>
      <c r="X217" s="27"/>
      <c r="Y217" s="37"/>
      <c r="Z217" s="277"/>
    </row>
    <row r="218" spans="2:26" ht="30" customHeight="1" thickBot="1">
      <c r="B218" s="364"/>
      <c r="C218" s="372" t="s">
        <v>142</v>
      </c>
      <c r="D218" s="379"/>
      <c r="E218" s="33">
        <f>SUM(E217)</f>
        <v>0</v>
      </c>
      <c r="F218" s="34">
        <f t="shared" ref="F218:Y218" si="142">SUM(F217)</f>
        <v>0</v>
      </c>
      <c r="G218" s="35">
        <f t="shared" si="142"/>
        <v>0</v>
      </c>
      <c r="H218" s="34">
        <f t="shared" si="142"/>
        <v>10</v>
      </c>
      <c r="I218" s="34">
        <f t="shared" si="142"/>
        <v>2.8</v>
      </c>
      <c r="J218" s="35">
        <f t="shared" si="142"/>
        <v>1</v>
      </c>
      <c r="K218" s="34">
        <f t="shared" si="142"/>
        <v>10</v>
      </c>
      <c r="L218" s="34">
        <f t="shared" si="142"/>
        <v>2.8</v>
      </c>
      <c r="M218" s="36">
        <f t="shared" si="142"/>
        <v>1</v>
      </c>
      <c r="N218" s="33">
        <f t="shared" si="142"/>
        <v>0</v>
      </c>
      <c r="O218" s="34">
        <f t="shared" si="142"/>
        <v>0</v>
      </c>
      <c r="P218" s="35">
        <f t="shared" si="142"/>
        <v>0</v>
      </c>
      <c r="Q218" s="34">
        <f t="shared" si="142"/>
        <v>0</v>
      </c>
      <c r="R218" s="34">
        <f t="shared" si="142"/>
        <v>0</v>
      </c>
      <c r="S218" s="35">
        <f t="shared" si="142"/>
        <v>0</v>
      </c>
      <c r="T218" s="34">
        <f t="shared" si="142"/>
        <v>0</v>
      </c>
      <c r="U218" s="34">
        <f t="shared" si="142"/>
        <v>0</v>
      </c>
      <c r="V218" s="284">
        <f t="shared" si="142"/>
        <v>0</v>
      </c>
      <c r="W218" s="33">
        <f t="shared" si="142"/>
        <v>0</v>
      </c>
      <c r="X218" s="34">
        <f t="shared" si="142"/>
        <v>0</v>
      </c>
      <c r="Y218" s="36">
        <f t="shared" si="142"/>
        <v>0</v>
      </c>
      <c r="Z218" s="294"/>
    </row>
    <row r="219" spans="2:26" ht="30" customHeight="1">
      <c r="B219" s="364"/>
      <c r="C219" s="105" t="s">
        <v>32</v>
      </c>
      <c r="D219" s="305" t="s">
        <v>55</v>
      </c>
      <c r="E219" s="6">
        <v>32</v>
      </c>
      <c r="F219" s="27">
        <v>7.7</v>
      </c>
      <c r="G219" s="28">
        <v>1</v>
      </c>
      <c r="H219" s="27"/>
      <c r="I219" s="27"/>
      <c r="J219" s="28"/>
      <c r="K219" s="27">
        <f>SUM(E219,H219)</f>
        <v>32</v>
      </c>
      <c r="L219" s="27">
        <v>8.8000000000000007</v>
      </c>
      <c r="M219" s="32">
        <f>SUM(G219,J219)</f>
        <v>1</v>
      </c>
      <c r="N219" s="6"/>
      <c r="O219" s="27"/>
      <c r="P219" s="28"/>
      <c r="Q219" s="27">
        <v>502.5</v>
      </c>
      <c r="R219" s="27">
        <v>121.1</v>
      </c>
      <c r="S219" s="28">
        <v>14</v>
      </c>
      <c r="T219" s="27">
        <f>SUM(N219,Q219)</f>
        <v>502.5</v>
      </c>
      <c r="U219" s="27">
        <v>8.8000000000000007</v>
      </c>
      <c r="V219" s="32">
        <f>SUM(P219,S219)</f>
        <v>14</v>
      </c>
      <c r="W219" s="11">
        <f t="shared" ref="W219:Y221" si="143">SUM(K219,T219)</f>
        <v>534.5</v>
      </c>
      <c r="X219" s="25">
        <f t="shared" si="143"/>
        <v>17.600000000000001</v>
      </c>
      <c r="Y219" s="40">
        <f t="shared" si="143"/>
        <v>15</v>
      </c>
      <c r="Z219" s="277"/>
    </row>
    <row r="220" spans="2:26" ht="30" customHeight="1">
      <c r="B220" s="364"/>
      <c r="C220" s="136" t="s">
        <v>43</v>
      </c>
      <c r="D220" s="169" t="s">
        <v>55</v>
      </c>
      <c r="E220" s="11">
        <v>54</v>
      </c>
      <c r="F220" s="25">
        <v>13</v>
      </c>
      <c r="G220" s="23">
        <v>2</v>
      </c>
      <c r="H220" s="25"/>
      <c r="I220" s="25"/>
      <c r="J220" s="23"/>
      <c r="K220" s="25">
        <f>SUM(E220,H220)</f>
        <v>54</v>
      </c>
      <c r="L220" s="25">
        <f>SUM(F220,I220)</f>
        <v>13</v>
      </c>
      <c r="M220" s="32">
        <f>SUM(G220,J220)</f>
        <v>2</v>
      </c>
      <c r="N220" s="11"/>
      <c r="O220" s="25"/>
      <c r="P220" s="23"/>
      <c r="Q220" s="25">
        <v>250</v>
      </c>
      <c r="R220" s="25">
        <v>60.2</v>
      </c>
      <c r="S220" s="23">
        <v>8</v>
      </c>
      <c r="T220" s="25">
        <f>SUM(N220,Q220)</f>
        <v>250</v>
      </c>
      <c r="U220" s="25">
        <f>SUM(O220,R220)</f>
        <v>60.2</v>
      </c>
      <c r="V220" s="32">
        <f>SUM(P220,S220)</f>
        <v>8</v>
      </c>
      <c r="W220" s="11">
        <f t="shared" si="143"/>
        <v>304</v>
      </c>
      <c r="X220" s="25">
        <f t="shared" si="143"/>
        <v>73.2</v>
      </c>
      <c r="Y220" s="40">
        <f t="shared" si="143"/>
        <v>10</v>
      </c>
      <c r="Z220" s="176"/>
    </row>
    <row r="221" spans="2:26" ht="30" customHeight="1">
      <c r="B221" s="364"/>
      <c r="C221" s="136" t="s">
        <v>51</v>
      </c>
      <c r="D221" s="169" t="s">
        <v>55</v>
      </c>
      <c r="E221" s="11"/>
      <c r="F221" s="25"/>
      <c r="G221" s="23"/>
      <c r="H221" s="25"/>
      <c r="I221" s="25"/>
      <c r="J221" s="23"/>
      <c r="K221" s="25">
        <f>SUM(E221,H221)</f>
        <v>0</v>
      </c>
      <c r="L221" s="25">
        <f>SUM(F221,I221)</f>
        <v>0</v>
      </c>
      <c r="M221" s="32">
        <f>SUM(G221,J221)</f>
        <v>0</v>
      </c>
      <c r="N221" s="11"/>
      <c r="O221" s="25"/>
      <c r="P221" s="23"/>
      <c r="Q221" s="25">
        <v>30</v>
      </c>
      <c r="R221" s="25">
        <v>7.2</v>
      </c>
      <c r="S221" s="23">
        <v>2</v>
      </c>
      <c r="T221" s="25">
        <f>SUM(N221,Q221)</f>
        <v>30</v>
      </c>
      <c r="U221" s="25">
        <f>SUM(O221,R221)</f>
        <v>7.2</v>
      </c>
      <c r="V221" s="32">
        <f>SUM(P221,S221)</f>
        <v>2</v>
      </c>
      <c r="W221" s="11">
        <f t="shared" si="143"/>
        <v>30</v>
      </c>
      <c r="X221" s="25">
        <f t="shared" si="143"/>
        <v>7.2</v>
      </c>
      <c r="Y221" s="40">
        <f t="shared" si="143"/>
        <v>2</v>
      </c>
      <c r="Z221" s="176"/>
    </row>
    <row r="222" spans="2:26" ht="30" customHeight="1" thickBot="1">
      <c r="B222" s="364"/>
      <c r="C222" s="372" t="s">
        <v>107</v>
      </c>
      <c r="D222" s="379"/>
      <c r="E222" s="33">
        <f>SUM(E219:E221)</f>
        <v>86</v>
      </c>
      <c r="F222" s="34">
        <f>SUM(F219:F221)</f>
        <v>20.7</v>
      </c>
      <c r="G222" s="34">
        <f t="shared" ref="G222:L222" si="144">SUM(G219:G221)</f>
        <v>3</v>
      </c>
      <c r="H222" s="34">
        <f t="shared" si="144"/>
        <v>0</v>
      </c>
      <c r="I222" s="34">
        <f t="shared" si="144"/>
        <v>0</v>
      </c>
      <c r="J222" s="34">
        <f t="shared" si="144"/>
        <v>0</v>
      </c>
      <c r="K222" s="34">
        <f t="shared" si="144"/>
        <v>86</v>
      </c>
      <c r="L222" s="34">
        <f t="shared" si="144"/>
        <v>21.8</v>
      </c>
      <c r="M222" s="36">
        <f>SUM(M219:M221)</f>
        <v>3</v>
      </c>
      <c r="N222" s="33">
        <f>SUM(N219:N221)</f>
        <v>0</v>
      </c>
      <c r="O222" s="34">
        <f>SUM(O219:O221)</f>
        <v>0</v>
      </c>
      <c r="P222" s="34">
        <f t="shared" ref="P222:U222" si="145">SUM(P219:P221)</f>
        <v>0</v>
      </c>
      <c r="Q222" s="34">
        <f t="shared" si="145"/>
        <v>782.5</v>
      </c>
      <c r="R222" s="34">
        <f t="shared" si="145"/>
        <v>188.5</v>
      </c>
      <c r="S222" s="35">
        <f t="shared" si="145"/>
        <v>24</v>
      </c>
      <c r="T222" s="34">
        <f t="shared" si="145"/>
        <v>782.5</v>
      </c>
      <c r="U222" s="34">
        <f t="shared" si="145"/>
        <v>76.2</v>
      </c>
      <c r="V222" s="284">
        <f>SUM(V219:V221)</f>
        <v>24</v>
      </c>
      <c r="W222" s="33">
        <f>SUM(W219:W221)</f>
        <v>868.5</v>
      </c>
      <c r="X222" s="34">
        <f>SUM(X219:X221)</f>
        <v>98.000000000000014</v>
      </c>
      <c r="Y222" s="36">
        <f>SUM(Y219:Y221)</f>
        <v>27</v>
      </c>
      <c r="Z222" s="294"/>
    </row>
    <row r="223" spans="2:26" ht="30" customHeight="1">
      <c r="B223" s="364"/>
      <c r="C223" s="105" t="s">
        <v>162</v>
      </c>
      <c r="D223" s="305" t="s">
        <v>55</v>
      </c>
      <c r="E223" s="6"/>
      <c r="F223" s="27"/>
      <c r="G223" s="28"/>
      <c r="H223" s="27"/>
      <c r="I223" s="27"/>
      <c r="J223" s="28"/>
      <c r="K223" s="2">
        <f>SUM(E223,H223)</f>
        <v>0</v>
      </c>
      <c r="L223" s="2">
        <f>SUM(F223,I223)</f>
        <v>0</v>
      </c>
      <c r="M223" s="32">
        <f>SUM(G223,J223)</f>
        <v>0</v>
      </c>
      <c r="N223" s="6"/>
      <c r="O223" s="27"/>
      <c r="P223" s="28"/>
      <c r="Q223" s="27">
        <v>20</v>
      </c>
      <c r="R223" s="27">
        <v>4</v>
      </c>
      <c r="S223" s="28">
        <v>1</v>
      </c>
      <c r="T223" s="25">
        <f>SUM(N223,Q223)</f>
        <v>20</v>
      </c>
      <c r="U223" s="25">
        <f>SUM(O223,R223)</f>
        <v>4</v>
      </c>
      <c r="V223" s="32">
        <f>SUM(P223,S223)</f>
        <v>1</v>
      </c>
      <c r="W223" s="11">
        <f>SUM(K223,T223)</f>
        <v>20</v>
      </c>
      <c r="X223" s="25">
        <f>SUM(L223,U223)</f>
        <v>4</v>
      </c>
      <c r="Y223" s="40">
        <f>SUM(M223,V223)</f>
        <v>1</v>
      </c>
      <c r="Z223" s="277"/>
    </row>
    <row r="224" spans="2:26" ht="30" customHeight="1" thickBot="1">
      <c r="B224" s="364"/>
      <c r="C224" s="372" t="s">
        <v>175</v>
      </c>
      <c r="D224" s="379"/>
      <c r="E224" s="33">
        <f>SUM(E223)</f>
        <v>0</v>
      </c>
      <c r="F224" s="34">
        <f t="shared" ref="F224:Y224" si="146">SUM(F223)</f>
        <v>0</v>
      </c>
      <c r="G224" s="35">
        <f t="shared" si="146"/>
        <v>0</v>
      </c>
      <c r="H224" s="34">
        <f t="shared" si="146"/>
        <v>0</v>
      </c>
      <c r="I224" s="34">
        <f t="shared" si="146"/>
        <v>0</v>
      </c>
      <c r="J224" s="35">
        <f t="shared" si="146"/>
        <v>0</v>
      </c>
      <c r="K224" s="34">
        <f t="shared" si="146"/>
        <v>0</v>
      </c>
      <c r="L224" s="34">
        <f t="shared" si="146"/>
        <v>0</v>
      </c>
      <c r="M224" s="36">
        <f t="shared" si="146"/>
        <v>0</v>
      </c>
      <c r="N224" s="33">
        <f t="shared" si="146"/>
        <v>0</v>
      </c>
      <c r="O224" s="34">
        <f t="shared" si="146"/>
        <v>0</v>
      </c>
      <c r="P224" s="35">
        <f t="shared" si="146"/>
        <v>0</v>
      </c>
      <c r="Q224" s="34">
        <f t="shared" si="146"/>
        <v>20</v>
      </c>
      <c r="R224" s="34">
        <f t="shared" si="146"/>
        <v>4</v>
      </c>
      <c r="S224" s="35">
        <f t="shared" si="146"/>
        <v>1</v>
      </c>
      <c r="T224" s="34">
        <f t="shared" si="146"/>
        <v>20</v>
      </c>
      <c r="U224" s="34">
        <f t="shared" si="146"/>
        <v>4</v>
      </c>
      <c r="V224" s="284">
        <f t="shared" si="146"/>
        <v>1</v>
      </c>
      <c r="W224" s="33">
        <f t="shared" si="146"/>
        <v>20</v>
      </c>
      <c r="X224" s="34">
        <f t="shared" si="146"/>
        <v>4</v>
      </c>
      <c r="Y224" s="36">
        <f t="shared" si="146"/>
        <v>1</v>
      </c>
      <c r="Z224" s="294"/>
    </row>
    <row r="225" spans="2:26" ht="30" customHeight="1" thickBot="1">
      <c r="B225" s="364"/>
      <c r="C225" s="370" t="s">
        <v>174</v>
      </c>
      <c r="D225" s="377"/>
      <c r="E225" s="220">
        <f>SUM(E224,E222,E218,E216)</f>
        <v>296</v>
      </c>
      <c r="F225" s="189">
        <f t="shared" ref="F225:Y225" si="147">SUM(F224,F222,F218,F216)</f>
        <v>74.599999999999994</v>
      </c>
      <c r="G225" s="191">
        <f t="shared" si="147"/>
        <v>11</v>
      </c>
      <c r="H225" s="189">
        <f t="shared" si="147"/>
        <v>10</v>
      </c>
      <c r="I225" s="189">
        <f t="shared" si="147"/>
        <v>2.8</v>
      </c>
      <c r="J225" s="191">
        <f t="shared" si="147"/>
        <v>1</v>
      </c>
      <c r="K225" s="189">
        <f t="shared" si="147"/>
        <v>306</v>
      </c>
      <c r="L225" s="189">
        <f t="shared" si="147"/>
        <v>78.5</v>
      </c>
      <c r="M225" s="299">
        <f t="shared" si="147"/>
        <v>12</v>
      </c>
      <c r="N225" s="220">
        <f t="shared" si="147"/>
        <v>230</v>
      </c>
      <c r="O225" s="189">
        <f t="shared" si="147"/>
        <v>46</v>
      </c>
      <c r="P225" s="191">
        <f t="shared" si="147"/>
        <v>9</v>
      </c>
      <c r="Q225" s="189">
        <f t="shared" si="147"/>
        <v>1890</v>
      </c>
      <c r="R225" s="189">
        <f t="shared" si="147"/>
        <v>429</v>
      </c>
      <c r="S225" s="191">
        <f t="shared" si="147"/>
        <v>81</v>
      </c>
      <c r="T225" s="189">
        <f t="shared" si="147"/>
        <v>2120</v>
      </c>
      <c r="U225" s="189">
        <f t="shared" si="147"/>
        <v>362.7</v>
      </c>
      <c r="V225" s="298">
        <f t="shared" si="147"/>
        <v>90</v>
      </c>
      <c r="W225" s="220">
        <f t="shared" si="147"/>
        <v>2416</v>
      </c>
      <c r="X225" s="189">
        <f t="shared" si="147"/>
        <v>438.4</v>
      </c>
      <c r="Y225" s="299">
        <f t="shared" si="147"/>
        <v>101</v>
      </c>
      <c r="Z225" s="321"/>
    </row>
    <row r="226" spans="2:26" ht="30" customHeight="1">
      <c r="B226" s="366" t="s">
        <v>135</v>
      </c>
      <c r="C226" s="378" t="s">
        <v>120</v>
      </c>
      <c r="D226" s="305" t="s">
        <v>62</v>
      </c>
      <c r="E226" s="8"/>
      <c r="F226" s="2"/>
      <c r="G226" s="31"/>
      <c r="H226" s="2"/>
      <c r="I226" s="2"/>
      <c r="J226" s="31"/>
      <c r="K226" s="2">
        <f t="shared" ref="K226:M227" si="148">SUM(E226,H226)</f>
        <v>0</v>
      </c>
      <c r="L226" s="2">
        <f t="shared" si="148"/>
        <v>0</v>
      </c>
      <c r="M226" s="32">
        <f t="shared" si="148"/>
        <v>0</v>
      </c>
      <c r="N226" s="8">
        <v>25</v>
      </c>
      <c r="O226" s="2">
        <v>8.4</v>
      </c>
      <c r="P226" s="31">
        <v>1</v>
      </c>
      <c r="Q226" s="2"/>
      <c r="R226" s="2"/>
      <c r="S226" s="31"/>
      <c r="T226" s="2">
        <f>SUM(N226,Q226)</f>
        <v>25</v>
      </c>
      <c r="U226" s="2">
        <f>SUM(O226,R226)</f>
        <v>8.4</v>
      </c>
      <c r="V226" s="32">
        <f>SUM(P226,S226)</f>
        <v>1</v>
      </c>
      <c r="W226" s="8">
        <f t="shared" ref="W226:Y227" si="149">SUM(K226,T226)</f>
        <v>25</v>
      </c>
      <c r="X226" s="2">
        <f t="shared" si="149"/>
        <v>8.4</v>
      </c>
      <c r="Y226" s="43">
        <f t="shared" si="149"/>
        <v>1</v>
      </c>
      <c r="Z226" s="277"/>
    </row>
    <row r="227" spans="2:26" ht="30" customHeight="1">
      <c r="B227" s="364"/>
      <c r="C227" s="369"/>
      <c r="D227" s="169" t="s">
        <v>59</v>
      </c>
      <c r="E227" s="11"/>
      <c r="F227" s="25"/>
      <c r="G227" s="23"/>
      <c r="H227" s="25"/>
      <c r="I227" s="25"/>
      <c r="J227" s="23"/>
      <c r="K227" s="2">
        <f t="shared" si="148"/>
        <v>0</v>
      </c>
      <c r="L227" s="2">
        <f t="shared" si="148"/>
        <v>0</v>
      </c>
      <c r="M227" s="32">
        <f t="shared" si="148"/>
        <v>0</v>
      </c>
      <c r="N227" s="11">
        <v>22</v>
      </c>
      <c r="O227" s="25">
        <v>1.4</v>
      </c>
      <c r="P227" s="23">
        <v>3</v>
      </c>
      <c r="Q227" s="25"/>
      <c r="R227" s="25"/>
      <c r="S227" s="23"/>
      <c r="T227" s="2">
        <f>SUM(N227,Q227)</f>
        <v>22</v>
      </c>
      <c r="U227" s="2">
        <f>SUM(O227,R227)</f>
        <v>1.4</v>
      </c>
      <c r="V227" s="32">
        <f t="shared" ref="V227:V240" si="150">SUM(P227,S227)</f>
        <v>3</v>
      </c>
      <c r="W227" s="11">
        <f t="shared" si="149"/>
        <v>22</v>
      </c>
      <c r="X227" s="25">
        <f t="shared" si="149"/>
        <v>1.4</v>
      </c>
      <c r="Y227" s="40">
        <f t="shared" si="149"/>
        <v>3</v>
      </c>
      <c r="Z227" s="176"/>
    </row>
    <row r="228" spans="2:26" ht="30" customHeight="1" thickBot="1">
      <c r="B228" s="364"/>
      <c r="C228" s="372" t="s">
        <v>128</v>
      </c>
      <c r="D228" s="379"/>
      <c r="E228" s="33">
        <f>SUM(E226:E227)</f>
        <v>0</v>
      </c>
      <c r="F228" s="34">
        <f t="shared" ref="F228:Y228" si="151">SUM(F226:F227)</f>
        <v>0</v>
      </c>
      <c r="G228" s="35">
        <f t="shared" si="151"/>
        <v>0</v>
      </c>
      <c r="H228" s="34">
        <f t="shared" si="151"/>
        <v>0</v>
      </c>
      <c r="I228" s="34">
        <f t="shared" si="151"/>
        <v>0</v>
      </c>
      <c r="J228" s="35">
        <f t="shared" si="151"/>
        <v>0</v>
      </c>
      <c r="K228" s="34">
        <f t="shared" si="151"/>
        <v>0</v>
      </c>
      <c r="L228" s="34">
        <f t="shared" si="151"/>
        <v>0</v>
      </c>
      <c r="M228" s="36">
        <f t="shared" si="151"/>
        <v>0</v>
      </c>
      <c r="N228" s="33">
        <f t="shared" si="151"/>
        <v>47</v>
      </c>
      <c r="O228" s="34">
        <f t="shared" si="151"/>
        <v>9.8000000000000007</v>
      </c>
      <c r="P228" s="35">
        <f t="shared" si="151"/>
        <v>4</v>
      </c>
      <c r="Q228" s="34">
        <f t="shared" si="151"/>
        <v>0</v>
      </c>
      <c r="R228" s="34">
        <f t="shared" si="151"/>
        <v>0</v>
      </c>
      <c r="S228" s="35">
        <f t="shared" si="151"/>
        <v>0</v>
      </c>
      <c r="T228" s="34">
        <f t="shared" si="151"/>
        <v>47</v>
      </c>
      <c r="U228" s="34">
        <f t="shared" si="151"/>
        <v>9.8000000000000007</v>
      </c>
      <c r="V228" s="284">
        <f t="shared" si="151"/>
        <v>4</v>
      </c>
      <c r="W228" s="33">
        <f t="shared" si="151"/>
        <v>47</v>
      </c>
      <c r="X228" s="34">
        <f t="shared" si="151"/>
        <v>9.8000000000000007</v>
      </c>
      <c r="Y228" s="36">
        <f t="shared" si="151"/>
        <v>4</v>
      </c>
      <c r="Z228" s="294"/>
    </row>
    <row r="229" spans="2:26" ht="30" customHeight="1">
      <c r="B229" s="364"/>
      <c r="C229" s="378" t="s">
        <v>32</v>
      </c>
      <c r="D229" s="305" t="s">
        <v>56</v>
      </c>
      <c r="E229" s="6"/>
      <c r="F229" s="27"/>
      <c r="G229" s="28"/>
      <c r="H229" s="27"/>
      <c r="I229" s="27"/>
      <c r="J229" s="28"/>
      <c r="K229" s="27">
        <v>0</v>
      </c>
      <c r="L229" s="27">
        <v>0</v>
      </c>
      <c r="M229" s="32">
        <f t="shared" ref="M229:M240" si="152">SUM(G229,J229)</f>
        <v>0</v>
      </c>
      <c r="N229" s="6">
        <v>160</v>
      </c>
      <c r="O229" s="27">
        <v>22</v>
      </c>
      <c r="P229" s="28">
        <v>14</v>
      </c>
      <c r="Q229" s="27">
        <v>46</v>
      </c>
      <c r="R229" s="27">
        <v>6</v>
      </c>
      <c r="S229" s="28">
        <v>6</v>
      </c>
      <c r="T229" s="27">
        <f>SUM(N229,Q229)</f>
        <v>206</v>
      </c>
      <c r="U229" s="27">
        <f>SUM(O229,R229)</f>
        <v>28</v>
      </c>
      <c r="V229" s="32">
        <f t="shared" si="150"/>
        <v>20</v>
      </c>
      <c r="W229" s="11">
        <f>SUM(K229,T229)</f>
        <v>206</v>
      </c>
      <c r="X229" s="25">
        <f>SUM(L229,U229)</f>
        <v>28</v>
      </c>
      <c r="Y229" s="40">
        <f>SUM(M229,V229)</f>
        <v>20</v>
      </c>
      <c r="Z229" s="277"/>
    </row>
    <row r="230" spans="2:26" ht="30" customHeight="1">
      <c r="B230" s="364"/>
      <c r="C230" s="368"/>
      <c r="D230" s="169" t="s">
        <v>57</v>
      </c>
      <c r="E230" s="11"/>
      <c r="F230" s="25"/>
      <c r="G230" s="23"/>
      <c r="H230" s="25"/>
      <c r="I230" s="25"/>
      <c r="J230" s="23"/>
      <c r="K230" s="25">
        <f>SUM(E230,H230)</f>
        <v>0</v>
      </c>
      <c r="L230" s="25">
        <f>SUM(F230,I230)</f>
        <v>0</v>
      </c>
      <c r="M230" s="32">
        <f t="shared" si="152"/>
        <v>0</v>
      </c>
      <c r="N230" s="11">
        <v>19</v>
      </c>
      <c r="O230" s="25">
        <v>3</v>
      </c>
      <c r="P230" s="23">
        <v>7</v>
      </c>
      <c r="Q230" s="25">
        <v>2</v>
      </c>
      <c r="R230" s="25">
        <v>0.2</v>
      </c>
      <c r="S230" s="23">
        <v>2</v>
      </c>
      <c r="T230" s="2">
        <f>SUM(Q230,N230)</f>
        <v>21</v>
      </c>
      <c r="U230" s="2">
        <f>SUM(O230,R230)</f>
        <v>3.2</v>
      </c>
      <c r="V230" s="32">
        <f t="shared" si="150"/>
        <v>9</v>
      </c>
      <c r="W230" s="11">
        <f t="shared" ref="W230:W240" si="153">SUM(K230,T230)</f>
        <v>21</v>
      </c>
      <c r="X230" s="25">
        <f t="shared" ref="X230:X240" si="154">SUM(L230,U230)</f>
        <v>3.2</v>
      </c>
      <c r="Y230" s="40">
        <f t="shared" ref="Y230:Y240" si="155">SUM(M230,V230)</f>
        <v>9</v>
      </c>
      <c r="Z230" s="176"/>
    </row>
    <row r="231" spans="2:26" ht="30" customHeight="1">
      <c r="B231" s="364"/>
      <c r="C231" s="368"/>
      <c r="D231" s="169" t="s">
        <v>58</v>
      </c>
      <c r="E231" s="11"/>
      <c r="F231" s="25"/>
      <c r="G231" s="23"/>
      <c r="H231" s="25"/>
      <c r="I231" s="25"/>
      <c r="J231" s="23"/>
      <c r="K231" s="25">
        <f t="shared" ref="K231:L240" si="156">SUM(E231,H231)</f>
        <v>0</v>
      </c>
      <c r="L231" s="25">
        <f t="shared" si="156"/>
        <v>0</v>
      </c>
      <c r="M231" s="32">
        <f t="shared" si="152"/>
        <v>0</v>
      </c>
      <c r="N231" s="11">
        <v>54</v>
      </c>
      <c r="O231" s="25">
        <v>12</v>
      </c>
      <c r="P231" s="23">
        <v>12</v>
      </c>
      <c r="Q231" s="25">
        <v>38</v>
      </c>
      <c r="R231" s="25">
        <v>5</v>
      </c>
      <c r="S231" s="23">
        <v>6</v>
      </c>
      <c r="T231" s="2">
        <f>SUM(N231,Q231)</f>
        <v>92</v>
      </c>
      <c r="U231" s="2">
        <f t="shared" ref="U231:U240" si="157">SUM(O231,R231)</f>
        <v>17</v>
      </c>
      <c r="V231" s="32">
        <f t="shared" si="150"/>
        <v>18</v>
      </c>
      <c r="W231" s="11">
        <f t="shared" si="153"/>
        <v>92</v>
      </c>
      <c r="X231" s="25">
        <f t="shared" si="154"/>
        <v>17</v>
      </c>
      <c r="Y231" s="40">
        <f t="shared" si="155"/>
        <v>18</v>
      </c>
      <c r="Z231" s="176"/>
    </row>
    <row r="232" spans="2:26" ht="30" customHeight="1">
      <c r="B232" s="364"/>
      <c r="C232" s="368"/>
      <c r="D232" s="169" t="s">
        <v>59</v>
      </c>
      <c r="E232" s="11"/>
      <c r="F232" s="25"/>
      <c r="G232" s="23"/>
      <c r="H232" s="25"/>
      <c r="I232" s="25"/>
      <c r="J232" s="23"/>
      <c r="K232" s="25">
        <f t="shared" si="156"/>
        <v>0</v>
      </c>
      <c r="L232" s="25">
        <f t="shared" si="156"/>
        <v>0</v>
      </c>
      <c r="M232" s="32">
        <f t="shared" si="152"/>
        <v>0</v>
      </c>
      <c r="N232" s="11">
        <v>219</v>
      </c>
      <c r="O232" s="25">
        <v>34</v>
      </c>
      <c r="P232" s="23">
        <v>19</v>
      </c>
      <c r="Q232" s="25">
        <v>1</v>
      </c>
      <c r="R232" s="25">
        <v>0</v>
      </c>
      <c r="S232" s="23">
        <v>1</v>
      </c>
      <c r="T232" s="2">
        <f t="shared" ref="T232:T240" si="158">SUM(N232,Q232)</f>
        <v>220</v>
      </c>
      <c r="U232" s="2">
        <f t="shared" si="157"/>
        <v>34</v>
      </c>
      <c r="V232" s="32">
        <f t="shared" si="150"/>
        <v>20</v>
      </c>
      <c r="W232" s="11">
        <f t="shared" si="153"/>
        <v>220</v>
      </c>
      <c r="X232" s="25">
        <f t="shared" si="154"/>
        <v>34</v>
      </c>
      <c r="Y232" s="40">
        <f t="shared" si="155"/>
        <v>20</v>
      </c>
      <c r="Z232" s="176"/>
    </row>
    <row r="233" spans="2:26" ht="30" customHeight="1">
      <c r="B233" s="364"/>
      <c r="C233" s="368"/>
      <c r="D233" s="169" t="s">
        <v>60</v>
      </c>
      <c r="E233" s="11"/>
      <c r="F233" s="25"/>
      <c r="G233" s="23"/>
      <c r="H233" s="25"/>
      <c r="I233" s="25"/>
      <c r="J233" s="23"/>
      <c r="K233" s="25">
        <f t="shared" si="156"/>
        <v>0</v>
      </c>
      <c r="L233" s="25">
        <f t="shared" si="156"/>
        <v>0</v>
      </c>
      <c r="M233" s="32">
        <f t="shared" si="152"/>
        <v>0</v>
      </c>
      <c r="N233" s="11">
        <v>76</v>
      </c>
      <c r="O233" s="25">
        <v>14</v>
      </c>
      <c r="P233" s="23">
        <v>7</v>
      </c>
      <c r="Q233" s="25">
        <v>0</v>
      </c>
      <c r="R233" s="25">
        <v>0</v>
      </c>
      <c r="S233" s="23">
        <v>0</v>
      </c>
      <c r="T233" s="2">
        <f t="shared" si="158"/>
        <v>76</v>
      </c>
      <c r="U233" s="2">
        <f t="shared" si="157"/>
        <v>14</v>
      </c>
      <c r="V233" s="32">
        <f t="shared" si="150"/>
        <v>7</v>
      </c>
      <c r="W233" s="11">
        <f t="shared" si="153"/>
        <v>76</v>
      </c>
      <c r="X233" s="25">
        <f t="shared" si="154"/>
        <v>14</v>
      </c>
      <c r="Y233" s="40">
        <f t="shared" si="155"/>
        <v>7</v>
      </c>
      <c r="Z233" s="176"/>
    </row>
    <row r="234" spans="2:26" ht="30" customHeight="1" thickBot="1">
      <c r="B234" s="365"/>
      <c r="C234" s="398"/>
      <c r="D234" s="322" t="s">
        <v>61</v>
      </c>
      <c r="E234" s="33"/>
      <c r="F234" s="34"/>
      <c r="G234" s="35"/>
      <c r="H234" s="34"/>
      <c r="I234" s="34"/>
      <c r="J234" s="35"/>
      <c r="K234" s="25">
        <f t="shared" si="156"/>
        <v>0</v>
      </c>
      <c r="L234" s="25">
        <f t="shared" si="156"/>
        <v>0</v>
      </c>
      <c r="M234" s="32">
        <f t="shared" si="152"/>
        <v>0</v>
      </c>
      <c r="N234" s="33">
        <v>20</v>
      </c>
      <c r="O234" s="34">
        <v>2.5</v>
      </c>
      <c r="P234" s="35">
        <v>5</v>
      </c>
      <c r="Q234" s="34">
        <v>15</v>
      </c>
      <c r="R234" s="34">
        <v>2</v>
      </c>
      <c r="S234" s="35">
        <v>1</v>
      </c>
      <c r="T234" s="2">
        <f t="shared" si="158"/>
        <v>35</v>
      </c>
      <c r="U234" s="2">
        <f t="shared" si="157"/>
        <v>4.5</v>
      </c>
      <c r="V234" s="32">
        <f t="shared" si="150"/>
        <v>6</v>
      </c>
      <c r="W234" s="11">
        <f t="shared" si="153"/>
        <v>35</v>
      </c>
      <c r="X234" s="25">
        <f t="shared" si="154"/>
        <v>4.5</v>
      </c>
      <c r="Y234" s="40">
        <f t="shared" si="155"/>
        <v>6</v>
      </c>
      <c r="Z234" s="275"/>
    </row>
    <row r="235" spans="2:26" ht="30" customHeight="1">
      <c r="B235" s="364" t="s">
        <v>185</v>
      </c>
      <c r="C235" s="368" t="s">
        <v>33</v>
      </c>
      <c r="D235" s="162" t="s">
        <v>62</v>
      </c>
      <c r="E235" s="8"/>
      <c r="F235" s="2"/>
      <c r="G235" s="31"/>
      <c r="H235" s="2"/>
      <c r="I235" s="2"/>
      <c r="J235" s="28"/>
      <c r="K235" s="25">
        <f t="shared" si="156"/>
        <v>0</v>
      </c>
      <c r="L235" s="25">
        <f t="shared" si="156"/>
        <v>0</v>
      </c>
      <c r="M235" s="32">
        <f t="shared" si="152"/>
        <v>0</v>
      </c>
      <c r="N235" s="80">
        <v>528</v>
      </c>
      <c r="O235" s="81">
        <v>53</v>
      </c>
      <c r="P235" s="82">
        <v>38</v>
      </c>
      <c r="Q235" s="81"/>
      <c r="R235" s="81"/>
      <c r="S235" s="82"/>
      <c r="T235" s="2">
        <f t="shared" si="158"/>
        <v>528</v>
      </c>
      <c r="U235" s="2">
        <f t="shared" si="157"/>
        <v>53</v>
      </c>
      <c r="V235" s="32">
        <f t="shared" si="150"/>
        <v>38</v>
      </c>
      <c r="W235" s="11">
        <f t="shared" si="153"/>
        <v>528</v>
      </c>
      <c r="X235" s="25">
        <f t="shared" si="154"/>
        <v>53</v>
      </c>
      <c r="Y235" s="40">
        <f t="shared" si="155"/>
        <v>38</v>
      </c>
      <c r="Z235" s="277"/>
    </row>
    <row r="236" spans="2:26" ht="30" customHeight="1">
      <c r="B236" s="364"/>
      <c r="C236" s="368"/>
      <c r="D236" s="169" t="s">
        <v>211</v>
      </c>
      <c r="E236" s="11"/>
      <c r="F236" s="25"/>
      <c r="G236" s="23"/>
      <c r="H236" s="25"/>
      <c r="I236" s="25"/>
      <c r="J236" s="23"/>
      <c r="K236" s="25">
        <f t="shared" si="156"/>
        <v>0</v>
      </c>
      <c r="L236" s="25">
        <f t="shared" si="156"/>
        <v>0</v>
      </c>
      <c r="M236" s="32">
        <f t="shared" si="152"/>
        <v>0</v>
      </c>
      <c r="N236" s="83">
        <v>198</v>
      </c>
      <c r="O236" s="84">
        <v>30</v>
      </c>
      <c r="P236" s="85">
        <v>38</v>
      </c>
      <c r="Q236" s="84"/>
      <c r="R236" s="84"/>
      <c r="S236" s="85"/>
      <c r="T236" s="2">
        <f t="shared" si="158"/>
        <v>198</v>
      </c>
      <c r="U236" s="2">
        <f t="shared" si="157"/>
        <v>30</v>
      </c>
      <c r="V236" s="32">
        <f t="shared" si="150"/>
        <v>38</v>
      </c>
      <c r="W236" s="11">
        <f t="shared" si="153"/>
        <v>198</v>
      </c>
      <c r="X236" s="25">
        <f t="shared" si="154"/>
        <v>30</v>
      </c>
      <c r="Y236" s="40">
        <f t="shared" si="155"/>
        <v>38</v>
      </c>
      <c r="Z236" s="176"/>
    </row>
    <row r="237" spans="2:26" ht="30" customHeight="1">
      <c r="B237" s="364"/>
      <c r="C237" s="368"/>
      <c r="D237" s="169" t="s">
        <v>59</v>
      </c>
      <c r="E237" s="11"/>
      <c r="F237" s="25"/>
      <c r="G237" s="23"/>
      <c r="H237" s="25"/>
      <c r="I237" s="25"/>
      <c r="J237" s="23"/>
      <c r="K237" s="25">
        <f t="shared" si="156"/>
        <v>0</v>
      </c>
      <c r="L237" s="25">
        <f t="shared" si="156"/>
        <v>0</v>
      </c>
      <c r="M237" s="32">
        <f t="shared" si="152"/>
        <v>0</v>
      </c>
      <c r="N237" s="83">
        <v>14</v>
      </c>
      <c r="O237" s="84">
        <v>1.6</v>
      </c>
      <c r="P237" s="85">
        <v>6</v>
      </c>
      <c r="Q237" s="84"/>
      <c r="R237" s="84"/>
      <c r="S237" s="85"/>
      <c r="T237" s="2">
        <f t="shared" si="158"/>
        <v>14</v>
      </c>
      <c r="U237" s="2">
        <f t="shared" si="157"/>
        <v>1.6</v>
      </c>
      <c r="V237" s="32">
        <f t="shared" si="150"/>
        <v>6</v>
      </c>
      <c r="W237" s="11">
        <f t="shared" si="153"/>
        <v>14</v>
      </c>
      <c r="X237" s="25">
        <f t="shared" si="154"/>
        <v>1.6</v>
      </c>
      <c r="Y237" s="40">
        <f t="shared" si="155"/>
        <v>6</v>
      </c>
      <c r="Z237" s="176"/>
    </row>
    <row r="238" spans="2:26" ht="30" customHeight="1">
      <c r="B238" s="364"/>
      <c r="C238" s="368"/>
      <c r="D238" s="169" t="s">
        <v>212</v>
      </c>
      <c r="E238" s="11"/>
      <c r="F238" s="25"/>
      <c r="G238" s="23"/>
      <c r="H238" s="25"/>
      <c r="I238" s="25"/>
      <c r="J238" s="23"/>
      <c r="K238" s="25">
        <f t="shared" si="156"/>
        <v>0</v>
      </c>
      <c r="L238" s="25">
        <f t="shared" si="156"/>
        <v>0</v>
      </c>
      <c r="M238" s="32">
        <f t="shared" si="152"/>
        <v>0</v>
      </c>
      <c r="N238" s="83"/>
      <c r="O238" s="84"/>
      <c r="P238" s="85"/>
      <c r="Q238" s="84"/>
      <c r="R238" s="84"/>
      <c r="S238" s="85"/>
      <c r="T238" s="2">
        <f t="shared" si="158"/>
        <v>0</v>
      </c>
      <c r="U238" s="2">
        <f t="shared" si="157"/>
        <v>0</v>
      </c>
      <c r="V238" s="32">
        <f t="shared" si="150"/>
        <v>0</v>
      </c>
      <c r="W238" s="11">
        <f t="shared" si="153"/>
        <v>0</v>
      </c>
      <c r="X238" s="25">
        <f t="shared" si="154"/>
        <v>0</v>
      </c>
      <c r="Y238" s="40">
        <f t="shared" si="155"/>
        <v>0</v>
      </c>
      <c r="Z238" s="176"/>
    </row>
    <row r="239" spans="2:26" ht="30" customHeight="1">
      <c r="B239" s="364"/>
      <c r="C239" s="369"/>
      <c r="D239" s="169" t="s">
        <v>213</v>
      </c>
      <c r="E239" s="11"/>
      <c r="F239" s="25"/>
      <c r="G239" s="23"/>
      <c r="H239" s="25"/>
      <c r="I239" s="25"/>
      <c r="J239" s="23"/>
      <c r="K239" s="25">
        <f t="shared" si="156"/>
        <v>0</v>
      </c>
      <c r="L239" s="25">
        <f t="shared" si="156"/>
        <v>0</v>
      </c>
      <c r="M239" s="32">
        <f t="shared" si="152"/>
        <v>0</v>
      </c>
      <c r="N239" s="83">
        <v>23</v>
      </c>
      <c r="O239" s="84">
        <v>0.5</v>
      </c>
      <c r="P239" s="85">
        <v>3</v>
      </c>
      <c r="Q239" s="84"/>
      <c r="R239" s="84"/>
      <c r="S239" s="85"/>
      <c r="T239" s="2">
        <f t="shared" si="158"/>
        <v>23</v>
      </c>
      <c r="U239" s="2">
        <f t="shared" si="157"/>
        <v>0.5</v>
      </c>
      <c r="V239" s="32">
        <f t="shared" si="150"/>
        <v>3</v>
      </c>
      <c r="W239" s="11">
        <f t="shared" si="153"/>
        <v>23</v>
      </c>
      <c r="X239" s="25">
        <f t="shared" si="154"/>
        <v>0.5</v>
      </c>
      <c r="Y239" s="40">
        <f t="shared" si="155"/>
        <v>3</v>
      </c>
      <c r="Z239" s="176"/>
    </row>
    <row r="240" spans="2:26" ht="30" customHeight="1">
      <c r="B240" s="364"/>
      <c r="C240" s="136" t="s">
        <v>51</v>
      </c>
      <c r="D240" s="169" t="s">
        <v>214</v>
      </c>
      <c r="E240" s="11"/>
      <c r="F240" s="25"/>
      <c r="G240" s="23"/>
      <c r="H240" s="25"/>
      <c r="I240" s="25"/>
      <c r="J240" s="23"/>
      <c r="K240" s="25">
        <f t="shared" si="156"/>
        <v>0</v>
      </c>
      <c r="L240" s="25">
        <f t="shared" si="156"/>
        <v>0</v>
      </c>
      <c r="M240" s="32">
        <f t="shared" si="152"/>
        <v>0</v>
      </c>
      <c r="N240" s="11">
        <v>5</v>
      </c>
      <c r="O240" s="25">
        <v>1</v>
      </c>
      <c r="P240" s="23">
        <v>1</v>
      </c>
      <c r="Q240" s="25">
        <v>0</v>
      </c>
      <c r="R240" s="25">
        <v>0</v>
      </c>
      <c r="S240" s="23">
        <v>0</v>
      </c>
      <c r="T240" s="2">
        <f t="shared" si="158"/>
        <v>5</v>
      </c>
      <c r="U240" s="2">
        <f t="shared" si="157"/>
        <v>1</v>
      </c>
      <c r="V240" s="32">
        <f t="shared" si="150"/>
        <v>1</v>
      </c>
      <c r="W240" s="11">
        <f t="shared" si="153"/>
        <v>5</v>
      </c>
      <c r="X240" s="25">
        <f t="shared" si="154"/>
        <v>1</v>
      </c>
      <c r="Y240" s="40">
        <f t="shared" si="155"/>
        <v>1</v>
      </c>
      <c r="Z240" s="176"/>
    </row>
    <row r="241" spans="2:26" ht="30" customHeight="1" thickBot="1">
      <c r="B241" s="364"/>
      <c r="C241" s="372" t="s">
        <v>176</v>
      </c>
      <c r="D241" s="379"/>
      <c r="E241" s="33">
        <f>SUM(E229:E240)</f>
        <v>0</v>
      </c>
      <c r="F241" s="34">
        <f>SUM(F229:F240)</f>
        <v>0</v>
      </c>
      <c r="G241" s="34">
        <f t="shared" ref="G241:L241" si="159">SUM(G229:G240)</f>
        <v>0</v>
      </c>
      <c r="H241" s="34">
        <f t="shared" si="159"/>
        <v>0</v>
      </c>
      <c r="I241" s="34">
        <f t="shared" si="159"/>
        <v>0</v>
      </c>
      <c r="J241" s="34">
        <f t="shared" si="159"/>
        <v>0</v>
      </c>
      <c r="K241" s="34">
        <f t="shared" si="159"/>
        <v>0</v>
      </c>
      <c r="L241" s="34">
        <f t="shared" si="159"/>
        <v>0</v>
      </c>
      <c r="M241" s="36">
        <f>SUM(M229:M240)</f>
        <v>0</v>
      </c>
      <c r="N241" s="33">
        <f>SUM(N229:N240)</f>
        <v>1316</v>
      </c>
      <c r="O241" s="34">
        <f>SUM(O229:O240)</f>
        <v>173.6</v>
      </c>
      <c r="P241" s="34">
        <f t="shared" ref="P241:U241" si="160">SUM(P229:P240)</f>
        <v>150</v>
      </c>
      <c r="Q241" s="34">
        <f t="shared" si="160"/>
        <v>102</v>
      </c>
      <c r="R241" s="34">
        <f t="shared" si="160"/>
        <v>13.2</v>
      </c>
      <c r="S241" s="35">
        <f t="shared" si="160"/>
        <v>16</v>
      </c>
      <c r="T241" s="34">
        <f t="shared" si="160"/>
        <v>1418</v>
      </c>
      <c r="U241" s="34">
        <f t="shared" si="160"/>
        <v>186.79999999999998</v>
      </c>
      <c r="V241" s="284">
        <f>SUM(V229:V240)</f>
        <v>166</v>
      </c>
      <c r="W241" s="33">
        <f>SUM(W229:W240)</f>
        <v>1418</v>
      </c>
      <c r="X241" s="34">
        <f>SUM(X229:X240)</f>
        <v>186.79999999999998</v>
      </c>
      <c r="Y241" s="36">
        <f>SUM(Y229:Y240)</f>
        <v>166</v>
      </c>
      <c r="Z241" s="294"/>
    </row>
    <row r="242" spans="2:26" ht="30" customHeight="1" thickBot="1">
      <c r="B242" s="365"/>
      <c r="C242" s="374" t="s">
        <v>174</v>
      </c>
      <c r="D242" s="375"/>
      <c r="E242" s="223">
        <f>SUM(E241,E228)</f>
        <v>0</v>
      </c>
      <c r="F242" s="224">
        <f t="shared" ref="F242:Y242" si="161">SUM(F241,F228)</f>
        <v>0</v>
      </c>
      <c r="G242" s="225">
        <f t="shared" si="161"/>
        <v>0</v>
      </c>
      <c r="H242" s="224">
        <f t="shared" si="161"/>
        <v>0</v>
      </c>
      <c r="I242" s="224">
        <f t="shared" si="161"/>
        <v>0</v>
      </c>
      <c r="J242" s="225">
        <f t="shared" si="161"/>
        <v>0</v>
      </c>
      <c r="K242" s="224">
        <f t="shared" si="161"/>
        <v>0</v>
      </c>
      <c r="L242" s="224">
        <f t="shared" si="161"/>
        <v>0</v>
      </c>
      <c r="M242" s="226">
        <f t="shared" si="161"/>
        <v>0</v>
      </c>
      <c r="N242" s="223">
        <f t="shared" si="161"/>
        <v>1363</v>
      </c>
      <c r="O242" s="224">
        <f t="shared" si="161"/>
        <v>183.4</v>
      </c>
      <c r="P242" s="225">
        <f t="shared" si="161"/>
        <v>154</v>
      </c>
      <c r="Q242" s="224">
        <f t="shared" si="161"/>
        <v>102</v>
      </c>
      <c r="R242" s="224">
        <f t="shared" si="161"/>
        <v>13.2</v>
      </c>
      <c r="S242" s="225">
        <f t="shared" si="161"/>
        <v>16</v>
      </c>
      <c r="T242" s="224">
        <f t="shared" si="161"/>
        <v>1465</v>
      </c>
      <c r="U242" s="224">
        <f t="shared" si="161"/>
        <v>196.6</v>
      </c>
      <c r="V242" s="227">
        <f t="shared" si="161"/>
        <v>170</v>
      </c>
      <c r="W242" s="223">
        <f t="shared" si="161"/>
        <v>1465</v>
      </c>
      <c r="X242" s="224">
        <f t="shared" si="161"/>
        <v>196.6</v>
      </c>
      <c r="Y242" s="226">
        <f t="shared" si="161"/>
        <v>170</v>
      </c>
      <c r="Z242" s="222"/>
    </row>
    <row r="243" spans="2:26" ht="30" customHeight="1">
      <c r="B243" s="366" t="s">
        <v>245</v>
      </c>
      <c r="C243" s="105" t="s">
        <v>82</v>
      </c>
      <c r="D243" s="323" t="s">
        <v>87</v>
      </c>
      <c r="E243" s="324">
        <v>10</v>
      </c>
      <c r="F243" s="249">
        <v>1.2</v>
      </c>
      <c r="G243" s="250">
        <v>1</v>
      </c>
      <c r="H243" s="201"/>
      <c r="I243" s="201"/>
      <c r="J243" s="204"/>
      <c r="K243" s="2">
        <f>SUM(E243,H243)</f>
        <v>10</v>
      </c>
      <c r="L243" s="2">
        <f>SUM(F243,I243)</f>
        <v>1.2</v>
      </c>
      <c r="M243" s="43">
        <f>SUM(G243,J243)</f>
        <v>1</v>
      </c>
      <c r="N243" s="200"/>
      <c r="O243" s="201"/>
      <c r="P243" s="204"/>
      <c r="Q243" s="201"/>
      <c r="R243" s="201"/>
      <c r="S243" s="204"/>
      <c r="T243" s="2">
        <f>SUM(N243,Q243)</f>
        <v>0</v>
      </c>
      <c r="U243" s="2">
        <f>SUM(O243,R243)</f>
        <v>0</v>
      </c>
      <c r="V243" s="43">
        <f>SUM(P243,S243)</f>
        <v>0</v>
      </c>
      <c r="W243" s="11">
        <f>SUM(K243,T243)</f>
        <v>10</v>
      </c>
      <c r="X243" s="25">
        <f>SUM(L243,U243)</f>
        <v>1.2</v>
      </c>
      <c r="Y243" s="40">
        <f>SUM(M243,V243)</f>
        <v>1</v>
      </c>
      <c r="Z243" s="205"/>
    </row>
    <row r="244" spans="2:26" ht="30" customHeight="1" thickBot="1">
      <c r="B244" s="364"/>
      <c r="C244" s="372" t="s">
        <v>85</v>
      </c>
      <c r="D244" s="373"/>
      <c r="E244" s="206">
        <f>SUM(E243)</f>
        <v>10</v>
      </c>
      <c r="F244" s="207">
        <f t="shared" ref="F244:Y244" si="162">SUM(F243)</f>
        <v>1.2</v>
      </c>
      <c r="G244" s="209">
        <f t="shared" si="162"/>
        <v>1</v>
      </c>
      <c r="H244" s="207">
        <f t="shared" si="162"/>
        <v>0</v>
      </c>
      <c r="I244" s="207">
        <f t="shared" si="162"/>
        <v>0</v>
      </c>
      <c r="J244" s="209">
        <f t="shared" si="162"/>
        <v>0</v>
      </c>
      <c r="K244" s="207">
        <f t="shared" si="162"/>
        <v>10</v>
      </c>
      <c r="L244" s="207">
        <f t="shared" si="162"/>
        <v>1.2</v>
      </c>
      <c r="M244" s="213">
        <f t="shared" si="162"/>
        <v>1</v>
      </c>
      <c r="N244" s="218">
        <f t="shared" si="162"/>
        <v>0</v>
      </c>
      <c r="O244" s="207">
        <f t="shared" si="162"/>
        <v>0</v>
      </c>
      <c r="P244" s="209">
        <f t="shared" si="162"/>
        <v>0</v>
      </c>
      <c r="Q244" s="207">
        <f t="shared" si="162"/>
        <v>0</v>
      </c>
      <c r="R244" s="207">
        <f t="shared" si="162"/>
        <v>0</v>
      </c>
      <c r="S244" s="212">
        <f t="shared" si="162"/>
        <v>0</v>
      </c>
      <c r="T244" s="207">
        <f t="shared" si="162"/>
        <v>0</v>
      </c>
      <c r="U244" s="207">
        <f t="shared" si="162"/>
        <v>0</v>
      </c>
      <c r="V244" s="213">
        <f t="shared" si="162"/>
        <v>0</v>
      </c>
      <c r="W244" s="214">
        <f t="shared" si="162"/>
        <v>10</v>
      </c>
      <c r="X244" s="207">
        <f t="shared" si="162"/>
        <v>1.2</v>
      </c>
      <c r="Y244" s="247">
        <f t="shared" si="162"/>
        <v>1</v>
      </c>
      <c r="Z244" s="216"/>
    </row>
    <row r="245" spans="2:26" ht="30" customHeight="1">
      <c r="B245" s="364"/>
      <c r="C245" s="409" t="s">
        <v>141</v>
      </c>
      <c r="D245" s="325" t="s">
        <v>63</v>
      </c>
      <c r="E245" s="89">
        <v>30</v>
      </c>
      <c r="F245" s="90">
        <v>3.2</v>
      </c>
      <c r="G245" s="91">
        <v>3</v>
      </c>
      <c r="H245" s="90"/>
      <c r="I245" s="90"/>
      <c r="J245" s="91"/>
      <c r="K245" s="25">
        <f t="shared" ref="K245:M248" si="163">SUM(E245,H245)</f>
        <v>30</v>
      </c>
      <c r="L245" s="25">
        <f t="shared" si="163"/>
        <v>3.2</v>
      </c>
      <c r="M245" s="32">
        <f t="shared" si="163"/>
        <v>3</v>
      </c>
      <c r="N245" s="89"/>
      <c r="O245" s="90"/>
      <c r="P245" s="91"/>
      <c r="Q245" s="90"/>
      <c r="R245" s="90"/>
      <c r="S245" s="91"/>
      <c r="T245" s="25">
        <f t="shared" ref="T245:V248" si="164">SUM(N245,Q245)</f>
        <v>0</v>
      </c>
      <c r="U245" s="25">
        <f t="shared" si="164"/>
        <v>0</v>
      </c>
      <c r="V245" s="32">
        <f t="shared" si="164"/>
        <v>0</v>
      </c>
      <c r="W245" s="11">
        <f t="shared" ref="W245:Y248" si="165">SUM(K245,T245)</f>
        <v>30</v>
      </c>
      <c r="X245" s="25">
        <f t="shared" si="165"/>
        <v>3.2</v>
      </c>
      <c r="Y245" s="40">
        <f t="shared" si="165"/>
        <v>3</v>
      </c>
      <c r="Z245" s="326"/>
    </row>
    <row r="246" spans="2:26" ht="30" customHeight="1">
      <c r="B246" s="364"/>
      <c r="C246" s="389"/>
      <c r="D246" s="78" t="s">
        <v>202</v>
      </c>
      <c r="E246" s="21">
        <v>45</v>
      </c>
      <c r="F246" s="22">
        <v>3.8</v>
      </c>
      <c r="G246" s="23">
        <v>2</v>
      </c>
      <c r="H246" s="22"/>
      <c r="I246" s="22"/>
      <c r="J246" s="23"/>
      <c r="K246" s="25">
        <f t="shared" si="163"/>
        <v>45</v>
      </c>
      <c r="L246" s="25">
        <f t="shared" si="163"/>
        <v>3.8</v>
      </c>
      <c r="M246" s="32">
        <f t="shared" si="163"/>
        <v>2</v>
      </c>
      <c r="N246" s="21"/>
      <c r="O246" s="22"/>
      <c r="P246" s="23"/>
      <c r="Q246" s="22"/>
      <c r="R246" s="22"/>
      <c r="S246" s="23"/>
      <c r="T246" s="25">
        <f t="shared" si="164"/>
        <v>0</v>
      </c>
      <c r="U246" s="25">
        <f t="shared" si="164"/>
        <v>0</v>
      </c>
      <c r="V246" s="32">
        <f t="shared" si="164"/>
        <v>0</v>
      </c>
      <c r="W246" s="11">
        <f t="shared" si="165"/>
        <v>45</v>
      </c>
      <c r="X246" s="25">
        <f t="shared" si="165"/>
        <v>3.8</v>
      </c>
      <c r="Y246" s="40">
        <f t="shared" si="165"/>
        <v>2</v>
      </c>
      <c r="Z246" s="176"/>
    </row>
    <row r="247" spans="2:26" ht="30" customHeight="1">
      <c r="B247" s="364"/>
      <c r="C247" s="389"/>
      <c r="D247" s="78" t="s">
        <v>203</v>
      </c>
      <c r="E247" s="21">
        <v>7</v>
      </c>
      <c r="F247" s="22">
        <v>3.8</v>
      </c>
      <c r="G247" s="23">
        <v>1</v>
      </c>
      <c r="H247" s="22"/>
      <c r="I247" s="22"/>
      <c r="J247" s="23"/>
      <c r="K247" s="25">
        <f t="shared" si="163"/>
        <v>7</v>
      </c>
      <c r="L247" s="25">
        <f t="shared" si="163"/>
        <v>3.8</v>
      </c>
      <c r="M247" s="32">
        <f t="shared" si="163"/>
        <v>1</v>
      </c>
      <c r="N247" s="21"/>
      <c r="O247" s="22"/>
      <c r="P247" s="23"/>
      <c r="Q247" s="22"/>
      <c r="R247" s="22"/>
      <c r="S247" s="23"/>
      <c r="T247" s="25">
        <f t="shared" si="164"/>
        <v>0</v>
      </c>
      <c r="U247" s="25">
        <f t="shared" si="164"/>
        <v>0</v>
      </c>
      <c r="V247" s="32">
        <f t="shared" si="164"/>
        <v>0</v>
      </c>
      <c r="W247" s="11">
        <f t="shared" si="165"/>
        <v>7</v>
      </c>
      <c r="X247" s="25">
        <f t="shared" si="165"/>
        <v>3.8</v>
      </c>
      <c r="Y247" s="40">
        <f t="shared" si="165"/>
        <v>1</v>
      </c>
      <c r="Z247" s="176"/>
    </row>
    <row r="248" spans="2:26" ht="30" customHeight="1">
      <c r="B248" s="364"/>
      <c r="C248" s="410"/>
      <c r="D248" s="78" t="s">
        <v>204</v>
      </c>
      <c r="E248" s="92">
        <v>20</v>
      </c>
      <c r="F248" s="93">
        <v>0</v>
      </c>
      <c r="G248" s="12">
        <v>1</v>
      </c>
      <c r="H248" s="93"/>
      <c r="I248" s="93"/>
      <c r="J248" s="12"/>
      <c r="K248" s="25">
        <f t="shared" si="163"/>
        <v>20</v>
      </c>
      <c r="L248" s="25">
        <f t="shared" si="163"/>
        <v>0</v>
      </c>
      <c r="M248" s="32">
        <f t="shared" si="163"/>
        <v>1</v>
      </c>
      <c r="N248" s="92"/>
      <c r="O248" s="93"/>
      <c r="P248" s="12"/>
      <c r="Q248" s="93"/>
      <c r="R248" s="93"/>
      <c r="S248" s="12"/>
      <c r="T248" s="25">
        <f t="shared" si="164"/>
        <v>0</v>
      </c>
      <c r="U248" s="25">
        <f t="shared" si="164"/>
        <v>0</v>
      </c>
      <c r="V248" s="32">
        <f t="shared" si="164"/>
        <v>0</v>
      </c>
      <c r="W248" s="11">
        <f t="shared" si="165"/>
        <v>20</v>
      </c>
      <c r="X248" s="25">
        <f t="shared" si="165"/>
        <v>0</v>
      </c>
      <c r="Y248" s="40">
        <f t="shared" si="165"/>
        <v>1</v>
      </c>
      <c r="Z248" s="282"/>
    </row>
    <row r="249" spans="2:26" ht="30" customHeight="1" thickBot="1">
      <c r="B249" s="364"/>
      <c r="C249" s="372" t="s">
        <v>142</v>
      </c>
      <c r="D249" s="379"/>
      <c r="E249" s="26">
        <f>SUM(E245:E248)</f>
        <v>102</v>
      </c>
      <c r="F249" s="327">
        <f t="shared" ref="F249:Y249" si="166">SUM(F245:F248)</f>
        <v>10.8</v>
      </c>
      <c r="G249" s="35">
        <f t="shared" si="166"/>
        <v>7</v>
      </c>
      <c r="H249" s="327">
        <f t="shared" si="166"/>
        <v>0</v>
      </c>
      <c r="I249" s="327">
        <f t="shared" si="166"/>
        <v>0</v>
      </c>
      <c r="J249" s="35">
        <f t="shared" si="166"/>
        <v>0</v>
      </c>
      <c r="K249" s="327">
        <f t="shared" si="166"/>
        <v>102</v>
      </c>
      <c r="L249" s="327">
        <f t="shared" si="166"/>
        <v>10.8</v>
      </c>
      <c r="M249" s="36">
        <f t="shared" si="166"/>
        <v>7</v>
      </c>
      <c r="N249" s="26">
        <f t="shared" si="166"/>
        <v>0</v>
      </c>
      <c r="O249" s="327">
        <f t="shared" si="166"/>
        <v>0</v>
      </c>
      <c r="P249" s="35">
        <f t="shared" si="166"/>
        <v>0</v>
      </c>
      <c r="Q249" s="327">
        <f t="shared" si="166"/>
        <v>0</v>
      </c>
      <c r="R249" s="327">
        <f t="shared" si="166"/>
        <v>0</v>
      </c>
      <c r="S249" s="35">
        <f t="shared" si="166"/>
        <v>0</v>
      </c>
      <c r="T249" s="327">
        <f t="shared" si="166"/>
        <v>0</v>
      </c>
      <c r="U249" s="327">
        <f t="shared" si="166"/>
        <v>0</v>
      </c>
      <c r="V249" s="284">
        <f t="shared" si="166"/>
        <v>0</v>
      </c>
      <c r="W249" s="26">
        <f t="shared" si="166"/>
        <v>102</v>
      </c>
      <c r="X249" s="327">
        <f t="shared" si="166"/>
        <v>10.8</v>
      </c>
      <c r="Y249" s="36">
        <f t="shared" si="166"/>
        <v>7</v>
      </c>
      <c r="Z249" s="294"/>
    </row>
    <row r="250" spans="2:26" ht="30" customHeight="1">
      <c r="B250" s="364"/>
      <c r="C250" s="105" t="s">
        <v>51</v>
      </c>
      <c r="D250" s="305" t="s">
        <v>63</v>
      </c>
      <c r="E250" s="6">
        <v>44</v>
      </c>
      <c r="F250" s="27">
        <v>3.5</v>
      </c>
      <c r="G250" s="28">
        <v>1</v>
      </c>
      <c r="H250" s="27"/>
      <c r="I250" s="27"/>
      <c r="J250" s="28"/>
      <c r="K250" s="2">
        <f>SUM(E250,H250)</f>
        <v>44</v>
      </c>
      <c r="L250" s="2">
        <f>SUM(F250,I250)</f>
        <v>3.5</v>
      </c>
      <c r="M250" s="43">
        <f>SUM(G250,J250)</f>
        <v>1</v>
      </c>
      <c r="N250" s="200"/>
      <c r="O250" s="201"/>
      <c r="P250" s="204"/>
      <c r="Q250" s="201"/>
      <c r="R250" s="201"/>
      <c r="S250" s="204"/>
      <c r="T250" s="2">
        <f>SUM(N250,Q250)</f>
        <v>0</v>
      </c>
      <c r="U250" s="2">
        <f>SUM(O250,R250)</f>
        <v>0</v>
      </c>
      <c r="V250" s="43">
        <f>SUM(P250,S250)</f>
        <v>0</v>
      </c>
      <c r="W250" s="6">
        <f>SUM(K250,T250)</f>
        <v>44</v>
      </c>
      <c r="X250" s="27">
        <f>SUM(L250,U250)</f>
        <v>3.5</v>
      </c>
      <c r="Y250" s="37">
        <f>SUM(M250,V250)</f>
        <v>1</v>
      </c>
      <c r="Z250" s="277"/>
    </row>
    <row r="251" spans="2:26" ht="30" customHeight="1" thickBot="1">
      <c r="B251" s="364"/>
      <c r="C251" s="372" t="s">
        <v>176</v>
      </c>
      <c r="D251" s="379"/>
      <c r="E251" s="206">
        <f>SUM(E250)</f>
        <v>44</v>
      </c>
      <c r="F251" s="207">
        <f t="shared" ref="F251:Y251" si="167">SUM(F250)</f>
        <v>3.5</v>
      </c>
      <c r="G251" s="209">
        <f t="shared" si="167"/>
        <v>1</v>
      </c>
      <c r="H251" s="207">
        <f t="shared" si="167"/>
        <v>0</v>
      </c>
      <c r="I251" s="207">
        <f t="shared" si="167"/>
        <v>0</v>
      </c>
      <c r="J251" s="209">
        <f t="shared" si="167"/>
        <v>0</v>
      </c>
      <c r="K251" s="207">
        <f t="shared" si="167"/>
        <v>44</v>
      </c>
      <c r="L251" s="207">
        <f t="shared" si="167"/>
        <v>3.5</v>
      </c>
      <c r="M251" s="213">
        <f t="shared" si="167"/>
        <v>1</v>
      </c>
      <c r="N251" s="218">
        <f t="shared" si="167"/>
        <v>0</v>
      </c>
      <c r="O251" s="207">
        <f t="shared" si="167"/>
        <v>0</v>
      </c>
      <c r="P251" s="209">
        <f t="shared" si="167"/>
        <v>0</v>
      </c>
      <c r="Q251" s="207">
        <f t="shared" si="167"/>
        <v>0</v>
      </c>
      <c r="R251" s="207">
        <f t="shared" si="167"/>
        <v>0</v>
      </c>
      <c r="S251" s="209">
        <f t="shared" si="167"/>
        <v>0</v>
      </c>
      <c r="T251" s="207">
        <f t="shared" si="167"/>
        <v>0</v>
      </c>
      <c r="U251" s="207">
        <f t="shared" si="167"/>
        <v>0</v>
      </c>
      <c r="V251" s="213">
        <f t="shared" si="167"/>
        <v>0</v>
      </c>
      <c r="W251" s="218">
        <f t="shared" si="167"/>
        <v>44</v>
      </c>
      <c r="X251" s="207">
        <f t="shared" si="167"/>
        <v>3.5</v>
      </c>
      <c r="Y251" s="213">
        <f t="shared" si="167"/>
        <v>1</v>
      </c>
      <c r="Z251" s="275"/>
    </row>
    <row r="252" spans="2:26" ht="30" customHeight="1" thickBot="1">
      <c r="B252" s="365"/>
      <c r="C252" s="374" t="s">
        <v>174</v>
      </c>
      <c r="D252" s="375"/>
      <c r="E252" s="223">
        <f>SUM(E251,E249,E244)</f>
        <v>156</v>
      </c>
      <c r="F252" s="224">
        <f t="shared" ref="F252:Y252" si="168">SUM(F251,F249,F244)</f>
        <v>15.5</v>
      </c>
      <c r="G252" s="225">
        <f t="shared" si="168"/>
        <v>9</v>
      </c>
      <c r="H252" s="224">
        <f t="shared" si="168"/>
        <v>0</v>
      </c>
      <c r="I252" s="224">
        <f t="shared" si="168"/>
        <v>0</v>
      </c>
      <c r="J252" s="225">
        <f t="shared" si="168"/>
        <v>0</v>
      </c>
      <c r="K252" s="224">
        <f t="shared" si="168"/>
        <v>156</v>
      </c>
      <c r="L252" s="224">
        <f t="shared" si="168"/>
        <v>15.5</v>
      </c>
      <c r="M252" s="226">
        <f t="shared" si="168"/>
        <v>9</v>
      </c>
      <c r="N252" s="223">
        <f t="shared" si="168"/>
        <v>0</v>
      </c>
      <c r="O252" s="224">
        <f t="shared" si="168"/>
        <v>0</v>
      </c>
      <c r="P252" s="225">
        <f t="shared" si="168"/>
        <v>0</v>
      </c>
      <c r="Q252" s="224">
        <f t="shared" si="168"/>
        <v>0</v>
      </c>
      <c r="R252" s="224">
        <f t="shared" si="168"/>
        <v>0</v>
      </c>
      <c r="S252" s="225">
        <f t="shared" si="168"/>
        <v>0</v>
      </c>
      <c r="T252" s="224">
        <f t="shared" si="168"/>
        <v>0</v>
      </c>
      <c r="U252" s="224">
        <f t="shared" si="168"/>
        <v>0</v>
      </c>
      <c r="V252" s="227">
        <f t="shared" si="168"/>
        <v>0</v>
      </c>
      <c r="W252" s="223">
        <f t="shared" si="168"/>
        <v>156</v>
      </c>
      <c r="X252" s="224">
        <f t="shared" si="168"/>
        <v>15.5</v>
      </c>
      <c r="Y252" s="226">
        <f t="shared" si="168"/>
        <v>9</v>
      </c>
      <c r="Z252" s="222"/>
    </row>
    <row r="253" spans="2:26" ht="30" customHeight="1">
      <c r="B253" s="366" t="s">
        <v>64</v>
      </c>
      <c r="C253" s="378" t="s">
        <v>32</v>
      </c>
      <c r="D253" s="305" t="s">
        <v>65</v>
      </c>
      <c r="E253" s="6"/>
      <c r="F253" s="27"/>
      <c r="G253" s="28"/>
      <c r="H253" s="27"/>
      <c r="I253" s="27"/>
      <c r="J253" s="28"/>
      <c r="K253" s="2">
        <f t="shared" ref="K253:M256" si="169">SUM(E253,H253)</f>
        <v>0</v>
      </c>
      <c r="L253" s="2">
        <f t="shared" si="169"/>
        <v>0</v>
      </c>
      <c r="M253" s="43">
        <f t="shared" si="169"/>
        <v>0</v>
      </c>
      <c r="N253" s="6">
        <v>1</v>
      </c>
      <c r="O253" s="27">
        <v>0</v>
      </c>
      <c r="P253" s="28">
        <v>1</v>
      </c>
      <c r="Q253" s="27"/>
      <c r="R253" s="27"/>
      <c r="S253" s="28"/>
      <c r="T253" s="2">
        <f t="shared" ref="T253:V256" si="170">SUM(N253,Q253)</f>
        <v>1</v>
      </c>
      <c r="U253" s="2">
        <f t="shared" si="170"/>
        <v>0</v>
      </c>
      <c r="V253" s="43">
        <f t="shared" si="170"/>
        <v>1</v>
      </c>
      <c r="W253" s="11">
        <f t="shared" ref="W253:Y256" si="171">SUM(K253,T253)</f>
        <v>1</v>
      </c>
      <c r="X253" s="25">
        <f t="shared" si="171"/>
        <v>0</v>
      </c>
      <c r="Y253" s="40">
        <f t="shared" si="171"/>
        <v>1</v>
      </c>
      <c r="Z253" s="277"/>
    </row>
    <row r="254" spans="2:26" ht="30" customHeight="1">
      <c r="B254" s="364"/>
      <c r="C254" s="368"/>
      <c r="D254" s="169" t="s">
        <v>66</v>
      </c>
      <c r="E254" s="11"/>
      <c r="F254" s="25"/>
      <c r="G254" s="23"/>
      <c r="H254" s="25"/>
      <c r="I254" s="25"/>
      <c r="J254" s="23"/>
      <c r="K254" s="2">
        <f t="shared" si="169"/>
        <v>0</v>
      </c>
      <c r="L254" s="2">
        <f t="shared" si="169"/>
        <v>0</v>
      </c>
      <c r="M254" s="43">
        <f t="shared" si="169"/>
        <v>0</v>
      </c>
      <c r="N254" s="11">
        <v>1</v>
      </c>
      <c r="O254" s="25">
        <v>0</v>
      </c>
      <c r="P254" s="23">
        <v>1</v>
      </c>
      <c r="Q254" s="25"/>
      <c r="R254" s="25"/>
      <c r="S254" s="23"/>
      <c r="T254" s="2">
        <f t="shared" si="170"/>
        <v>1</v>
      </c>
      <c r="U254" s="2">
        <f t="shared" si="170"/>
        <v>0</v>
      </c>
      <c r="V254" s="43">
        <f t="shared" si="170"/>
        <v>1</v>
      </c>
      <c r="W254" s="11">
        <f t="shared" si="171"/>
        <v>1</v>
      </c>
      <c r="X254" s="25">
        <f t="shared" si="171"/>
        <v>0</v>
      </c>
      <c r="Y254" s="40">
        <f t="shared" si="171"/>
        <v>1</v>
      </c>
      <c r="Z254" s="176"/>
    </row>
    <row r="255" spans="2:26" ht="30" customHeight="1">
      <c r="B255" s="364"/>
      <c r="C255" s="368"/>
      <c r="D255" s="169" t="s">
        <v>67</v>
      </c>
      <c r="E255" s="11"/>
      <c r="F255" s="25"/>
      <c r="G255" s="23"/>
      <c r="H255" s="25"/>
      <c r="I255" s="25"/>
      <c r="J255" s="23"/>
      <c r="K255" s="2">
        <f t="shared" si="169"/>
        <v>0</v>
      </c>
      <c r="L255" s="2">
        <f t="shared" si="169"/>
        <v>0</v>
      </c>
      <c r="M255" s="43">
        <f t="shared" si="169"/>
        <v>0</v>
      </c>
      <c r="N255" s="11">
        <v>7</v>
      </c>
      <c r="O255" s="25">
        <v>0.1</v>
      </c>
      <c r="P255" s="23">
        <v>1</v>
      </c>
      <c r="Q255" s="25"/>
      <c r="R255" s="25"/>
      <c r="S255" s="23"/>
      <c r="T255" s="2">
        <f t="shared" si="170"/>
        <v>7</v>
      </c>
      <c r="U255" s="2">
        <f t="shared" si="170"/>
        <v>0.1</v>
      </c>
      <c r="V255" s="43">
        <f t="shared" si="170"/>
        <v>1</v>
      </c>
      <c r="W255" s="11">
        <f t="shared" si="171"/>
        <v>7</v>
      </c>
      <c r="X255" s="25">
        <f t="shared" si="171"/>
        <v>0.1</v>
      </c>
      <c r="Y255" s="40">
        <f t="shared" si="171"/>
        <v>1</v>
      </c>
      <c r="Z255" s="176"/>
    </row>
    <row r="256" spans="2:26" ht="30" customHeight="1">
      <c r="B256" s="364"/>
      <c r="C256" s="369"/>
      <c r="D256" s="169" t="s">
        <v>68</v>
      </c>
      <c r="E256" s="11"/>
      <c r="F256" s="25"/>
      <c r="G256" s="23"/>
      <c r="H256" s="25"/>
      <c r="I256" s="25"/>
      <c r="J256" s="23"/>
      <c r="K256" s="2">
        <f t="shared" si="169"/>
        <v>0</v>
      </c>
      <c r="L256" s="2">
        <f t="shared" si="169"/>
        <v>0</v>
      </c>
      <c r="M256" s="43">
        <f t="shared" si="169"/>
        <v>0</v>
      </c>
      <c r="N256" s="11">
        <v>4</v>
      </c>
      <c r="O256" s="25">
        <v>0.1</v>
      </c>
      <c r="P256" s="23">
        <v>1</v>
      </c>
      <c r="Q256" s="25"/>
      <c r="R256" s="25"/>
      <c r="S256" s="23"/>
      <c r="T256" s="2">
        <f t="shared" si="170"/>
        <v>4</v>
      </c>
      <c r="U256" s="2">
        <f t="shared" si="170"/>
        <v>0.1</v>
      </c>
      <c r="V256" s="43">
        <f t="shared" si="170"/>
        <v>1</v>
      </c>
      <c r="W256" s="11">
        <f t="shared" si="171"/>
        <v>4</v>
      </c>
      <c r="X256" s="25">
        <f t="shared" si="171"/>
        <v>0.1</v>
      </c>
      <c r="Y256" s="40">
        <f t="shared" si="171"/>
        <v>1</v>
      </c>
      <c r="Z256" s="176"/>
    </row>
    <row r="257" spans="2:26" ht="30" customHeight="1" thickBot="1">
      <c r="B257" s="364"/>
      <c r="C257" s="372" t="s">
        <v>176</v>
      </c>
      <c r="D257" s="379"/>
      <c r="E257" s="188">
        <f>SUM(E253:E256)</f>
        <v>0</v>
      </c>
      <c r="F257" s="34">
        <f t="shared" ref="F257:M257" si="172">SUM(F253:F256)</f>
        <v>0</v>
      </c>
      <c r="G257" s="46">
        <f t="shared" si="172"/>
        <v>0</v>
      </c>
      <c r="H257" s="34">
        <f t="shared" si="172"/>
        <v>0</v>
      </c>
      <c r="I257" s="34">
        <f t="shared" si="172"/>
        <v>0</v>
      </c>
      <c r="J257" s="46">
        <f t="shared" si="172"/>
        <v>0</v>
      </c>
      <c r="K257" s="34">
        <f t="shared" si="172"/>
        <v>0</v>
      </c>
      <c r="L257" s="34">
        <f t="shared" si="172"/>
        <v>0</v>
      </c>
      <c r="M257" s="295">
        <f t="shared" si="172"/>
        <v>0</v>
      </c>
      <c r="N257" s="197">
        <f>SUM(N253:N256)</f>
        <v>13</v>
      </c>
      <c r="O257" s="154">
        <f>SUM(O253:O256)</f>
        <v>0.2</v>
      </c>
      <c r="P257" s="155">
        <f t="shared" ref="P257:U257" si="173">SUM(P253:P256)</f>
        <v>4</v>
      </c>
      <c r="Q257" s="154">
        <f t="shared" si="173"/>
        <v>0</v>
      </c>
      <c r="R257" s="154">
        <f t="shared" si="173"/>
        <v>0</v>
      </c>
      <c r="S257" s="184">
        <f t="shared" si="173"/>
        <v>0</v>
      </c>
      <c r="T257" s="154">
        <f t="shared" si="173"/>
        <v>13</v>
      </c>
      <c r="U257" s="154">
        <f t="shared" si="173"/>
        <v>0.2</v>
      </c>
      <c r="V257" s="187">
        <f>SUM(V253:V256)</f>
        <v>4</v>
      </c>
      <c r="W257" s="197">
        <f>SUM(W253:W256)</f>
        <v>13</v>
      </c>
      <c r="X257" s="154">
        <f>SUM(X253:X256)</f>
        <v>0.2</v>
      </c>
      <c r="Y257" s="156">
        <f>SUM(Y253:Y256)</f>
        <v>4</v>
      </c>
      <c r="Z257" s="198"/>
    </row>
    <row r="258" spans="2:26" ht="30" customHeight="1" thickBot="1">
      <c r="B258" s="365"/>
      <c r="C258" s="374" t="s">
        <v>174</v>
      </c>
      <c r="D258" s="375"/>
      <c r="E258" s="223">
        <f>SUM(E257)</f>
        <v>0</v>
      </c>
      <c r="F258" s="224">
        <f t="shared" ref="F258:Y258" si="174">SUM(F257)</f>
        <v>0</v>
      </c>
      <c r="G258" s="225">
        <f t="shared" si="174"/>
        <v>0</v>
      </c>
      <c r="H258" s="224">
        <f t="shared" si="174"/>
        <v>0</v>
      </c>
      <c r="I258" s="224">
        <f t="shared" si="174"/>
        <v>0</v>
      </c>
      <c r="J258" s="225">
        <f t="shared" si="174"/>
        <v>0</v>
      </c>
      <c r="K258" s="224">
        <f t="shared" si="174"/>
        <v>0</v>
      </c>
      <c r="L258" s="224">
        <f t="shared" si="174"/>
        <v>0</v>
      </c>
      <c r="M258" s="226">
        <f t="shared" si="174"/>
        <v>0</v>
      </c>
      <c r="N258" s="223">
        <f t="shared" si="174"/>
        <v>13</v>
      </c>
      <c r="O258" s="224">
        <f t="shared" si="174"/>
        <v>0.2</v>
      </c>
      <c r="P258" s="225">
        <f t="shared" si="174"/>
        <v>4</v>
      </c>
      <c r="Q258" s="224">
        <f t="shared" si="174"/>
        <v>0</v>
      </c>
      <c r="R258" s="224">
        <f t="shared" si="174"/>
        <v>0</v>
      </c>
      <c r="S258" s="225">
        <f t="shared" si="174"/>
        <v>0</v>
      </c>
      <c r="T258" s="224">
        <f t="shared" si="174"/>
        <v>13</v>
      </c>
      <c r="U258" s="224">
        <f t="shared" si="174"/>
        <v>0.2</v>
      </c>
      <c r="V258" s="227">
        <f t="shared" si="174"/>
        <v>4</v>
      </c>
      <c r="W258" s="223">
        <f t="shared" si="174"/>
        <v>13</v>
      </c>
      <c r="X258" s="224">
        <f t="shared" si="174"/>
        <v>0.2</v>
      </c>
      <c r="Y258" s="226">
        <f t="shared" si="174"/>
        <v>4</v>
      </c>
      <c r="Z258" s="222"/>
    </row>
    <row r="259" spans="2:26" ht="30" customHeight="1">
      <c r="B259" s="366" t="s">
        <v>86</v>
      </c>
      <c r="C259" s="105" t="s">
        <v>82</v>
      </c>
      <c r="D259" s="328" t="s">
        <v>183</v>
      </c>
      <c r="E259" s="200"/>
      <c r="F259" s="201"/>
      <c r="G259" s="204"/>
      <c r="H259" s="201"/>
      <c r="I259" s="201"/>
      <c r="J259" s="204"/>
      <c r="K259" s="2">
        <f>SUM(E259,H259)</f>
        <v>0</v>
      </c>
      <c r="L259" s="2">
        <f>SUM(F259,I259)</f>
        <v>0</v>
      </c>
      <c r="M259" s="43">
        <f>SUM(G259,J259)</f>
        <v>0</v>
      </c>
      <c r="N259" s="249">
        <v>23</v>
      </c>
      <c r="O259" s="249">
        <v>0.9</v>
      </c>
      <c r="P259" s="250">
        <v>1</v>
      </c>
      <c r="Q259" s="249">
        <v>7</v>
      </c>
      <c r="R259" s="249">
        <v>0.4</v>
      </c>
      <c r="S259" s="28">
        <v>1</v>
      </c>
      <c r="T259" s="2">
        <f>SUM(N259,Q259)</f>
        <v>30</v>
      </c>
      <c r="U259" s="2">
        <f>SUM(O259,R259)</f>
        <v>1.3</v>
      </c>
      <c r="V259" s="43">
        <f>SUM(P259,S259)</f>
        <v>2</v>
      </c>
      <c r="W259" s="11">
        <f>SUM(K259,T259)</f>
        <v>30</v>
      </c>
      <c r="X259" s="25">
        <f>SUM(L259,U259)</f>
        <v>1.3</v>
      </c>
      <c r="Y259" s="40">
        <f>SUM(M259,V259)</f>
        <v>2</v>
      </c>
      <c r="Z259" s="205"/>
    </row>
    <row r="260" spans="2:26" ht="30" customHeight="1" thickBot="1">
      <c r="B260" s="364"/>
      <c r="C260" s="372" t="s">
        <v>85</v>
      </c>
      <c r="D260" s="373"/>
      <c r="E260" s="206">
        <f>SUM(E259)</f>
        <v>0</v>
      </c>
      <c r="F260" s="207">
        <f t="shared" ref="F260:Y260" si="175">SUM(F259)</f>
        <v>0</v>
      </c>
      <c r="G260" s="207">
        <f t="shared" si="175"/>
        <v>0</v>
      </c>
      <c r="H260" s="207">
        <f t="shared" si="175"/>
        <v>0</v>
      </c>
      <c r="I260" s="207">
        <f t="shared" si="175"/>
        <v>0</v>
      </c>
      <c r="J260" s="207">
        <f t="shared" si="175"/>
        <v>0</v>
      </c>
      <c r="K260" s="207">
        <f t="shared" si="175"/>
        <v>0</v>
      </c>
      <c r="L260" s="207">
        <f t="shared" si="175"/>
        <v>0</v>
      </c>
      <c r="M260" s="217">
        <f t="shared" si="175"/>
        <v>0</v>
      </c>
      <c r="N260" s="218">
        <f t="shared" si="175"/>
        <v>23</v>
      </c>
      <c r="O260" s="207">
        <f t="shared" si="175"/>
        <v>0.9</v>
      </c>
      <c r="P260" s="209">
        <f t="shared" si="175"/>
        <v>1</v>
      </c>
      <c r="Q260" s="207">
        <f t="shared" si="175"/>
        <v>7</v>
      </c>
      <c r="R260" s="207">
        <f t="shared" si="175"/>
        <v>0.4</v>
      </c>
      <c r="S260" s="212">
        <f t="shared" si="175"/>
        <v>1</v>
      </c>
      <c r="T260" s="207">
        <f t="shared" si="175"/>
        <v>30</v>
      </c>
      <c r="U260" s="207">
        <f t="shared" si="175"/>
        <v>1.3</v>
      </c>
      <c r="V260" s="213">
        <f t="shared" si="175"/>
        <v>2</v>
      </c>
      <c r="W260" s="214">
        <f t="shared" si="175"/>
        <v>30</v>
      </c>
      <c r="X260" s="207">
        <f t="shared" si="175"/>
        <v>1.3</v>
      </c>
      <c r="Y260" s="213">
        <f t="shared" si="175"/>
        <v>2</v>
      </c>
      <c r="Z260" s="248"/>
    </row>
    <row r="261" spans="2:26" ht="30" customHeight="1">
      <c r="B261" s="364"/>
      <c r="C261" s="136" t="s">
        <v>133</v>
      </c>
      <c r="D261" s="169" t="s">
        <v>134</v>
      </c>
      <c r="E261" s="11">
        <v>106</v>
      </c>
      <c r="F261" s="25">
        <v>13</v>
      </c>
      <c r="G261" s="23">
        <v>5</v>
      </c>
      <c r="H261" s="25"/>
      <c r="I261" s="25"/>
      <c r="J261" s="23"/>
      <c r="K261" s="2">
        <f>SUM(E261,H261)</f>
        <v>106</v>
      </c>
      <c r="L261" s="2">
        <f>SUM(F261,I261)</f>
        <v>13</v>
      </c>
      <c r="M261" s="43">
        <f t="shared" ref="M261:M277" si="176">SUM(G261,J261)</f>
        <v>5</v>
      </c>
      <c r="N261" s="11"/>
      <c r="O261" s="25"/>
      <c r="P261" s="23"/>
      <c r="Q261" s="25"/>
      <c r="R261" s="25"/>
      <c r="S261" s="23"/>
      <c r="T261" s="2">
        <f>SUM(N261,Q261)</f>
        <v>0</v>
      </c>
      <c r="U261" s="2">
        <f>SUM(O261,R261)</f>
        <v>0</v>
      </c>
      <c r="V261" s="43">
        <f>SUM(P261,S261)</f>
        <v>0</v>
      </c>
      <c r="W261" s="11">
        <f>SUM(K261,T261)</f>
        <v>106</v>
      </c>
      <c r="X261" s="25">
        <f>SUM(L261,U261)</f>
        <v>13</v>
      </c>
      <c r="Y261" s="40">
        <f>SUM(M261,V261)</f>
        <v>5</v>
      </c>
      <c r="Z261" s="176"/>
    </row>
    <row r="262" spans="2:26" ht="30" customHeight="1" thickBot="1">
      <c r="B262" s="364"/>
      <c r="C262" s="372" t="s">
        <v>128</v>
      </c>
      <c r="D262" s="379"/>
      <c r="E262" s="33">
        <f t="shared" ref="E262:V262" si="177">SUM(E261:E261)</f>
        <v>106</v>
      </c>
      <c r="F262" s="34">
        <f t="shared" si="177"/>
        <v>13</v>
      </c>
      <c r="G262" s="35">
        <f t="shared" si="177"/>
        <v>5</v>
      </c>
      <c r="H262" s="34">
        <f t="shared" si="177"/>
        <v>0</v>
      </c>
      <c r="I262" s="34">
        <f t="shared" si="177"/>
        <v>0</v>
      </c>
      <c r="J262" s="35">
        <f t="shared" si="177"/>
        <v>0</v>
      </c>
      <c r="K262" s="34">
        <f t="shared" si="177"/>
        <v>106</v>
      </c>
      <c r="L262" s="34">
        <f t="shared" si="177"/>
        <v>13</v>
      </c>
      <c r="M262" s="36">
        <f t="shared" si="177"/>
        <v>5</v>
      </c>
      <c r="N262" s="33">
        <f t="shared" si="177"/>
        <v>0</v>
      </c>
      <c r="O262" s="34">
        <f t="shared" si="177"/>
        <v>0</v>
      </c>
      <c r="P262" s="35">
        <f t="shared" si="177"/>
        <v>0</v>
      </c>
      <c r="Q262" s="34">
        <f t="shared" si="177"/>
        <v>0</v>
      </c>
      <c r="R262" s="34">
        <f t="shared" si="177"/>
        <v>0</v>
      </c>
      <c r="S262" s="35">
        <f t="shared" si="177"/>
        <v>0</v>
      </c>
      <c r="T262" s="34">
        <f t="shared" si="177"/>
        <v>0</v>
      </c>
      <c r="U262" s="34">
        <f t="shared" si="177"/>
        <v>0</v>
      </c>
      <c r="V262" s="284">
        <f t="shared" si="177"/>
        <v>0</v>
      </c>
      <c r="W262" s="214">
        <f>SUM(W261)</f>
        <v>106</v>
      </c>
      <c r="X262" s="207">
        <f>SUM(X261)</f>
        <v>13</v>
      </c>
      <c r="Y262" s="213">
        <f>SUM(Y261)</f>
        <v>5</v>
      </c>
      <c r="Z262" s="294"/>
    </row>
    <row r="263" spans="2:26" ht="30" customHeight="1">
      <c r="B263" s="364"/>
      <c r="C263" s="378" t="s">
        <v>32</v>
      </c>
      <c r="D263" s="305" t="s">
        <v>217</v>
      </c>
      <c r="E263" s="6">
        <v>8</v>
      </c>
      <c r="F263" s="27">
        <v>1</v>
      </c>
      <c r="G263" s="28">
        <v>1</v>
      </c>
      <c r="H263" s="27"/>
      <c r="I263" s="27"/>
      <c r="J263" s="28"/>
      <c r="K263" s="27">
        <f>SUM(E263,H263)</f>
        <v>8</v>
      </c>
      <c r="L263" s="27">
        <v>0.8</v>
      </c>
      <c r="M263" s="43">
        <f t="shared" si="176"/>
        <v>1</v>
      </c>
      <c r="N263" s="6"/>
      <c r="O263" s="27"/>
      <c r="P263" s="28"/>
      <c r="Q263" s="27"/>
      <c r="R263" s="27"/>
      <c r="S263" s="28"/>
      <c r="T263" s="2">
        <f>SUM(N263,Q263)</f>
        <v>0</v>
      </c>
      <c r="U263" s="2">
        <f>SUM(O263,R263)</f>
        <v>0</v>
      </c>
      <c r="V263" s="43">
        <f>SUM(P263,S263)</f>
        <v>0</v>
      </c>
      <c r="W263" s="11">
        <f>SUM(K263,T263)</f>
        <v>8</v>
      </c>
      <c r="X263" s="25">
        <f>SUM(L263,U263)</f>
        <v>0.8</v>
      </c>
      <c r="Y263" s="40">
        <f>SUM(M263,V263)</f>
        <v>1</v>
      </c>
      <c r="Z263" s="277"/>
    </row>
    <row r="264" spans="2:26" ht="30" customHeight="1">
      <c r="B264" s="364"/>
      <c r="C264" s="368"/>
      <c r="D264" s="169" t="s">
        <v>70</v>
      </c>
      <c r="E264" s="11">
        <v>19</v>
      </c>
      <c r="F264" s="25">
        <v>3.1</v>
      </c>
      <c r="G264" s="23">
        <v>1</v>
      </c>
      <c r="H264" s="25">
        <v>21</v>
      </c>
      <c r="I264" s="25">
        <v>3.2</v>
      </c>
      <c r="J264" s="23">
        <v>3</v>
      </c>
      <c r="K264" s="25">
        <f>SUM(E264,H264)</f>
        <v>40</v>
      </c>
      <c r="L264" s="25">
        <f>SUM(F264,I264)</f>
        <v>6.3000000000000007</v>
      </c>
      <c r="M264" s="43">
        <f t="shared" si="176"/>
        <v>4</v>
      </c>
      <c r="N264" s="11"/>
      <c r="O264" s="25"/>
      <c r="P264" s="23"/>
      <c r="Q264" s="25"/>
      <c r="R264" s="25"/>
      <c r="S264" s="23"/>
      <c r="T264" s="2">
        <f t="shared" ref="T264:T277" si="178">SUM(N264,Q264)</f>
        <v>0</v>
      </c>
      <c r="U264" s="2">
        <f t="shared" ref="U264:U277" si="179">SUM(O264,R264)</f>
        <v>0</v>
      </c>
      <c r="V264" s="43">
        <f t="shared" ref="V264:V277" si="180">SUM(P264,S264)</f>
        <v>0</v>
      </c>
      <c r="W264" s="11">
        <f t="shared" ref="W264:W277" si="181">SUM(K264,T264)</f>
        <v>40</v>
      </c>
      <c r="X264" s="25">
        <f t="shared" ref="X264:X277" si="182">SUM(L264,U264)</f>
        <v>6.3000000000000007</v>
      </c>
      <c r="Y264" s="40">
        <f t="shared" ref="Y264:Y277" si="183">SUM(M264,V264)</f>
        <v>4</v>
      </c>
      <c r="Z264" s="176"/>
    </row>
    <row r="265" spans="2:26" ht="30" customHeight="1">
      <c r="B265" s="364"/>
      <c r="C265" s="368"/>
      <c r="D265" s="169" t="s">
        <v>71</v>
      </c>
      <c r="E265" s="11"/>
      <c r="F265" s="25"/>
      <c r="G265" s="23"/>
      <c r="H265" s="25">
        <v>1</v>
      </c>
      <c r="I265" s="25">
        <v>0.05</v>
      </c>
      <c r="J265" s="23">
        <v>1</v>
      </c>
      <c r="K265" s="25">
        <f t="shared" ref="K265:L277" si="184">SUM(E265,H265)</f>
        <v>1</v>
      </c>
      <c r="L265" s="25">
        <f t="shared" si="184"/>
        <v>0.05</v>
      </c>
      <c r="M265" s="43">
        <f t="shared" si="176"/>
        <v>1</v>
      </c>
      <c r="N265" s="11"/>
      <c r="O265" s="25"/>
      <c r="P265" s="23"/>
      <c r="Q265" s="25"/>
      <c r="R265" s="25"/>
      <c r="S265" s="23"/>
      <c r="T265" s="2">
        <f t="shared" si="178"/>
        <v>0</v>
      </c>
      <c r="U265" s="2">
        <f t="shared" si="179"/>
        <v>0</v>
      </c>
      <c r="V265" s="43">
        <f t="shared" si="180"/>
        <v>0</v>
      </c>
      <c r="W265" s="11">
        <f t="shared" si="181"/>
        <v>1</v>
      </c>
      <c r="X265" s="25">
        <f t="shared" si="182"/>
        <v>0.05</v>
      </c>
      <c r="Y265" s="40">
        <f t="shared" si="183"/>
        <v>1</v>
      </c>
      <c r="Z265" s="176"/>
    </row>
    <row r="266" spans="2:26" ht="30" customHeight="1">
      <c r="B266" s="364"/>
      <c r="C266" s="369"/>
      <c r="D266" s="169" t="s">
        <v>218</v>
      </c>
      <c r="E266" s="11"/>
      <c r="F266" s="25"/>
      <c r="G266" s="23"/>
      <c r="H266" s="25">
        <v>7.4</v>
      </c>
      <c r="I266" s="25">
        <v>1</v>
      </c>
      <c r="J266" s="23">
        <v>2</v>
      </c>
      <c r="K266" s="25">
        <f t="shared" si="184"/>
        <v>7.4</v>
      </c>
      <c r="L266" s="25">
        <f t="shared" si="184"/>
        <v>1</v>
      </c>
      <c r="M266" s="43">
        <f t="shared" si="176"/>
        <v>2</v>
      </c>
      <c r="N266" s="11"/>
      <c r="O266" s="25"/>
      <c r="P266" s="23"/>
      <c r="Q266" s="25"/>
      <c r="R266" s="25"/>
      <c r="S266" s="23"/>
      <c r="T266" s="2">
        <f t="shared" si="178"/>
        <v>0</v>
      </c>
      <c r="U266" s="2">
        <f t="shared" si="179"/>
        <v>0</v>
      </c>
      <c r="V266" s="43">
        <f t="shared" si="180"/>
        <v>0</v>
      </c>
      <c r="W266" s="11">
        <f t="shared" si="181"/>
        <v>7.4</v>
      </c>
      <c r="X266" s="25">
        <f t="shared" si="182"/>
        <v>1</v>
      </c>
      <c r="Y266" s="40">
        <f t="shared" si="183"/>
        <v>2</v>
      </c>
      <c r="Z266" s="176"/>
    </row>
    <row r="267" spans="2:26" ht="30" customHeight="1">
      <c r="B267" s="364"/>
      <c r="C267" s="367" t="s">
        <v>43</v>
      </c>
      <c r="D267" s="169" t="s">
        <v>217</v>
      </c>
      <c r="E267" s="11">
        <v>7.5</v>
      </c>
      <c r="F267" s="25">
        <v>7.9</v>
      </c>
      <c r="G267" s="23">
        <v>1</v>
      </c>
      <c r="H267" s="25">
        <v>2</v>
      </c>
      <c r="I267" s="25">
        <v>0.2</v>
      </c>
      <c r="J267" s="23">
        <v>1</v>
      </c>
      <c r="K267" s="25">
        <f t="shared" si="184"/>
        <v>9.5</v>
      </c>
      <c r="L267" s="25">
        <f t="shared" si="184"/>
        <v>8.1</v>
      </c>
      <c r="M267" s="43">
        <f t="shared" si="176"/>
        <v>2</v>
      </c>
      <c r="N267" s="11"/>
      <c r="O267" s="25"/>
      <c r="P267" s="23"/>
      <c r="Q267" s="25">
        <v>1</v>
      </c>
      <c r="R267" s="25">
        <v>0.1</v>
      </c>
      <c r="S267" s="23">
        <v>1</v>
      </c>
      <c r="T267" s="2">
        <f t="shared" si="178"/>
        <v>1</v>
      </c>
      <c r="U267" s="2">
        <f t="shared" si="179"/>
        <v>0.1</v>
      </c>
      <c r="V267" s="43">
        <f t="shared" si="180"/>
        <v>1</v>
      </c>
      <c r="W267" s="11">
        <f t="shared" si="181"/>
        <v>10.5</v>
      </c>
      <c r="X267" s="25">
        <f t="shared" si="182"/>
        <v>8.1999999999999993</v>
      </c>
      <c r="Y267" s="40">
        <f t="shared" si="183"/>
        <v>3</v>
      </c>
      <c r="Z267" s="176"/>
    </row>
    <row r="268" spans="2:26" ht="30" customHeight="1">
      <c r="B268" s="364"/>
      <c r="C268" s="368"/>
      <c r="D268" s="169" t="s">
        <v>70</v>
      </c>
      <c r="E268" s="11">
        <v>62</v>
      </c>
      <c r="F268" s="25">
        <v>7</v>
      </c>
      <c r="G268" s="23">
        <v>3</v>
      </c>
      <c r="H268" s="25">
        <v>133</v>
      </c>
      <c r="I268" s="25">
        <v>13.4</v>
      </c>
      <c r="J268" s="23">
        <v>8</v>
      </c>
      <c r="K268" s="25">
        <f t="shared" si="184"/>
        <v>195</v>
      </c>
      <c r="L268" s="25">
        <f t="shared" si="184"/>
        <v>20.399999999999999</v>
      </c>
      <c r="M268" s="43">
        <f t="shared" si="176"/>
        <v>11</v>
      </c>
      <c r="N268" s="11"/>
      <c r="O268" s="25"/>
      <c r="P268" s="23"/>
      <c r="Q268" s="25">
        <v>19.5</v>
      </c>
      <c r="R268" s="25">
        <v>1.9</v>
      </c>
      <c r="S268" s="23">
        <v>1</v>
      </c>
      <c r="T268" s="2">
        <f t="shared" si="178"/>
        <v>19.5</v>
      </c>
      <c r="U268" s="2">
        <f t="shared" si="179"/>
        <v>1.9</v>
      </c>
      <c r="V268" s="43">
        <f t="shared" si="180"/>
        <v>1</v>
      </c>
      <c r="W268" s="11">
        <f t="shared" si="181"/>
        <v>214.5</v>
      </c>
      <c r="X268" s="25">
        <f t="shared" si="182"/>
        <v>22.299999999999997</v>
      </c>
      <c r="Y268" s="40">
        <f t="shared" si="183"/>
        <v>12</v>
      </c>
      <c r="Z268" s="176"/>
    </row>
    <row r="269" spans="2:26" ht="30" customHeight="1">
      <c r="B269" s="364"/>
      <c r="C269" s="368"/>
      <c r="D269" s="169" t="s">
        <v>72</v>
      </c>
      <c r="E269" s="11">
        <v>9</v>
      </c>
      <c r="F269" s="25">
        <v>0.2</v>
      </c>
      <c r="G269" s="23">
        <v>1</v>
      </c>
      <c r="H269" s="25">
        <v>8</v>
      </c>
      <c r="I269" s="25">
        <v>0.15</v>
      </c>
      <c r="J269" s="23">
        <v>1</v>
      </c>
      <c r="K269" s="25">
        <f t="shared" si="184"/>
        <v>17</v>
      </c>
      <c r="L269" s="25">
        <f t="shared" si="184"/>
        <v>0.35</v>
      </c>
      <c r="M269" s="43">
        <f t="shared" si="176"/>
        <v>2</v>
      </c>
      <c r="N269" s="11"/>
      <c r="O269" s="25"/>
      <c r="P269" s="23"/>
      <c r="Q269" s="25"/>
      <c r="R269" s="25"/>
      <c r="S269" s="23"/>
      <c r="T269" s="2">
        <f t="shared" si="178"/>
        <v>0</v>
      </c>
      <c r="U269" s="2">
        <f t="shared" si="179"/>
        <v>0</v>
      </c>
      <c r="V269" s="43">
        <f t="shared" si="180"/>
        <v>0</v>
      </c>
      <c r="W269" s="11">
        <f t="shared" si="181"/>
        <v>17</v>
      </c>
      <c r="X269" s="25">
        <f t="shared" si="182"/>
        <v>0.35</v>
      </c>
      <c r="Y269" s="40">
        <f t="shared" si="183"/>
        <v>2</v>
      </c>
      <c r="Z269" s="176"/>
    </row>
    <row r="270" spans="2:26" ht="30" customHeight="1">
      <c r="B270" s="364"/>
      <c r="C270" s="368"/>
      <c r="D270" s="169" t="s">
        <v>218</v>
      </c>
      <c r="E270" s="11">
        <v>13</v>
      </c>
      <c r="F270" s="25">
        <v>2</v>
      </c>
      <c r="G270" s="23">
        <v>3</v>
      </c>
      <c r="H270" s="25">
        <v>34</v>
      </c>
      <c r="I270" s="25">
        <v>4.4000000000000004</v>
      </c>
      <c r="J270" s="23">
        <v>7</v>
      </c>
      <c r="K270" s="25">
        <f t="shared" si="184"/>
        <v>47</v>
      </c>
      <c r="L270" s="25">
        <f t="shared" si="184"/>
        <v>6.4</v>
      </c>
      <c r="M270" s="43">
        <f t="shared" si="176"/>
        <v>10</v>
      </c>
      <c r="N270" s="11"/>
      <c r="O270" s="25"/>
      <c r="P270" s="23"/>
      <c r="Q270" s="25">
        <v>8</v>
      </c>
      <c r="R270" s="25">
        <v>0.9</v>
      </c>
      <c r="S270" s="23">
        <v>1</v>
      </c>
      <c r="T270" s="2">
        <f t="shared" si="178"/>
        <v>8</v>
      </c>
      <c r="U270" s="2">
        <f t="shared" si="179"/>
        <v>0.9</v>
      </c>
      <c r="V270" s="43">
        <f t="shared" si="180"/>
        <v>1</v>
      </c>
      <c r="W270" s="11">
        <f t="shared" si="181"/>
        <v>55</v>
      </c>
      <c r="X270" s="25">
        <f t="shared" si="182"/>
        <v>7.3000000000000007</v>
      </c>
      <c r="Y270" s="40">
        <f t="shared" si="183"/>
        <v>11</v>
      </c>
      <c r="Z270" s="176"/>
    </row>
    <row r="271" spans="2:26" ht="30" customHeight="1">
      <c r="B271" s="364"/>
      <c r="C271" s="369"/>
      <c r="D271" s="169" t="s">
        <v>251</v>
      </c>
      <c r="E271" s="11"/>
      <c r="F271" s="25"/>
      <c r="G271" s="23"/>
      <c r="H271" s="25">
        <v>2</v>
      </c>
      <c r="I271" s="25">
        <v>0.02</v>
      </c>
      <c r="J271" s="23">
        <v>1</v>
      </c>
      <c r="K271" s="25">
        <f>SUM(E271,H271)</f>
        <v>2</v>
      </c>
      <c r="L271" s="25">
        <f>SUM(F271,I271)</f>
        <v>0.02</v>
      </c>
      <c r="M271" s="43">
        <f t="shared" si="176"/>
        <v>1</v>
      </c>
      <c r="N271" s="11"/>
      <c r="O271" s="25"/>
      <c r="P271" s="23"/>
      <c r="Q271" s="25"/>
      <c r="R271" s="25"/>
      <c r="S271" s="23"/>
      <c r="T271" s="2">
        <f t="shared" si="178"/>
        <v>0</v>
      </c>
      <c r="U271" s="2">
        <f t="shared" si="179"/>
        <v>0</v>
      </c>
      <c r="V271" s="43">
        <f t="shared" si="180"/>
        <v>0</v>
      </c>
      <c r="W271" s="11">
        <f t="shared" si="181"/>
        <v>2</v>
      </c>
      <c r="X271" s="25">
        <f t="shared" si="182"/>
        <v>0.02</v>
      </c>
      <c r="Y271" s="40">
        <f t="shared" si="183"/>
        <v>1</v>
      </c>
      <c r="Z271" s="176"/>
    </row>
    <row r="272" spans="2:26" ht="30" customHeight="1">
      <c r="B272" s="364"/>
      <c r="C272" s="136" t="s">
        <v>33</v>
      </c>
      <c r="D272" s="169" t="s">
        <v>73</v>
      </c>
      <c r="E272" s="11"/>
      <c r="F272" s="25"/>
      <c r="G272" s="23"/>
      <c r="H272" s="25">
        <v>12</v>
      </c>
      <c r="I272" s="25">
        <v>0.6</v>
      </c>
      <c r="J272" s="23">
        <v>1</v>
      </c>
      <c r="K272" s="25">
        <f t="shared" si="184"/>
        <v>12</v>
      </c>
      <c r="L272" s="25">
        <f t="shared" si="184"/>
        <v>0.6</v>
      </c>
      <c r="M272" s="43">
        <f t="shared" si="176"/>
        <v>1</v>
      </c>
      <c r="N272" s="11"/>
      <c r="O272" s="25"/>
      <c r="P272" s="23"/>
      <c r="Q272" s="25"/>
      <c r="R272" s="25"/>
      <c r="S272" s="23"/>
      <c r="T272" s="2">
        <f t="shared" si="178"/>
        <v>0</v>
      </c>
      <c r="U272" s="2">
        <f t="shared" si="179"/>
        <v>0</v>
      </c>
      <c r="V272" s="43">
        <f t="shared" si="180"/>
        <v>0</v>
      </c>
      <c r="W272" s="11">
        <f t="shared" si="181"/>
        <v>12</v>
      </c>
      <c r="X272" s="25">
        <f t="shared" si="182"/>
        <v>0.6</v>
      </c>
      <c r="Y272" s="40">
        <f t="shared" si="183"/>
        <v>1</v>
      </c>
      <c r="Z272" s="176"/>
    </row>
    <row r="273" spans="2:27" ht="30" customHeight="1">
      <c r="B273" s="364"/>
      <c r="C273" s="367" t="s">
        <v>51</v>
      </c>
      <c r="D273" s="329" t="s">
        <v>69</v>
      </c>
      <c r="E273" s="29">
        <v>34.5</v>
      </c>
      <c r="F273" s="30">
        <v>4</v>
      </c>
      <c r="G273" s="12">
        <v>4</v>
      </c>
      <c r="H273" s="30">
        <v>4.5</v>
      </c>
      <c r="I273" s="30">
        <v>0.5</v>
      </c>
      <c r="J273" s="12">
        <v>1</v>
      </c>
      <c r="K273" s="25">
        <f t="shared" si="184"/>
        <v>39</v>
      </c>
      <c r="L273" s="25">
        <f t="shared" si="184"/>
        <v>4.5</v>
      </c>
      <c r="M273" s="43">
        <f t="shared" si="176"/>
        <v>5</v>
      </c>
      <c r="N273" s="29"/>
      <c r="O273" s="30"/>
      <c r="P273" s="12"/>
      <c r="Q273" s="30"/>
      <c r="R273" s="30"/>
      <c r="S273" s="12"/>
      <c r="T273" s="2">
        <f t="shared" si="178"/>
        <v>0</v>
      </c>
      <c r="U273" s="2">
        <f t="shared" si="179"/>
        <v>0</v>
      </c>
      <c r="V273" s="43">
        <f t="shared" si="180"/>
        <v>0</v>
      </c>
      <c r="W273" s="11">
        <f t="shared" si="181"/>
        <v>39</v>
      </c>
      <c r="X273" s="25">
        <f t="shared" si="182"/>
        <v>4.5</v>
      </c>
      <c r="Y273" s="40">
        <f t="shared" si="183"/>
        <v>5</v>
      </c>
      <c r="Z273" s="282"/>
    </row>
    <row r="274" spans="2:27" ht="30" customHeight="1">
      <c r="B274" s="364"/>
      <c r="C274" s="368"/>
      <c r="D274" s="329" t="s">
        <v>70</v>
      </c>
      <c r="E274" s="29">
        <v>190.5</v>
      </c>
      <c r="F274" s="30">
        <v>20</v>
      </c>
      <c r="G274" s="12">
        <v>13</v>
      </c>
      <c r="H274" s="30">
        <v>189.4</v>
      </c>
      <c r="I274" s="30">
        <v>21.9</v>
      </c>
      <c r="J274" s="12">
        <v>16</v>
      </c>
      <c r="K274" s="25">
        <f t="shared" si="184"/>
        <v>379.9</v>
      </c>
      <c r="L274" s="25">
        <f t="shared" si="184"/>
        <v>41.9</v>
      </c>
      <c r="M274" s="43">
        <f t="shared" si="176"/>
        <v>29</v>
      </c>
      <c r="N274" s="29"/>
      <c r="O274" s="30"/>
      <c r="P274" s="12"/>
      <c r="Q274" s="30">
        <v>26</v>
      </c>
      <c r="R274" s="30">
        <v>2.8</v>
      </c>
      <c r="S274" s="12">
        <v>2</v>
      </c>
      <c r="T274" s="2">
        <f t="shared" si="178"/>
        <v>26</v>
      </c>
      <c r="U274" s="2">
        <f t="shared" si="179"/>
        <v>2.8</v>
      </c>
      <c r="V274" s="43">
        <f t="shared" si="180"/>
        <v>2</v>
      </c>
      <c r="W274" s="11">
        <f t="shared" si="181"/>
        <v>405.9</v>
      </c>
      <c r="X274" s="25">
        <f t="shared" si="182"/>
        <v>44.699999999999996</v>
      </c>
      <c r="Y274" s="40">
        <f t="shared" si="183"/>
        <v>31</v>
      </c>
      <c r="Z274" s="282"/>
    </row>
    <row r="275" spans="2:27" ht="30" customHeight="1">
      <c r="B275" s="364"/>
      <c r="C275" s="368"/>
      <c r="D275" s="329" t="s">
        <v>72</v>
      </c>
      <c r="E275" s="29">
        <v>12.5</v>
      </c>
      <c r="F275" s="30">
        <v>0.3</v>
      </c>
      <c r="G275" s="12">
        <v>3</v>
      </c>
      <c r="H275" s="30">
        <v>0</v>
      </c>
      <c r="I275" s="30">
        <v>0</v>
      </c>
      <c r="J275" s="12">
        <v>0</v>
      </c>
      <c r="K275" s="25">
        <f t="shared" si="184"/>
        <v>12.5</v>
      </c>
      <c r="L275" s="25">
        <f t="shared" si="184"/>
        <v>0.3</v>
      </c>
      <c r="M275" s="43">
        <f t="shared" si="176"/>
        <v>3</v>
      </c>
      <c r="N275" s="29"/>
      <c r="O275" s="30"/>
      <c r="P275" s="12"/>
      <c r="Q275" s="30">
        <v>7</v>
      </c>
      <c r="R275" s="30">
        <v>0.3</v>
      </c>
      <c r="S275" s="12">
        <v>1</v>
      </c>
      <c r="T275" s="2">
        <f t="shared" si="178"/>
        <v>7</v>
      </c>
      <c r="U275" s="2">
        <f t="shared" si="179"/>
        <v>0.3</v>
      </c>
      <c r="V275" s="43">
        <f t="shared" si="180"/>
        <v>1</v>
      </c>
      <c r="W275" s="11">
        <f t="shared" si="181"/>
        <v>19.5</v>
      </c>
      <c r="X275" s="25">
        <f t="shared" si="182"/>
        <v>0.6</v>
      </c>
      <c r="Y275" s="40">
        <f t="shared" si="183"/>
        <v>4</v>
      </c>
      <c r="Z275" s="282"/>
    </row>
    <row r="276" spans="2:27" ht="30" customHeight="1">
      <c r="B276" s="364"/>
      <c r="C276" s="368"/>
      <c r="D276" s="329" t="s">
        <v>218</v>
      </c>
      <c r="E276" s="29">
        <v>31.4</v>
      </c>
      <c r="F276" s="30">
        <v>5.3</v>
      </c>
      <c r="G276" s="12">
        <v>6</v>
      </c>
      <c r="H276" s="30">
        <v>47.8</v>
      </c>
      <c r="I276" s="30">
        <v>7.1</v>
      </c>
      <c r="J276" s="12">
        <v>8</v>
      </c>
      <c r="K276" s="25">
        <f t="shared" si="184"/>
        <v>79.199999999999989</v>
      </c>
      <c r="L276" s="25">
        <f t="shared" si="184"/>
        <v>12.399999999999999</v>
      </c>
      <c r="M276" s="43">
        <f t="shared" si="176"/>
        <v>14</v>
      </c>
      <c r="N276" s="29"/>
      <c r="O276" s="30"/>
      <c r="P276" s="12"/>
      <c r="Q276" s="30"/>
      <c r="R276" s="30"/>
      <c r="S276" s="12"/>
      <c r="T276" s="2">
        <f t="shared" si="178"/>
        <v>0</v>
      </c>
      <c r="U276" s="2">
        <f t="shared" si="179"/>
        <v>0</v>
      </c>
      <c r="V276" s="43">
        <f t="shared" si="180"/>
        <v>0</v>
      </c>
      <c r="W276" s="11">
        <f t="shared" si="181"/>
        <v>79.199999999999989</v>
      </c>
      <c r="X276" s="25">
        <f t="shared" si="182"/>
        <v>12.399999999999999</v>
      </c>
      <c r="Y276" s="40">
        <f t="shared" si="183"/>
        <v>14</v>
      </c>
      <c r="Z276" s="282"/>
    </row>
    <row r="277" spans="2:27" ht="30" customHeight="1">
      <c r="B277" s="364"/>
      <c r="C277" s="368"/>
      <c r="D277" s="329" t="s">
        <v>74</v>
      </c>
      <c r="E277" s="29">
        <v>22</v>
      </c>
      <c r="F277" s="30">
        <v>2</v>
      </c>
      <c r="G277" s="12">
        <v>3</v>
      </c>
      <c r="H277" s="30">
        <v>10</v>
      </c>
      <c r="I277" s="30">
        <v>1</v>
      </c>
      <c r="J277" s="12">
        <v>1</v>
      </c>
      <c r="K277" s="25">
        <f t="shared" si="184"/>
        <v>32</v>
      </c>
      <c r="L277" s="25">
        <f t="shared" si="184"/>
        <v>3</v>
      </c>
      <c r="M277" s="43">
        <f t="shared" si="176"/>
        <v>4</v>
      </c>
      <c r="N277" s="29"/>
      <c r="O277" s="30"/>
      <c r="P277" s="12"/>
      <c r="Q277" s="30"/>
      <c r="R277" s="30"/>
      <c r="S277" s="12"/>
      <c r="T277" s="2">
        <f t="shared" si="178"/>
        <v>0</v>
      </c>
      <c r="U277" s="2">
        <f t="shared" si="179"/>
        <v>0</v>
      </c>
      <c r="V277" s="43">
        <f t="shared" si="180"/>
        <v>0</v>
      </c>
      <c r="W277" s="11">
        <f t="shared" si="181"/>
        <v>32</v>
      </c>
      <c r="X277" s="25">
        <f t="shared" si="182"/>
        <v>3</v>
      </c>
      <c r="Y277" s="40">
        <f t="shared" si="183"/>
        <v>4</v>
      </c>
      <c r="Z277" s="282"/>
    </row>
    <row r="278" spans="2:27" ht="30" customHeight="1" thickBot="1">
      <c r="B278" s="364"/>
      <c r="C278" s="372" t="s">
        <v>107</v>
      </c>
      <c r="D278" s="379"/>
      <c r="E278" s="33">
        <f>SUM(E263:E277)</f>
        <v>409.4</v>
      </c>
      <c r="F278" s="34">
        <f>SUM(F263:F277)</f>
        <v>52.8</v>
      </c>
      <c r="G278" s="46">
        <f t="shared" ref="G278:L278" si="185">SUM(G263:G277)</f>
        <v>39</v>
      </c>
      <c r="H278" s="34">
        <f t="shared" si="185"/>
        <v>472.1</v>
      </c>
      <c r="I278" s="34">
        <f t="shared" si="185"/>
        <v>53.52</v>
      </c>
      <c r="J278" s="46">
        <f t="shared" si="185"/>
        <v>51</v>
      </c>
      <c r="K278" s="34">
        <f t="shared" si="185"/>
        <v>881.5</v>
      </c>
      <c r="L278" s="34">
        <f t="shared" si="185"/>
        <v>106.12</v>
      </c>
      <c r="M278" s="36">
        <f>SUM(M263:M277)</f>
        <v>90</v>
      </c>
      <c r="N278" s="33">
        <f>SUM(N263:N277)</f>
        <v>0</v>
      </c>
      <c r="O278" s="34">
        <f>SUM(O263:O277)</f>
        <v>0</v>
      </c>
      <c r="P278" s="46">
        <f t="shared" ref="P278:U278" si="186">SUM(P263:P277)</f>
        <v>0</v>
      </c>
      <c r="Q278" s="34">
        <f t="shared" si="186"/>
        <v>61.5</v>
      </c>
      <c r="R278" s="34">
        <f t="shared" si="186"/>
        <v>5.9999999999999991</v>
      </c>
      <c r="S278" s="35">
        <f t="shared" si="186"/>
        <v>6</v>
      </c>
      <c r="T278" s="34">
        <f t="shared" si="186"/>
        <v>61.5</v>
      </c>
      <c r="U278" s="34">
        <f t="shared" si="186"/>
        <v>5.9999999999999991</v>
      </c>
      <c r="V278" s="284">
        <f>SUM(V263:V277)</f>
        <v>6</v>
      </c>
      <c r="W278" s="33">
        <f>SUM(W263:W277)</f>
        <v>943</v>
      </c>
      <c r="X278" s="34">
        <f>SUM(X263:X277)</f>
        <v>112.12</v>
      </c>
      <c r="Y278" s="36">
        <f>SUM(Y263:Y277)</f>
        <v>96</v>
      </c>
      <c r="Z278" s="275"/>
    </row>
    <row r="279" spans="2:27" ht="30" customHeight="1" thickBot="1">
      <c r="B279" s="365"/>
      <c r="C279" s="374" t="s">
        <v>174</v>
      </c>
      <c r="D279" s="375"/>
      <c r="E279" s="223">
        <f>SUM(E278,E262,E260)</f>
        <v>515.4</v>
      </c>
      <c r="F279" s="224">
        <f t="shared" ref="F279:Y279" si="187">SUM(F278,F262,F260)</f>
        <v>65.8</v>
      </c>
      <c r="G279" s="225">
        <f t="shared" si="187"/>
        <v>44</v>
      </c>
      <c r="H279" s="224">
        <f t="shared" si="187"/>
        <v>472.1</v>
      </c>
      <c r="I279" s="224">
        <f t="shared" si="187"/>
        <v>53.52</v>
      </c>
      <c r="J279" s="225">
        <f t="shared" si="187"/>
        <v>51</v>
      </c>
      <c r="K279" s="224">
        <f t="shared" si="187"/>
        <v>987.5</v>
      </c>
      <c r="L279" s="224">
        <f t="shared" si="187"/>
        <v>119.12</v>
      </c>
      <c r="M279" s="226">
        <f t="shared" si="187"/>
        <v>95</v>
      </c>
      <c r="N279" s="223">
        <f t="shared" si="187"/>
        <v>23</v>
      </c>
      <c r="O279" s="224">
        <f t="shared" si="187"/>
        <v>0.9</v>
      </c>
      <c r="P279" s="225">
        <f t="shared" si="187"/>
        <v>1</v>
      </c>
      <c r="Q279" s="224">
        <f t="shared" si="187"/>
        <v>68.5</v>
      </c>
      <c r="R279" s="224">
        <f t="shared" si="187"/>
        <v>6.3999999999999995</v>
      </c>
      <c r="S279" s="225">
        <f t="shared" si="187"/>
        <v>7</v>
      </c>
      <c r="T279" s="224">
        <f t="shared" si="187"/>
        <v>91.5</v>
      </c>
      <c r="U279" s="224">
        <f t="shared" si="187"/>
        <v>7.2999999999999989</v>
      </c>
      <c r="V279" s="227">
        <f t="shared" si="187"/>
        <v>8</v>
      </c>
      <c r="W279" s="223">
        <f t="shared" si="187"/>
        <v>1079</v>
      </c>
      <c r="X279" s="224">
        <f t="shared" si="187"/>
        <v>126.42</v>
      </c>
      <c r="Y279" s="226">
        <f t="shared" si="187"/>
        <v>103</v>
      </c>
      <c r="Z279" s="222"/>
    </row>
    <row r="280" spans="2:27" ht="30" customHeight="1" thickBot="1">
      <c r="B280" s="370" t="s">
        <v>180</v>
      </c>
      <c r="C280" s="371"/>
      <c r="D280" s="377"/>
      <c r="E280" s="330">
        <f>SUM(E279,E258,E252,E242,E225,E209,E171,E45,E41,E38,E33,E29,E23,E20,E17,E14)</f>
        <v>10742.9</v>
      </c>
      <c r="F280" s="331">
        <f t="shared" ref="F280:Z280" si="188">SUM(F279,F258,F252,F242,F225,F209,F171,F45,F41,F38,F33,F29,F23,F20,F17,F14)</f>
        <v>1544.1015999999997</v>
      </c>
      <c r="G280" s="219">
        <f t="shared" si="188"/>
        <v>465</v>
      </c>
      <c r="H280" s="331">
        <f t="shared" si="188"/>
        <v>4761.8</v>
      </c>
      <c r="I280" s="331">
        <f t="shared" si="188"/>
        <v>647.63600000000008</v>
      </c>
      <c r="J280" s="219">
        <f t="shared" si="188"/>
        <v>394</v>
      </c>
      <c r="K280" s="331">
        <f t="shared" si="188"/>
        <v>15504.7</v>
      </c>
      <c r="L280" s="331">
        <f t="shared" si="188"/>
        <v>2192.6376000000005</v>
      </c>
      <c r="M280" s="332">
        <f t="shared" si="188"/>
        <v>859</v>
      </c>
      <c r="N280" s="333">
        <f t="shared" si="188"/>
        <v>5723.96</v>
      </c>
      <c r="O280" s="331">
        <f t="shared" si="188"/>
        <v>705.61</v>
      </c>
      <c r="P280" s="219">
        <f t="shared" si="188"/>
        <v>517</v>
      </c>
      <c r="Q280" s="331">
        <f t="shared" si="188"/>
        <v>18441.900000000001</v>
      </c>
      <c r="R280" s="331">
        <f t="shared" si="188"/>
        <v>2118.4760000000001</v>
      </c>
      <c r="S280" s="219">
        <f t="shared" si="188"/>
        <v>1168</v>
      </c>
      <c r="T280" s="331">
        <f t="shared" si="188"/>
        <v>24558.86</v>
      </c>
      <c r="U280" s="331">
        <f t="shared" si="188"/>
        <v>2733.4859999999999</v>
      </c>
      <c r="V280" s="334">
        <f t="shared" si="188"/>
        <v>1730</v>
      </c>
      <c r="W280" s="330">
        <f t="shared" si="188"/>
        <v>39680.559999999998</v>
      </c>
      <c r="X280" s="331">
        <f t="shared" si="188"/>
        <v>4908.7235999999994</v>
      </c>
      <c r="Y280" s="332">
        <f t="shared" si="188"/>
        <v>2542</v>
      </c>
      <c r="Z280" s="332">
        <f t="shared" si="188"/>
        <v>156</v>
      </c>
      <c r="AA280" s="335"/>
    </row>
  </sheetData>
  <mergeCells count="120">
    <mergeCell ref="C273:C277"/>
    <mergeCell ref="C262:D262"/>
    <mergeCell ref="C229:C234"/>
    <mergeCell ref="C127:C134"/>
    <mergeCell ref="C71:C78"/>
    <mergeCell ref="B280:D280"/>
    <mergeCell ref="B46:B78"/>
    <mergeCell ref="B226:B234"/>
    <mergeCell ref="C241:D241"/>
    <mergeCell ref="C251:D251"/>
    <mergeCell ref="C212:C213"/>
    <mergeCell ref="C216:D216"/>
    <mergeCell ref="C245:C248"/>
    <mergeCell ref="C225:D225"/>
    <mergeCell ref="C228:D228"/>
    <mergeCell ref="C224:D224"/>
    <mergeCell ref="C218:D218"/>
    <mergeCell ref="B235:B242"/>
    <mergeCell ref="C203:C204"/>
    <mergeCell ref="C181:C183"/>
    <mergeCell ref="C180:D180"/>
    <mergeCell ref="C242:D242"/>
    <mergeCell ref="C113:C115"/>
    <mergeCell ref="C117:C119"/>
    <mergeCell ref="C59:C63"/>
    <mergeCell ref="C64:C70"/>
    <mergeCell ref="C46:C51"/>
    <mergeCell ref="C168:C169"/>
    <mergeCell ref="C171:D171"/>
    <mergeCell ref="C93:C99"/>
    <mergeCell ref="C135:C142"/>
    <mergeCell ref="C143:C154"/>
    <mergeCell ref="C155:C162"/>
    <mergeCell ref="C163:D163"/>
    <mergeCell ref="C79:C84"/>
    <mergeCell ref="C85:D85"/>
    <mergeCell ref="C170:D170"/>
    <mergeCell ref="W4:Y5"/>
    <mergeCell ref="C52:C54"/>
    <mergeCell ref="C55:C57"/>
    <mergeCell ref="H5:J5"/>
    <mergeCell ref="B4:B6"/>
    <mergeCell ref="C4:C6"/>
    <mergeCell ref="D4:D6"/>
    <mergeCell ref="N4:V4"/>
    <mergeCell ref="N5:P5"/>
    <mergeCell ref="C7:C9"/>
    <mergeCell ref="C10:C12"/>
    <mergeCell ref="C13:D13"/>
    <mergeCell ref="C14:D14"/>
    <mergeCell ref="C16:D16"/>
    <mergeCell ref="B7:B14"/>
    <mergeCell ref="B15:B17"/>
    <mergeCell ref="Q5:S5"/>
    <mergeCell ref="T5:V5"/>
    <mergeCell ref="E4:M4"/>
    <mergeCell ref="K5:M5"/>
    <mergeCell ref="E5:G5"/>
    <mergeCell ref="C164:C166"/>
    <mergeCell ref="C202:D202"/>
    <mergeCell ref="C235:C239"/>
    <mergeCell ref="B172:B184"/>
    <mergeCell ref="B185:B209"/>
    <mergeCell ref="C214:C215"/>
    <mergeCell ref="C226:C227"/>
    <mergeCell ref="C184:D184"/>
    <mergeCell ref="B210:B225"/>
    <mergeCell ref="C222:D222"/>
    <mergeCell ref="C190:C191"/>
    <mergeCell ref="C209:D209"/>
    <mergeCell ref="C196:C197"/>
    <mergeCell ref="C175:C176"/>
    <mergeCell ref="C45:D45"/>
    <mergeCell ref="C258:D258"/>
    <mergeCell ref="B253:B258"/>
    <mergeCell ref="C253:C256"/>
    <mergeCell ref="C244:D244"/>
    <mergeCell ref="C260:D260"/>
    <mergeCell ref="C249:D249"/>
    <mergeCell ref="C92:D92"/>
    <mergeCell ref="C58:D58"/>
    <mergeCell ref="B259:B279"/>
    <mergeCell ref="C263:C266"/>
    <mergeCell ref="C208:D208"/>
    <mergeCell ref="C278:D278"/>
    <mergeCell ref="C279:D279"/>
    <mergeCell ref="C252:D252"/>
    <mergeCell ref="B243:B252"/>
    <mergeCell ref="C257:D257"/>
    <mergeCell ref="C86:C91"/>
    <mergeCell ref="C174:D174"/>
    <mergeCell ref="C120:D120"/>
    <mergeCell ref="C100:C104"/>
    <mergeCell ref="C194:D194"/>
    <mergeCell ref="C121:C125"/>
    <mergeCell ref="C105:C111"/>
    <mergeCell ref="B135:B171"/>
    <mergeCell ref="B79:B134"/>
    <mergeCell ref="C267:C271"/>
    <mergeCell ref="C17:D17"/>
    <mergeCell ref="B18:B20"/>
    <mergeCell ref="C19:D19"/>
    <mergeCell ref="C20:D20"/>
    <mergeCell ref="B21:B23"/>
    <mergeCell ref="C22:D22"/>
    <mergeCell ref="C23:D23"/>
    <mergeCell ref="B24:B29"/>
    <mergeCell ref="C28:D28"/>
    <mergeCell ref="C29:D29"/>
    <mergeCell ref="B30:B33"/>
    <mergeCell ref="C32:D32"/>
    <mergeCell ref="C33:D33"/>
    <mergeCell ref="B34:B38"/>
    <mergeCell ref="C37:D37"/>
    <mergeCell ref="C38:D38"/>
    <mergeCell ref="B39:B41"/>
    <mergeCell ref="C40:D40"/>
    <mergeCell ref="C41:D41"/>
    <mergeCell ref="B42:B45"/>
    <mergeCell ref="C44:D44"/>
  </mergeCells>
  <phoneticPr fontId="2"/>
  <printOptions horizontalCentered="1"/>
  <pageMargins left="0.39370078740157483" right="0.39370078740157483" top="0.78740157480314965" bottom="0.78740157480314965" header="0" footer="0"/>
  <pageSetup paperSize="9" scale="30" fitToHeight="0" orientation="portrait" r:id="rId1"/>
  <headerFooter alignWithMargins="0"/>
  <rowBreaks count="5" manualBreakCount="5">
    <brk id="41" max="25" man="1"/>
    <brk id="78" max="25" man="1"/>
    <brk id="134" max="25" man="1"/>
    <brk id="184" max="25" man="1"/>
    <brk id="234" max="2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showGridLines="0" zoomScale="70" zoomScaleNormal="70" zoomScaleSheetLayoutView="75" workbookViewId="0">
      <selection activeCell="J9" sqref="J9"/>
    </sheetView>
  </sheetViews>
  <sheetFormatPr defaultRowHeight="30" customHeight="1"/>
  <cols>
    <col min="1" max="1" width="1.625" style="48" customWidth="1"/>
    <col min="2" max="2" width="20.625" style="48" customWidth="1"/>
    <col min="3" max="3" width="20.625" style="96" customWidth="1"/>
    <col min="4" max="4" width="20.625" style="48" customWidth="1"/>
    <col min="5" max="6" width="20.625" style="96" customWidth="1"/>
    <col min="7" max="7" width="1.625" style="48" customWidth="1"/>
    <col min="8" max="16384" width="9" style="48"/>
  </cols>
  <sheetData>
    <row r="1" spans="2:6" ht="30" customHeight="1">
      <c r="B1" s="416" t="s">
        <v>223</v>
      </c>
      <c r="C1" s="416"/>
      <c r="D1" s="416"/>
      <c r="E1" s="416"/>
      <c r="F1" s="95" t="s">
        <v>189</v>
      </c>
    </row>
    <row r="2" spans="2:6" ht="30" customHeight="1" thickBot="1">
      <c r="D2" s="97"/>
      <c r="F2" s="48" t="s">
        <v>26</v>
      </c>
    </row>
    <row r="3" spans="2:6" ht="30" customHeight="1">
      <c r="B3" s="378" t="s">
        <v>0</v>
      </c>
      <c r="C3" s="413" t="s">
        <v>23</v>
      </c>
      <c r="D3" s="407"/>
      <c r="E3" s="413" t="s">
        <v>24</v>
      </c>
      <c r="F3" s="414"/>
    </row>
    <row r="4" spans="2:6" ht="30" customHeight="1" thickBot="1">
      <c r="B4" s="398"/>
      <c r="C4" s="135" t="s">
        <v>13</v>
      </c>
      <c r="D4" s="150" t="s">
        <v>15</v>
      </c>
      <c r="E4" s="130" t="s">
        <v>13</v>
      </c>
      <c r="F4" s="104" t="s">
        <v>15</v>
      </c>
    </row>
    <row r="5" spans="2:6" ht="30" customHeight="1">
      <c r="B5" s="105" t="s">
        <v>130</v>
      </c>
      <c r="C5" s="27">
        <v>305</v>
      </c>
      <c r="D5" s="151">
        <v>18</v>
      </c>
      <c r="E5" s="4">
        <v>0</v>
      </c>
      <c r="F5" s="152">
        <v>0</v>
      </c>
    </row>
    <row r="6" spans="2:6" ht="30" customHeight="1">
      <c r="B6" s="357" t="s">
        <v>113</v>
      </c>
      <c r="C6" s="2">
        <v>1500</v>
      </c>
      <c r="D6" s="41">
        <v>45</v>
      </c>
      <c r="E6" s="3">
        <v>0</v>
      </c>
      <c r="F6" s="42">
        <v>0</v>
      </c>
    </row>
    <row r="7" spans="2:6" ht="30" customHeight="1">
      <c r="B7" s="357" t="s">
        <v>133</v>
      </c>
      <c r="C7" s="2">
        <v>2671</v>
      </c>
      <c r="D7" s="41">
        <v>70</v>
      </c>
      <c r="E7" s="3">
        <v>35</v>
      </c>
      <c r="F7" s="42">
        <v>4</v>
      </c>
    </row>
    <row r="8" spans="2:6" ht="30" customHeight="1" thickBot="1">
      <c r="B8" s="356" t="s">
        <v>137</v>
      </c>
      <c r="C8" s="154">
        <f>SUM(C5:C7)</f>
        <v>4476</v>
      </c>
      <c r="D8" s="155">
        <f>SUM(D5:D7)</f>
        <v>133</v>
      </c>
      <c r="E8" s="154">
        <f>SUM(E5:E7)</f>
        <v>35</v>
      </c>
      <c r="F8" s="156">
        <f>SUM(F5:F7)</f>
        <v>4</v>
      </c>
    </row>
    <row r="9" spans="2:6" ht="30" customHeight="1">
      <c r="B9" s="357" t="s">
        <v>147</v>
      </c>
      <c r="C9" s="2">
        <v>1970</v>
      </c>
      <c r="D9" s="116">
        <v>23</v>
      </c>
      <c r="E9" s="3">
        <v>0</v>
      </c>
      <c r="F9" s="42">
        <v>0</v>
      </c>
    </row>
    <row r="10" spans="2:6" ht="30" customHeight="1" thickBot="1">
      <c r="B10" s="356" t="s">
        <v>159</v>
      </c>
      <c r="C10" s="34">
        <f>C9</f>
        <v>1970</v>
      </c>
      <c r="D10" s="46">
        <f>D9</f>
        <v>23</v>
      </c>
      <c r="E10" s="34">
        <f>E9</f>
        <v>0</v>
      </c>
      <c r="F10" s="36">
        <f>F9</f>
        <v>0</v>
      </c>
    </row>
    <row r="11" spans="2:6" ht="30" customHeight="1">
      <c r="B11" s="105" t="s">
        <v>162</v>
      </c>
      <c r="C11" s="27"/>
      <c r="D11" s="151"/>
      <c r="E11" s="4">
        <v>15</v>
      </c>
      <c r="F11" s="152">
        <v>4</v>
      </c>
    </row>
    <row r="12" spans="2:6" ht="30" customHeight="1">
      <c r="B12" s="357" t="s">
        <v>172</v>
      </c>
      <c r="C12" s="2">
        <v>140</v>
      </c>
      <c r="D12" s="41">
        <v>4</v>
      </c>
      <c r="E12" s="3">
        <v>1</v>
      </c>
      <c r="F12" s="42">
        <v>1</v>
      </c>
    </row>
    <row r="13" spans="2:6" ht="30" customHeight="1" thickBot="1">
      <c r="B13" s="110" t="s">
        <v>171</v>
      </c>
      <c r="C13" s="34">
        <f>SUM(C11:C12)</f>
        <v>140</v>
      </c>
      <c r="D13" s="46">
        <f>SUM(D11:D12)</f>
        <v>4</v>
      </c>
      <c r="E13" s="34">
        <f>SUM(E11:E12)</f>
        <v>16</v>
      </c>
      <c r="F13" s="36">
        <f>SUM(F11:F12)</f>
        <v>5</v>
      </c>
    </row>
    <row r="14" spans="2:6" ht="30" customHeight="1" thickBot="1">
      <c r="B14" s="358" t="s">
        <v>249</v>
      </c>
      <c r="C14" s="157">
        <f>SUM(C8,C10,C13)</f>
        <v>6586</v>
      </c>
      <c r="D14" s="158">
        <f>SUM(D8,D10,D13)</f>
        <v>160</v>
      </c>
      <c r="E14" s="157">
        <f>SUM(E8,E10,E13)</f>
        <v>51</v>
      </c>
      <c r="F14" s="159">
        <f>SUM(F8,F10,F13)</f>
        <v>9</v>
      </c>
    </row>
    <row r="15" spans="2:6" ht="20.100000000000001" customHeight="1">
      <c r="B15" s="415" t="s">
        <v>188</v>
      </c>
      <c r="C15" s="415"/>
      <c r="D15" s="415"/>
      <c r="E15" s="415"/>
      <c r="F15" s="415"/>
    </row>
    <row r="16" spans="2:6" ht="20.100000000000001" customHeight="1">
      <c r="B16" s="160" t="s">
        <v>239</v>
      </c>
      <c r="C16" s="161"/>
      <c r="D16" s="161"/>
      <c r="E16" s="161"/>
      <c r="F16" s="123"/>
    </row>
    <row r="17" spans="2:6" ht="20.100000000000001" customHeight="1">
      <c r="B17" s="122" t="s">
        <v>186</v>
      </c>
      <c r="C17" s="149"/>
      <c r="D17" s="148"/>
      <c r="E17" s="149"/>
      <c r="F17" s="123"/>
    </row>
  </sheetData>
  <mergeCells count="5">
    <mergeCell ref="B3:B4"/>
    <mergeCell ref="C3:D3"/>
    <mergeCell ref="E3:F3"/>
    <mergeCell ref="B15:F15"/>
    <mergeCell ref="B1:E1"/>
  </mergeCells>
  <phoneticPr fontId="2"/>
  <printOptions horizontalCentered="1"/>
  <pageMargins left="0.39370078740157483" right="0.39370078740157483" top="0.78740157480314965" bottom="0.78740157480314965" header="0" footer="0"/>
  <pageSetup paperSize="9" scale="7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4"/>
  <sheetViews>
    <sheetView showGridLines="0" zoomScale="85" zoomScaleNormal="85" zoomScaleSheetLayoutView="100" workbookViewId="0">
      <selection activeCell="J9" sqref="J9"/>
    </sheetView>
  </sheetViews>
  <sheetFormatPr defaultRowHeight="30" customHeight="1"/>
  <cols>
    <col min="1" max="1" width="1.625" style="48" customWidth="1"/>
    <col min="2" max="3" width="15.625" style="48" customWidth="1"/>
    <col min="4" max="4" width="15.625" style="96" customWidth="1"/>
    <col min="5" max="5" width="15.625" style="48" customWidth="1"/>
    <col min="6" max="6" width="17.375" style="48" customWidth="1"/>
    <col min="7" max="16384" width="9" style="48"/>
  </cols>
  <sheetData>
    <row r="1" spans="2:6" ht="30" customHeight="1">
      <c r="E1" s="95"/>
      <c r="F1" s="95" t="s">
        <v>227</v>
      </c>
    </row>
    <row r="2" spans="2:6" ht="30" customHeight="1">
      <c r="B2" s="416" t="s">
        <v>224</v>
      </c>
      <c r="C2" s="416"/>
      <c r="D2" s="416"/>
      <c r="E2" s="416"/>
    </row>
    <row r="3" spans="2:6" ht="30" customHeight="1" thickBot="1">
      <c r="E3" s="97" t="s">
        <v>28</v>
      </c>
    </row>
    <row r="4" spans="2:6" ht="30" customHeight="1">
      <c r="B4" s="409" t="s">
        <v>0</v>
      </c>
      <c r="C4" s="418" t="s">
        <v>25</v>
      </c>
      <c r="D4" s="419"/>
      <c r="E4" s="414"/>
    </row>
    <row r="5" spans="2:6" ht="30" customHeight="1" thickBot="1">
      <c r="B5" s="374"/>
      <c r="C5" s="360" t="s">
        <v>3</v>
      </c>
      <c r="D5" s="135" t="s">
        <v>13</v>
      </c>
      <c r="E5" s="104" t="s">
        <v>15</v>
      </c>
    </row>
    <row r="6" spans="2:6" ht="30" customHeight="1">
      <c r="B6" s="361" t="s">
        <v>105</v>
      </c>
      <c r="C6" s="136" t="s">
        <v>191</v>
      </c>
      <c r="D6" s="137">
        <v>477</v>
      </c>
      <c r="E6" s="138">
        <v>16</v>
      </c>
    </row>
    <row r="7" spans="2:6" ht="30" customHeight="1">
      <c r="B7" s="361" t="s">
        <v>105</v>
      </c>
      <c r="C7" s="136" t="s">
        <v>181</v>
      </c>
      <c r="D7" s="137">
        <v>48</v>
      </c>
      <c r="E7" s="138">
        <v>4</v>
      </c>
    </row>
    <row r="8" spans="2:6" ht="30" customHeight="1">
      <c r="B8" s="139" t="s">
        <v>105</v>
      </c>
      <c r="C8" s="355" t="s">
        <v>236</v>
      </c>
      <c r="D8" s="140">
        <v>10</v>
      </c>
      <c r="E8" s="141">
        <v>2</v>
      </c>
    </row>
    <row r="9" spans="2:6" ht="30" customHeight="1" thickBot="1">
      <c r="B9" s="361" t="s">
        <v>93</v>
      </c>
      <c r="C9" s="136" t="s">
        <v>106</v>
      </c>
      <c r="D9" s="142">
        <v>47</v>
      </c>
      <c r="E9" s="138">
        <v>1</v>
      </c>
    </row>
    <row r="10" spans="2:6" ht="30" customHeight="1" thickBot="1">
      <c r="B10" s="370" t="s">
        <v>85</v>
      </c>
      <c r="C10" s="417"/>
      <c r="D10" s="143">
        <f>SUM(D6:D9)</f>
        <v>582</v>
      </c>
      <c r="E10" s="144">
        <f>SUM(E6:E9)</f>
        <v>23</v>
      </c>
    </row>
    <row r="11" spans="2:6" ht="30" customHeight="1" thickBot="1">
      <c r="B11" s="370" t="s">
        <v>249</v>
      </c>
      <c r="C11" s="417"/>
      <c r="D11" s="145">
        <f>SUM(D10)</f>
        <v>582</v>
      </c>
      <c r="E11" s="146">
        <f>SUM(E10)</f>
        <v>23</v>
      </c>
    </row>
    <row r="12" spans="2:6" ht="20.100000000000001" customHeight="1">
      <c r="B12" s="147" t="s">
        <v>30</v>
      </c>
      <c r="C12" s="147"/>
      <c r="D12" s="147"/>
      <c r="E12" s="148"/>
    </row>
    <row r="13" spans="2:6" ht="20.100000000000001" customHeight="1">
      <c r="B13" s="148" t="s">
        <v>187</v>
      </c>
      <c r="C13" s="148"/>
      <c r="D13" s="149"/>
      <c r="E13" s="148"/>
    </row>
    <row r="14" spans="2:6" ht="20.100000000000001" customHeight="1">
      <c r="B14" s="122" t="s">
        <v>186</v>
      </c>
      <c r="C14" s="149"/>
      <c r="D14" s="123"/>
    </row>
  </sheetData>
  <mergeCells count="5">
    <mergeCell ref="B11:C11"/>
    <mergeCell ref="C4:E4"/>
    <mergeCell ref="B10:C10"/>
    <mergeCell ref="B2:E2"/>
    <mergeCell ref="B4:B5"/>
  </mergeCells>
  <phoneticPr fontId="2"/>
  <printOptions horizontalCentered="1"/>
  <pageMargins left="0.39370078740157483" right="0.39370078740157483" top="0.78740157480314965" bottom="0.78740157480314965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0"/>
  <sheetViews>
    <sheetView showGridLines="0" zoomScale="55" zoomScaleNormal="55" zoomScaleSheetLayoutView="75" workbookViewId="0">
      <selection activeCell="B3" sqref="B3"/>
    </sheetView>
  </sheetViews>
  <sheetFormatPr defaultRowHeight="30" customHeight="1"/>
  <cols>
    <col min="1" max="1" width="1.625" style="48" customWidth="1"/>
    <col min="2" max="2" width="15.625" style="48" customWidth="1"/>
    <col min="3" max="3" width="15.625" style="96" customWidth="1"/>
    <col min="4" max="4" width="15.625" style="48" customWidth="1"/>
    <col min="5" max="8" width="15.625" style="96" customWidth="1"/>
    <col min="9" max="9" width="15.625" style="48" customWidth="1"/>
    <col min="10" max="10" width="1.625" style="48" customWidth="1"/>
    <col min="11" max="16384" width="9" style="48"/>
  </cols>
  <sheetData>
    <row r="1" spans="2:9" ht="30" customHeight="1">
      <c r="F1" s="127"/>
      <c r="I1" s="95" t="s">
        <v>228</v>
      </c>
    </row>
    <row r="2" spans="2:9" ht="30" customHeight="1">
      <c r="B2" s="416" t="s">
        <v>252</v>
      </c>
      <c r="C2" s="416"/>
      <c r="D2" s="416"/>
      <c r="E2" s="416"/>
      <c r="F2" s="416"/>
      <c r="G2" s="416"/>
      <c r="H2" s="416"/>
      <c r="I2" s="416"/>
    </row>
    <row r="3" spans="2:9" ht="30" customHeight="1" thickBot="1">
      <c r="D3" s="97"/>
      <c r="F3" s="97"/>
      <c r="I3" s="97" t="s">
        <v>26</v>
      </c>
    </row>
    <row r="4" spans="2:9" ht="30" customHeight="1" thickBot="1">
      <c r="B4" s="366" t="s">
        <v>0</v>
      </c>
      <c r="C4" s="392" t="s">
        <v>20</v>
      </c>
      <c r="D4" s="392"/>
      <c r="E4" s="391" t="s">
        <v>31</v>
      </c>
      <c r="F4" s="392"/>
      <c r="G4" s="392"/>
      <c r="H4" s="392"/>
      <c r="I4" s="393"/>
    </row>
    <row r="5" spans="2:9" ht="30" customHeight="1">
      <c r="B5" s="364"/>
      <c r="C5" s="395"/>
      <c r="D5" s="395"/>
      <c r="E5" s="128"/>
      <c r="F5" s="129"/>
      <c r="G5" s="129"/>
      <c r="H5" s="418" t="s">
        <v>29</v>
      </c>
      <c r="I5" s="414"/>
    </row>
    <row r="6" spans="2:9" ht="30" customHeight="1" thickBot="1">
      <c r="B6" s="365"/>
      <c r="C6" s="130" t="s">
        <v>13</v>
      </c>
      <c r="D6" s="131" t="s">
        <v>15</v>
      </c>
      <c r="E6" s="132" t="s">
        <v>21</v>
      </c>
      <c r="F6" s="133" t="s">
        <v>22</v>
      </c>
      <c r="G6" s="131" t="s">
        <v>15</v>
      </c>
      <c r="H6" s="134" t="s">
        <v>13</v>
      </c>
      <c r="I6" s="104" t="s">
        <v>15</v>
      </c>
    </row>
    <row r="7" spans="2:9" ht="30" customHeight="1">
      <c r="B7" s="344" t="s">
        <v>130</v>
      </c>
      <c r="C7" s="345"/>
      <c r="D7" s="346"/>
      <c r="E7" s="6"/>
      <c r="F7" s="347">
        <v>280</v>
      </c>
      <c r="G7" s="5">
        <v>6</v>
      </c>
      <c r="H7" s="6">
        <v>51</v>
      </c>
      <c r="I7" s="152">
        <v>2</v>
      </c>
    </row>
    <row r="8" spans="2:9" ht="30" customHeight="1">
      <c r="B8" s="348" t="s">
        <v>138</v>
      </c>
      <c r="C8" s="3">
        <v>50</v>
      </c>
      <c r="D8" s="7">
        <v>1</v>
      </c>
      <c r="E8" s="8">
        <v>32.799999999999997</v>
      </c>
      <c r="F8" s="3">
        <v>32.799999999999997</v>
      </c>
      <c r="G8" s="7">
        <v>4</v>
      </c>
      <c r="H8" s="8">
        <v>0</v>
      </c>
      <c r="I8" s="42">
        <v>0</v>
      </c>
    </row>
    <row r="9" spans="2:9" ht="30" customHeight="1">
      <c r="B9" s="348" t="s">
        <v>133</v>
      </c>
      <c r="C9" s="3">
        <v>1148</v>
      </c>
      <c r="D9" s="7">
        <v>17</v>
      </c>
      <c r="E9" s="8">
        <v>0</v>
      </c>
      <c r="F9" s="3">
        <v>124</v>
      </c>
      <c r="G9" s="7">
        <v>7</v>
      </c>
      <c r="H9" s="8">
        <v>0</v>
      </c>
      <c r="I9" s="42">
        <v>0</v>
      </c>
    </row>
    <row r="10" spans="2:9" ht="30" customHeight="1">
      <c r="B10" s="348" t="s">
        <v>126</v>
      </c>
      <c r="C10" s="3">
        <v>201</v>
      </c>
      <c r="D10" s="7">
        <v>6</v>
      </c>
      <c r="E10" s="8"/>
      <c r="F10" s="3">
        <v>45</v>
      </c>
      <c r="G10" s="7">
        <v>3</v>
      </c>
      <c r="H10" s="8">
        <v>0</v>
      </c>
      <c r="I10" s="42">
        <v>0</v>
      </c>
    </row>
    <row r="11" spans="2:9" ht="30" customHeight="1" thickBot="1">
      <c r="B11" s="359" t="s">
        <v>137</v>
      </c>
      <c r="C11" s="349">
        <f>SUM(C7:C10)</f>
        <v>1399</v>
      </c>
      <c r="D11" s="350">
        <f t="shared" ref="D11:I11" si="0">SUM(D7:D10)</f>
        <v>24</v>
      </c>
      <c r="E11" s="197">
        <f t="shared" si="0"/>
        <v>32.799999999999997</v>
      </c>
      <c r="F11" s="154">
        <f t="shared" si="0"/>
        <v>481.8</v>
      </c>
      <c r="G11" s="350">
        <f t="shared" si="0"/>
        <v>20</v>
      </c>
      <c r="H11" s="197">
        <f t="shared" si="0"/>
        <v>51</v>
      </c>
      <c r="I11" s="156">
        <f t="shared" si="0"/>
        <v>2</v>
      </c>
    </row>
    <row r="12" spans="2:9" ht="30" customHeight="1">
      <c r="B12" s="344" t="s">
        <v>147</v>
      </c>
      <c r="C12" s="6"/>
      <c r="D12" s="351"/>
      <c r="E12" s="3"/>
      <c r="F12" s="3">
        <v>50</v>
      </c>
      <c r="G12" s="42">
        <v>1</v>
      </c>
      <c r="H12" s="6"/>
      <c r="I12" s="152"/>
    </row>
    <row r="13" spans="2:9" ht="30" customHeight="1">
      <c r="B13" s="348" t="s">
        <v>155</v>
      </c>
      <c r="C13" s="8">
        <v>650</v>
      </c>
      <c r="D13" s="42">
        <v>7</v>
      </c>
      <c r="E13" s="3"/>
      <c r="F13" s="3"/>
      <c r="G13" s="153"/>
      <c r="H13" s="8"/>
      <c r="I13" s="42"/>
    </row>
    <row r="14" spans="2:9" ht="30" customHeight="1" thickBot="1">
      <c r="B14" s="359" t="s">
        <v>159</v>
      </c>
      <c r="C14" s="197">
        <f>C12+C13</f>
        <v>650</v>
      </c>
      <c r="D14" s="156">
        <f t="shared" ref="D14:I14" si="1">D12+D13</f>
        <v>7</v>
      </c>
      <c r="E14" s="349">
        <f t="shared" si="1"/>
        <v>0</v>
      </c>
      <c r="F14" s="154">
        <f t="shared" si="1"/>
        <v>50</v>
      </c>
      <c r="G14" s="350">
        <f t="shared" si="1"/>
        <v>1</v>
      </c>
      <c r="H14" s="197">
        <f t="shared" si="1"/>
        <v>0</v>
      </c>
      <c r="I14" s="156">
        <f t="shared" si="1"/>
        <v>0</v>
      </c>
    </row>
    <row r="15" spans="2:9" ht="30" customHeight="1">
      <c r="B15" s="344" t="s">
        <v>32</v>
      </c>
      <c r="C15" s="4">
        <v>883.1</v>
      </c>
      <c r="D15" s="5">
        <v>20</v>
      </c>
      <c r="E15" s="6">
        <v>0</v>
      </c>
      <c r="F15" s="4">
        <v>118.5</v>
      </c>
      <c r="G15" s="5">
        <v>7</v>
      </c>
      <c r="H15" s="6"/>
      <c r="I15" s="152"/>
    </row>
    <row r="16" spans="2:9" ht="30" customHeight="1">
      <c r="B16" s="348" t="s">
        <v>43</v>
      </c>
      <c r="C16" s="3">
        <v>1448.8</v>
      </c>
      <c r="D16" s="7">
        <v>19</v>
      </c>
      <c r="E16" s="8">
        <v>0</v>
      </c>
      <c r="F16" s="3">
        <v>23.2</v>
      </c>
      <c r="G16" s="7">
        <v>5</v>
      </c>
      <c r="H16" s="8"/>
      <c r="I16" s="42"/>
    </row>
    <row r="17" spans="2:9" ht="30" customHeight="1">
      <c r="B17" s="348" t="s">
        <v>33</v>
      </c>
      <c r="C17" s="9"/>
      <c r="D17" s="10"/>
      <c r="E17" s="11"/>
      <c r="F17" s="9">
        <v>15</v>
      </c>
      <c r="G17" s="10">
        <v>1</v>
      </c>
      <c r="H17" s="11"/>
      <c r="I17" s="340"/>
    </row>
    <row r="18" spans="2:9" ht="30" customHeight="1">
      <c r="B18" s="348" t="s">
        <v>51</v>
      </c>
      <c r="C18" s="3">
        <v>170.4</v>
      </c>
      <c r="D18" s="7">
        <v>6</v>
      </c>
      <c r="E18" s="8">
        <v>0</v>
      </c>
      <c r="F18" s="3">
        <v>28.5</v>
      </c>
      <c r="G18" s="7">
        <v>1</v>
      </c>
      <c r="H18" s="8"/>
      <c r="I18" s="42"/>
    </row>
    <row r="19" spans="2:9" ht="30" customHeight="1" thickBot="1">
      <c r="B19" s="359" t="s">
        <v>107</v>
      </c>
      <c r="C19" s="349">
        <f t="shared" ref="C19:I19" si="2">SUM(C15:C18)</f>
        <v>2502.3000000000002</v>
      </c>
      <c r="D19" s="350">
        <f t="shared" si="2"/>
        <v>45</v>
      </c>
      <c r="E19" s="197">
        <f t="shared" si="2"/>
        <v>0</v>
      </c>
      <c r="F19" s="154">
        <f t="shared" si="2"/>
        <v>185.2</v>
      </c>
      <c r="G19" s="350">
        <f t="shared" si="2"/>
        <v>14</v>
      </c>
      <c r="H19" s="197">
        <f t="shared" si="2"/>
        <v>0</v>
      </c>
      <c r="I19" s="156">
        <f t="shared" si="2"/>
        <v>0</v>
      </c>
    </row>
    <row r="20" spans="2:9" ht="30" customHeight="1" thickBot="1">
      <c r="B20" s="352" t="s">
        <v>180</v>
      </c>
      <c r="C20" s="353">
        <f>C11+C14+C19</f>
        <v>4551.3</v>
      </c>
      <c r="D20" s="354">
        <f t="shared" ref="D20:I20" si="3">D11+D14+D19</f>
        <v>76</v>
      </c>
      <c r="E20" s="145">
        <f t="shared" si="3"/>
        <v>32.799999999999997</v>
      </c>
      <c r="F20" s="157">
        <f t="shared" si="3"/>
        <v>717</v>
      </c>
      <c r="G20" s="354">
        <f t="shared" si="3"/>
        <v>35</v>
      </c>
      <c r="H20" s="145">
        <f t="shared" si="3"/>
        <v>51</v>
      </c>
      <c r="I20" s="159">
        <f t="shared" si="3"/>
        <v>2</v>
      </c>
    </row>
  </sheetData>
  <mergeCells count="5">
    <mergeCell ref="B4:B6"/>
    <mergeCell ref="B2:I2"/>
    <mergeCell ref="C4:D5"/>
    <mergeCell ref="H5:I5"/>
    <mergeCell ref="E4:I4"/>
  </mergeCells>
  <phoneticPr fontId="2"/>
  <printOptions horizontalCentered="1"/>
  <pageMargins left="0.39370078740157483" right="0.39370078740157483" top="0.78740157480314965" bottom="0.78740157480314965" header="0" footer="0"/>
  <pageSetup paperSize="9" scale="55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4"/>
  <sheetViews>
    <sheetView showGridLines="0" zoomScale="55" zoomScaleNormal="55" zoomScaleSheetLayoutView="75" workbookViewId="0">
      <selection activeCell="J9" sqref="J9"/>
    </sheetView>
  </sheetViews>
  <sheetFormatPr defaultRowHeight="30" customHeight="1"/>
  <cols>
    <col min="1" max="1" width="1.625" style="48" customWidth="1"/>
    <col min="2" max="4" width="30.625" style="48" customWidth="1"/>
    <col min="5" max="5" width="30.625" style="96" customWidth="1"/>
    <col min="6" max="6" width="1.625" style="48" customWidth="1"/>
    <col min="7" max="16384" width="9" style="48"/>
  </cols>
  <sheetData>
    <row r="1" spans="2:5" ht="30" customHeight="1">
      <c r="E1" s="95" t="s">
        <v>229</v>
      </c>
    </row>
    <row r="2" spans="2:5" ht="30" customHeight="1">
      <c r="B2" s="416" t="s">
        <v>232</v>
      </c>
      <c r="C2" s="416"/>
      <c r="D2" s="416"/>
      <c r="E2" s="416"/>
    </row>
    <row r="3" spans="2:5" ht="30" customHeight="1" thickBot="1">
      <c r="E3" s="124" t="s">
        <v>17</v>
      </c>
    </row>
    <row r="4" spans="2:5" ht="30" customHeight="1">
      <c r="B4" s="378" t="s">
        <v>0</v>
      </c>
      <c r="C4" s="420" t="s">
        <v>3</v>
      </c>
      <c r="D4" s="422" t="s">
        <v>13</v>
      </c>
      <c r="E4" s="424" t="s">
        <v>19</v>
      </c>
    </row>
    <row r="5" spans="2:5" ht="30" customHeight="1" thickBot="1">
      <c r="B5" s="398"/>
      <c r="C5" s="421"/>
      <c r="D5" s="423"/>
      <c r="E5" s="425"/>
    </row>
    <row r="6" spans="2:5" ht="30" customHeight="1">
      <c r="B6" s="105" t="s">
        <v>234</v>
      </c>
      <c r="C6" s="363" t="s">
        <v>235</v>
      </c>
      <c r="D6" s="336">
        <v>20</v>
      </c>
      <c r="E6" s="337">
        <v>9</v>
      </c>
    </row>
    <row r="7" spans="2:5" ht="30" customHeight="1">
      <c r="B7" s="136" t="s">
        <v>92</v>
      </c>
      <c r="C7" s="126" t="s">
        <v>104</v>
      </c>
      <c r="D7" s="39">
        <v>22.3</v>
      </c>
      <c r="E7" s="40">
        <v>163</v>
      </c>
    </row>
    <row r="8" spans="2:5" ht="30" customHeight="1" thickBot="1">
      <c r="B8" s="372" t="s">
        <v>85</v>
      </c>
      <c r="C8" s="426"/>
      <c r="D8" s="118">
        <f>SUM(D6:D7)</f>
        <v>42.3</v>
      </c>
      <c r="E8" s="338">
        <f>SUM(E6:E7)</f>
        <v>172</v>
      </c>
    </row>
    <row r="9" spans="2:5" ht="30" customHeight="1">
      <c r="B9" s="105" t="s">
        <v>136</v>
      </c>
      <c r="C9" s="339" t="s">
        <v>104</v>
      </c>
      <c r="D9" s="106">
        <v>65</v>
      </c>
      <c r="E9" s="152">
        <v>601</v>
      </c>
    </row>
    <row r="10" spans="2:5" ht="30" customHeight="1">
      <c r="B10" s="357" t="s">
        <v>120</v>
      </c>
      <c r="C10" s="126" t="s">
        <v>104</v>
      </c>
      <c r="D10" s="39">
        <v>38.5</v>
      </c>
      <c r="E10" s="340">
        <v>385</v>
      </c>
    </row>
    <row r="11" spans="2:5" ht="30" customHeight="1">
      <c r="B11" s="357" t="s">
        <v>139</v>
      </c>
      <c r="C11" s="126" t="s">
        <v>104</v>
      </c>
      <c r="D11" s="39">
        <v>25</v>
      </c>
      <c r="E11" s="340">
        <v>250</v>
      </c>
    </row>
    <row r="12" spans="2:5" ht="30" customHeight="1" thickBot="1">
      <c r="B12" s="372" t="s">
        <v>137</v>
      </c>
      <c r="C12" s="426"/>
      <c r="D12" s="118">
        <f>SUM(D9:D11)</f>
        <v>128.5</v>
      </c>
      <c r="E12" s="338">
        <f>SUM(E9:E11)</f>
        <v>1236</v>
      </c>
    </row>
    <row r="13" spans="2:5" ht="30" customHeight="1">
      <c r="B13" s="307" t="s">
        <v>147</v>
      </c>
      <c r="C13" s="101" t="s">
        <v>52</v>
      </c>
      <c r="D13" s="115">
        <v>11.6</v>
      </c>
      <c r="E13" s="125">
        <v>116</v>
      </c>
    </row>
    <row r="14" spans="2:5" ht="30" customHeight="1">
      <c r="B14" s="136" t="s">
        <v>155</v>
      </c>
      <c r="C14" s="126" t="s">
        <v>52</v>
      </c>
      <c r="D14" s="39">
        <v>6.5</v>
      </c>
      <c r="E14" s="40">
        <v>35</v>
      </c>
    </row>
    <row r="15" spans="2:5" ht="30" customHeight="1" thickBot="1">
      <c r="B15" s="372" t="s">
        <v>159</v>
      </c>
      <c r="C15" s="426"/>
      <c r="D15" s="118">
        <f>SUM(D13:D14)</f>
        <v>18.100000000000001</v>
      </c>
      <c r="E15" s="338">
        <f>SUM(E13:E14)</f>
        <v>151</v>
      </c>
    </row>
    <row r="16" spans="2:5" ht="30" customHeight="1">
      <c r="B16" s="378" t="s">
        <v>35</v>
      </c>
      <c r="C16" s="363" t="s">
        <v>219</v>
      </c>
      <c r="D16" s="336">
        <v>1</v>
      </c>
      <c r="E16" s="337">
        <v>10</v>
      </c>
    </row>
    <row r="17" spans="2:5" ht="30" customHeight="1">
      <c r="B17" s="369"/>
      <c r="C17" s="126" t="s">
        <v>54</v>
      </c>
      <c r="D17" s="39">
        <v>0.03</v>
      </c>
      <c r="E17" s="40">
        <v>3</v>
      </c>
    </row>
    <row r="18" spans="2:5" ht="30" customHeight="1">
      <c r="B18" s="367" t="s">
        <v>39</v>
      </c>
      <c r="C18" s="126" t="s">
        <v>52</v>
      </c>
      <c r="D18" s="39">
        <v>0</v>
      </c>
      <c r="E18" s="40">
        <v>0</v>
      </c>
    </row>
    <row r="19" spans="2:5" ht="30" customHeight="1">
      <c r="B19" s="369"/>
      <c r="C19" s="126" t="s">
        <v>54</v>
      </c>
      <c r="D19" s="39">
        <v>130</v>
      </c>
      <c r="E19" s="40">
        <v>1000</v>
      </c>
    </row>
    <row r="20" spans="2:5" ht="30" customHeight="1">
      <c r="B20" s="367" t="s">
        <v>32</v>
      </c>
      <c r="C20" s="126" t="s">
        <v>215</v>
      </c>
      <c r="D20" s="39">
        <v>4</v>
      </c>
      <c r="E20" s="40">
        <v>43</v>
      </c>
    </row>
    <row r="21" spans="2:5" ht="30" customHeight="1">
      <c r="B21" s="369"/>
      <c r="C21" s="126" t="s">
        <v>54</v>
      </c>
      <c r="D21" s="39">
        <v>3</v>
      </c>
      <c r="E21" s="40">
        <v>35</v>
      </c>
    </row>
    <row r="22" spans="2:5" ht="30" customHeight="1">
      <c r="B22" s="136" t="s">
        <v>43</v>
      </c>
      <c r="C22" s="126" t="s">
        <v>215</v>
      </c>
      <c r="D22" s="39">
        <v>0</v>
      </c>
      <c r="E22" s="40">
        <v>0</v>
      </c>
    </row>
    <row r="23" spans="2:5" ht="30" customHeight="1">
      <c r="B23" s="367" t="s">
        <v>33</v>
      </c>
      <c r="C23" s="126" t="s">
        <v>215</v>
      </c>
      <c r="D23" s="39">
        <v>0</v>
      </c>
      <c r="E23" s="40">
        <v>0</v>
      </c>
    </row>
    <row r="24" spans="2:5" ht="30" customHeight="1">
      <c r="B24" s="369"/>
      <c r="C24" s="126" t="s">
        <v>54</v>
      </c>
      <c r="D24" s="39">
        <v>0</v>
      </c>
      <c r="E24" s="40">
        <v>0</v>
      </c>
    </row>
    <row r="25" spans="2:5" ht="30" customHeight="1">
      <c r="B25" s="136" t="s">
        <v>53</v>
      </c>
      <c r="C25" s="126" t="s">
        <v>220</v>
      </c>
      <c r="D25" s="39">
        <v>0</v>
      </c>
      <c r="E25" s="40">
        <v>0</v>
      </c>
    </row>
    <row r="26" spans="2:5" ht="30" customHeight="1">
      <c r="B26" s="136" t="s">
        <v>51</v>
      </c>
      <c r="C26" s="126" t="s">
        <v>52</v>
      </c>
      <c r="D26" s="39">
        <v>0</v>
      </c>
      <c r="E26" s="40">
        <v>0</v>
      </c>
    </row>
    <row r="27" spans="2:5" ht="30" customHeight="1" thickBot="1">
      <c r="B27" s="372" t="s">
        <v>107</v>
      </c>
      <c r="C27" s="426"/>
      <c r="D27" s="111">
        <f>SUM(D16:D26)</f>
        <v>138.03</v>
      </c>
      <c r="E27" s="341">
        <f>SUM(E16:E26)</f>
        <v>1091</v>
      </c>
    </row>
    <row r="28" spans="2:5" ht="30" customHeight="1">
      <c r="B28" s="378" t="s">
        <v>162</v>
      </c>
      <c r="C28" s="363" t="s">
        <v>173</v>
      </c>
      <c r="D28" s="336">
        <v>82.5</v>
      </c>
      <c r="E28" s="337">
        <v>132</v>
      </c>
    </row>
    <row r="29" spans="2:5" ht="30" customHeight="1">
      <c r="B29" s="369"/>
      <c r="C29" s="126" t="s">
        <v>52</v>
      </c>
      <c r="D29" s="39">
        <v>0.5</v>
      </c>
      <c r="E29" s="340">
        <v>5</v>
      </c>
    </row>
    <row r="30" spans="2:5" ht="30" customHeight="1">
      <c r="B30" s="136" t="s">
        <v>164</v>
      </c>
      <c r="C30" s="126" t="s">
        <v>52</v>
      </c>
      <c r="D30" s="39">
        <v>70</v>
      </c>
      <c r="E30" s="40">
        <v>360</v>
      </c>
    </row>
    <row r="31" spans="2:5" ht="30" customHeight="1">
      <c r="B31" s="367" t="s">
        <v>165</v>
      </c>
      <c r="C31" s="126" t="s">
        <v>163</v>
      </c>
      <c r="D31" s="39">
        <v>33</v>
      </c>
      <c r="E31" s="40">
        <v>53</v>
      </c>
    </row>
    <row r="32" spans="2:5" ht="30" customHeight="1">
      <c r="B32" s="369"/>
      <c r="C32" s="126" t="s">
        <v>52</v>
      </c>
      <c r="D32" s="39">
        <v>11.2</v>
      </c>
      <c r="E32" s="40">
        <v>112</v>
      </c>
    </row>
    <row r="33" spans="2:5" ht="30" customHeight="1" thickBot="1">
      <c r="B33" s="372" t="s">
        <v>171</v>
      </c>
      <c r="C33" s="426"/>
      <c r="D33" s="111">
        <f>SUM(D28:D32)</f>
        <v>197.2</v>
      </c>
      <c r="E33" s="341">
        <f>SUM(E28:E32)</f>
        <v>662</v>
      </c>
    </row>
    <row r="34" spans="2:5" ht="30" customHeight="1" thickBot="1">
      <c r="B34" s="370" t="s">
        <v>174</v>
      </c>
      <c r="C34" s="417"/>
      <c r="D34" s="342">
        <f>SUM(D33,D27,D15,D12,D8)</f>
        <v>524.13</v>
      </c>
      <c r="E34" s="343">
        <f>SUM(E33,E27,E15,E12,E8)</f>
        <v>3312</v>
      </c>
    </row>
  </sheetData>
  <mergeCells count="17">
    <mergeCell ref="B16:B17"/>
    <mergeCell ref="B27:C27"/>
    <mergeCell ref="B34:C34"/>
    <mergeCell ref="B8:C8"/>
    <mergeCell ref="B12:C12"/>
    <mergeCell ref="B33:C33"/>
    <mergeCell ref="B15:C15"/>
    <mergeCell ref="B31:B32"/>
    <mergeCell ref="B28:B29"/>
    <mergeCell ref="B23:B24"/>
    <mergeCell ref="B20:B21"/>
    <mergeCell ref="B18:B19"/>
    <mergeCell ref="B2:E2"/>
    <mergeCell ref="B4:B5"/>
    <mergeCell ref="C4:C5"/>
    <mergeCell ref="D4:D5"/>
    <mergeCell ref="E4:E5"/>
  </mergeCells>
  <phoneticPr fontId="2"/>
  <printOptions horizontalCentered="1"/>
  <pageMargins left="0.39370078740157483" right="0.39370078740157483" top="0.78740157480314965" bottom="0.78740157480314965" header="0" footer="0"/>
  <pageSetup paperSize="9" scale="6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F13"/>
  <sheetViews>
    <sheetView showGridLines="0" tabSelected="1" zoomScaleNormal="100" zoomScaleSheetLayoutView="100" workbookViewId="0">
      <selection activeCell="J9" sqref="J9"/>
    </sheetView>
  </sheetViews>
  <sheetFormatPr defaultRowHeight="30" customHeight="1"/>
  <cols>
    <col min="1" max="1" width="1.625" style="48" customWidth="1"/>
    <col min="2" max="2" width="30.625" style="48" customWidth="1"/>
    <col min="3" max="3" width="20.625" style="48" customWidth="1"/>
    <col min="4" max="4" width="20.625" style="96" customWidth="1"/>
    <col min="5" max="5" width="19.75" style="96" customWidth="1"/>
    <col min="6" max="6" width="20.625" style="48" customWidth="1"/>
    <col min="7" max="7" width="1.625" style="48" customWidth="1"/>
    <col min="8" max="16384" width="9" style="48"/>
  </cols>
  <sheetData>
    <row r="1" spans="2:6" ht="30" customHeight="1">
      <c r="D1" s="95"/>
      <c r="F1" s="95" t="s">
        <v>230</v>
      </c>
    </row>
    <row r="2" spans="2:6" ht="30" customHeight="1">
      <c r="B2" s="416" t="s">
        <v>231</v>
      </c>
      <c r="C2" s="416"/>
      <c r="D2" s="416"/>
      <c r="E2" s="362"/>
      <c r="F2" s="362"/>
    </row>
    <row r="3" spans="2:6" ht="30" customHeight="1" thickBot="1">
      <c r="D3" s="97"/>
      <c r="F3" s="98" t="s">
        <v>233</v>
      </c>
    </row>
    <row r="4" spans="2:6" ht="30" customHeight="1" thickBot="1">
      <c r="B4" s="378" t="s">
        <v>0</v>
      </c>
      <c r="C4" s="420" t="s">
        <v>31</v>
      </c>
      <c r="D4" s="427"/>
      <c r="E4" s="427"/>
      <c r="F4" s="428"/>
    </row>
    <row r="5" spans="2:6" ht="30" customHeight="1">
      <c r="B5" s="368"/>
      <c r="C5" s="99"/>
      <c r="D5" s="100"/>
      <c r="E5" s="418" t="s">
        <v>29</v>
      </c>
      <c r="F5" s="414"/>
    </row>
    <row r="6" spans="2:6" ht="30" customHeight="1" thickBot="1">
      <c r="B6" s="368"/>
      <c r="C6" s="101" t="s">
        <v>27</v>
      </c>
      <c r="D6" s="102" t="s">
        <v>15</v>
      </c>
      <c r="E6" s="103" t="s">
        <v>13</v>
      </c>
      <c r="F6" s="104" t="s">
        <v>15</v>
      </c>
    </row>
    <row r="7" spans="2:6" ht="30" customHeight="1">
      <c r="B7" s="105" t="s">
        <v>92</v>
      </c>
      <c r="C7" s="106">
        <v>20</v>
      </c>
      <c r="D7" s="107">
        <v>1</v>
      </c>
      <c r="E7" s="108">
        <v>20</v>
      </c>
      <c r="F7" s="109">
        <v>1</v>
      </c>
    </row>
    <row r="8" spans="2:6" ht="30" customHeight="1" thickBot="1">
      <c r="B8" s="110" t="s">
        <v>93</v>
      </c>
      <c r="C8" s="111">
        <v>20</v>
      </c>
      <c r="D8" s="112">
        <v>2</v>
      </c>
      <c r="E8" s="113"/>
      <c r="F8" s="114"/>
    </row>
    <row r="9" spans="2:6" ht="30" customHeight="1" thickBot="1">
      <c r="B9" s="110" t="s">
        <v>85</v>
      </c>
      <c r="C9" s="111">
        <f>SUM(C7)</f>
        <v>20</v>
      </c>
      <c r="D9" s="112">
        <f>SUM(D7)</f>
        <v>1</v>
      </c>
      <c r="E9" s="113">
        <f>SUM(E7)</f>
        <v>20</v>
      </c>
      <c r="F9" s="114">
        <f>SUM(F7)</f>
        <v>1</v>
      </c>
    </row>
    <row r="10" spans="2:6" ht="30" customHeight="1">
      <c r="B10" s="357" t="s">
        <v>32</v>
      </c>
      <c r="C10" s="116">
        <v>211</v>
      </c>
      <c r="D10" s="117">
        <v>10</v>
      </c>
      <c r="E10" s="108"/>
      <c r="F10" s="109"/>
    </row>
    <row r="11" spans="2:6" ht="30" customHeight="1" thickBot="1">
      <c r="B11" s="110" t="s">
        <v>107</v>
      </c>
      <c r="C11" s="111">
        <f>SUM(C10)</f>
        <v>211</v>
      </c>
      <c r="D11" s="112">
        <f>SUM(D10)</f>
        <v>10</v>
      </c>
      <c r="E11" s="113">
        <f>SUM(E10)</f>
        <v>0</v>
      </c>
      <c r="F11" s="114">
        <f>SUM(F10)</f>
        <v>0</v>
      </c>
    </row>
    <row r="12" spans="2:6" ht="30" customHeight="1" thickBot="1">
      <c r="B12" s="360" t="s">
        <v>180</v>
      </c>
      <c r="C12" s="118">
        <f>SUM(C9,C11)</f>
        <v>231</v>
      </c>
      <c r="D12" s="119">
        <f>SUM(D9,D11)</f>
        <v>11</v>
      </c>
      <c r="E12" s="120">
        <f>SUM(E9,E11)</f>
        <v>20</v>
      </c>
      <c r="F12" s="121">
        <f>SUM(F9,F11)</f>
        <v>1</v>
      </c>
    </row>
    <row r="13" spans="2:6" ht="30" customHeight="1">
      <c r="B13" s="122" t="s">
        <v>186</v>
      </c>
      <c r="C13" s="96"/>
      <c r="D13" s="48"/>
      <c r="F13" s="123"/>
    </row>
  </sheetData>
  <mergeCells count="4">
    <mergeCell ref="B2:D2"/>
    <mergeCell ref="B4:B6"/>
    <mergeCell ref="E5:F5"/>
    <mergeCell ref="C4:F4"/>
  </mergeCells>
  <phoneticPr fontId="2"/>
  <printOptions horizontalCentered="1"/>
  <pageMargins left="0.39370078740157483" right="0.39370078740157483" top="0.78740157480314965" bottom="0.78740157480314965" header="0" footer="0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7</vt:i4>
      </vt:variant>
    </vt:vector>
  </HeadingPairs>
  <TitlesOfParts>
    <vt:vector size="13" baseType="lpstr">
      <vt:lpstr>7 施設栽培</vt:lpstr>
      <vt:lpstr>8 かき平棚栽培・低樹高ジョイント栽培</vt:lpstr>
      <vt:lpstr>9 かんきつ根域制限</vt:lpstr>
      <vt:lpstr>10 なし平行整枝・ジョイント整枝</vt:lpstr>
      <vt:lpstr>11 イチジクキバル台</vt:lpstr>
      <vt:lpstr>12 すもも</vt:lpstr>
      <vt:lpstr>'10 なし平行整枝・ジョイント整枝'!Print_Area</vt:lpstr>
      <vt:lpstr>'11 イチジクキバル台'!Print_Area</vt:lpstr>
      <vt:lpstr>'12 すもも'!Print_Area</vt:lpstr>
      <vt:lpstr>'7 施設栽培'!Print_Area</vt:lpstr>
      <vt:lpstr>'8 かき平棚栽培・低樹高ジョイント栽培'!Print_Area</vt:lpstr>
      <vt:lpstr>'9 かんきつ根域制限'!Print_Area</vt:lpstr>
      <vt:lpstr>'7 施設栽培'!Print_Titles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生産流通課</dc:creator>
  <cp:lastModifiedBy>福岡県</cp:lastModifiedBy>
  <cp:lastPrinted>2023-06-21T05:47:38Z</cp:lastPrinted>
  <dcterms:created xsi:type="dcterms:W3CDTF">2000-08-14T07:11:16Z</dcterms:created>
  <dcterms:modified xsi:type="dcterms:W3CDTF">2024-08-01T05:29:18Z</dcterms:modified>
</cp:coreProperties>
</file>