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5園芸振興課\2022年度\F 果樹係\F7　果樹関係調査・統計\F702 特産果樹動態調査及び福岡県農業統計調査（果樹）\R3年産\⑩公表\公表資料（県調査）\"/>
    </mc:Choice>
  </mc:AlternateContent>
  <bookViews>
    <workbookView xWindow="480" yWindow="390" windowWidth="9075" windowHeight="4590" tabRatio="834"/>
  </bookViews>
  <sheets>
    <sheet name="3 わい性台りんご" sheetId="6" r:id="rId1"/>
    <sheet name="4 ぶどう用途別" sheetId="9" r:id="rId2"/>
    <sheet name="5-1 うめ用途別（小梅）" sheetId="4" r:id="rId3"/>
    <sheet name="5-2　うめ用途別（普通梅）" sheetId="3" r:id="rId4"/>
    <sheet name="6 干し柿" sheetId="8" r:id="rId5"/>
  </sheets>
  <definedNames>
    <definedName name="_Regression_Int" localSheetId="4" hidden="1">1</definedName>
    <definedName name="\a" localSheetId="4">'6 干し柿'!#REF!</definedName>
    <definedName name="\a">#REF!</definedName>
    <definedName name="_xlnm.Print_Area" localSheetId="0">'3 わい性台りんご'!$A$1:$M$12</definedName>
    <definedName name="_xlnm.Print_Area" localSheetId="1">'4 ぶどう用途別'!$A$1:$K$53</definedName>
    <definedName name="_xlnm.Print_Area" localSheetId="2">'5-1 うめ用途別（小梅）'!$A$1:$I$20</definedName>
    <definedName name="_xlnm.Print_Area" localSheetId="3">'5-2　うめ用途別（普通梅）'!$A$2:$I$63</definedName>
    <definedName name="_xlnm.Print_Area" localSheetId="4">'6 干し柿'!$A$1:$J$16</definedName>
    <definedName name="Print_Area_MI" localSheetId="4">'6 干し柿'!#REF!</definedName>
  </definedNames>
  <calcPr calcId="152511"/>
</workbook>
</file>

<file path=xl/calcChain.xml><?xml version="1.0" encoding="utf-8"?>
<calcChain xmlns="http://schemas.openxmlformats.org/spreadsheetml/2006/main">
  <c r="J50" i="9" l="1"/>
  <c r="J51" i="9"/>
  <c r="I50" i="9"/>
  <c r="I51" i="9" s="1"/>
  <c r="H50" i="9"/>
  <c r="H51" i="9" s="1"/>
  <c r="G50" i="9"/>
  <c r="G51" i="9" s="1"/>
  <c r="F50" i="9"/>
  <c r="F51" i="9"/>
  <c r="E50" i="9"/>
  <c r="E51" i="9" s="1"/>
  <c r="D50" i="9"/>
  <c r="D51" i="9" s="1"/>
  <c r="J47" i="9"/>
  <c r="J48" i="9"/>
  <c r="I47" i="9"/>
  <c r="I48" i="9"/>
  <c r="H47" i="9"/>
  <c r="H48" i="9" s="1"/>
  <c r="G47" i="9"/>
  <c r="G48" i="9"/>
  <c r="F47" i="9"/>
  <c r="F48" i="9" s="1"/>
  <c r="E47" i="9"/>
  <c r="E48" i="9"/>
  <c r="D47" i="9"/>
  <c r="D48" i="9" s="1"/>
  <c r="J44" i="9"/>
  <c r="J45" i="9" s="1"/>
  <c r="I44" i="9"/>
  <c r="I45" i="9" s="1"/>
  <c r="H44" i="9"/>
  <c r="H45" i="9"/>
  <c r="G44" i="9"/>
  <c r="G45" i="9" s="1"/>
  <c r="F44" i="9"/>
  <c r="F45" i="9" s="1"/>
  <c r="E44" i="9"/>
  <c r="E45" i="9"/>
  <c r="D44" i="9"/>
  <c r="D45" i="9" s="1"/>
  <c r="J41" i="9"/>
  <c r="J42" i="9" s="1"/>
  <c r="I41" i="9"/>
  <c r="I42" i="9" s="1"/>
  <c r="H41" i="9"/>
  <c r="H42" i="9" s="1"/>
  <c r="G41" i="9"/>
  <c r="G42" i="9" s="1"/>
  <c r="F41" i="9"/>
  <c r="F42" i="9"/>
  <c r="E41" i="9"/>
  <c r="E42" i="9"/>
  <c r="D41" i="9"/>
  <c r="D42" i="9"/>
  <c r="D39" i="9"/>
  <c r="J38" i="9"/>
  <c r="J39" i="9" s="1"/>
  <c r="I38" i="9"/>
  <c r="I39" i="9" s="1"/>
  <c r="H38" i="9"/>
  <c r="H39" i="9" s="1"/>
  <c r="G38" i="9"/>
  <c r="G39" i="9" s="1"/>
  <c r="F38" i="9"/>
  <c r="F39" i="9"/>
  <c r="E38" i="9"/>
  <c r="E39" i="9" s="1"/>
  <c r="D38" i="9"/>
  <c r="J35" i="9"/>
  <c r="J36" i="9" s="1"/>
  <c r="I35" i="9"/>
  <c r="I36" i="9" s="1"/>
  <c r="H35" i="9"/>
  <c r="H36" i="9" s="1"/>
  <c r="G35" i="9"/>
  <c r="G36" i="9"/>
  <c r="F35" i="9"/>
  <c r="F36" i="9" s="1"/>
  <c r="E35" i="9"/>
  <c r="E36" i="9" s="1"/>
  <c r="D35" i="9"/>
  <c r="D36" i="9"/>
  <c r="J32" i="9"/>
  <c r="J33" i="9" s="1"/>
  <c r="I32" i="9"/>
  <c r="I33" i="9" s="1"/>
  <c r="H32" i="9"/>
  <c r="H33" i="9"/>
  <c r="G32" i="9"/>
  <c r="G33" i="9" s="1"/>
  <c r="F32" i="9"/>
  <c r="F33" i="9" s="1"/>
  <c r="E32" i="9"/>
  <c r="E33" i="9"/>
  <c r="D32" i="9"/>
  <c r="D33" i="9" s="1"/>
  <c r="G30" i="9"/>
  <c r="J29" i="9"/>
  <c r="J30" i="9"/>
  <c r="I29" i="9"/>
  <c r="I30" i="9" s="1"/>
  <c r="H29" i="9"/>
  <c r="H30" i="9" s="1"/>
  <c r="G29" i="9"/>
  <c r="F29" i="9"/>
  <c r="F30" i="9" s="1"/>
  <c r="E29" i="9"/>
  <c r="E30" i="9"/>
  <c r="D29" i="9"/>
  <c r="D30" i="9" s="1"/>
  <c r="J26" i="9"/>
  <c r="J27" i="9"/>
  <c r="I26" i="9"/>
  <c r="I27" i="9" s="1"/>
  <c r="H26" i="9"/>
  <c r="H27" i="9" s="1"/>
  <c r="G26" i="9"/>
  <c r="G27" i="9" s="1"/>
  <c r="F26" i="9"/>
  <c r="F27" i="9"/>
  <c r="E26" i="9"/>
  <c r="E27" i="9" s="1"/>
  <c r="D26" i="9"/>
  <c r="D27" i="9" s="1"/>
  <c r="D24" i="9"/>
  <c r="J23" i="9"/>
  <c r="I23" i="9"/>
  <c r="H23" i="9"/>
  <c r="G23" i="9"/>
  <c r="F23" i="9"/>
  <c r="E23" i="9"/>
  <c r="D23" i="9"/>
  <c r="J21" i="9"/>
  <c r="J24" i="9" s="1"/>
  <c r="I21" i="9"/>
  <c r="I24" i="9"/>
  <c r="H21" i="9"/>
  <c r="H24" i="9" s="1"/>
  <c r="G21" i="9"/>
  <c r="G24" i="9" s="1"/>
  <c r="F21" i="9"/>
  <c r="F24" i="9"/>
  <c r="E21" i="9"/>
  <c r="E24" i="9" s="1"/>
  <c r="D21" i="9"/>
  <c r="G19" i="9"/>
  <c r="J18" i="9"/>
  <c r="J19" i="9" s="1"/>
  <c r="J52" i="9" s="1"/>
  <c r="I18" i="9"/>
  <c r="I19" i="9"/>
  <c r="H18" i="9"/>
  <c r="H19" i="9" s="1"/>
  <c r="G18" i="9"/>
  <c r="F18" i="9"/>
  <c r="F19" i="9" s="1"/>
  <c r="E18" i="9"/>
  <c r="E19" i="9"/>
  <c r="D18" i="9"/>
  <c r="D19" i="9" s="1"/>
  <c r="J15" i="9"/>
  <c r="J16" i="9"/>
  <c r="I15" i="9"/>
  <c r="I16" i="9" s="1"/>
  <c r="H15" i="9"/>
  <c r="H16" i="9"/>
  <c r="G15" i="9"/>
  <c r="G16" i="9" s="1"/>
  <c r="F15" i="9"/>
  <c r="F16" i="9"/>
  <c r="E15" i="9"/>
  <c r="E16" i="9" s="1"/>
  <c r="D15" i="9"/>
  <c r="D16" i="9"/>
  <c r="J11" i="9"/>
  <c r="I11" i="9"/>
  <c r="H11" i="9"/>
  <c r="G11" i="9"/>
  <c r="F11" i="9"/>
  <c r="E11" i="9"/>
  <c r="D11" i="9"/>
  <c r="J8" i="9"/>
  <c r="I8" i="9"/>
  <c r="I12" i="9" s="1"/>
  <c r="I52" i="9" s="1"/>
  <c r="H8" i="9"/>
  <c r="G8" i="9"/>
  <c r="F8" i="9"/>
  <c r="E8" i="9"/>
  <c r="D8" i="9"/>
  <c r="K7" i="9"/>
  <c r="J6" i="9"/>
  <c r="J12" i="9"/>
  <c r="I6" i="9"/>
  <c r="H6" i="9"/>
  <c r="H12" i="9"/>
  <c r="H52" i="9" s="1"/>
  <c r="G6" i="9"/>
  <c r="G12" i="9" s="1"/>
  <c r="G52" i="9" s="1"/>
  <c r="F6" i="9"/>
  <c r="F12" i="9" s="1"/>
  <c r="F52" i="9" s="1"/>
  <c r="E6" i="9"/>
  <c r="E12" i="9" s="1"/>
  <c r="E52" i="9" s="1"/>
  <c r="D6" i="9"/>
  <c r="D12" i="9" s="1"/>
  <c r="D52" i="9" s="1"/>
  <c r="H7" i="4"/>
  <c r="H10" i="4" s="1"/>
  <c r="H58" i="3"/>
  <c r="G58" i="3"/>
  <c r="H21" i="3"/>
  <c r="H26" i="3" s="1"/>
  <c r="G21" i="3"/>
  <c r="F21" i="3"/>
  <c r="E21" i="3"/>
  <c r="D21" i="3"/>
  <c r="H9" i="4"/>
  <c r="G9" i="4"/>
  <c r="F9" i="4"/>
  <c r="E9" i="4"/>
  <c r="D9" i="4"/>
  <c r="I10" i="8"/>
  <c r="I11" i="8" s="1"/>
  <c r="H10" i="8"/>
  <c r="H11" i="8" s="1"/>
  <c r="G11" i="3"/>
  <c r="H11" i="3"/>
  <c r="G28" i="3"/>
  <c r="H28" i="3"/>
  <c r="H29" i="3" s="1"/>
  <c r="G34" i="3"/>
  <c r="H34" i="3"/>
  <c r="G31" i="3"/>
  <c r="H31" i="3"/>
  <c r="H40" i="3" s="1"/>
  <c r="G45" i="3"/>
  <c r="H45" i="3"/>
  <c r="H48" i="3"/>
  <c r="H51" i="3"/>
  <c r="H55" i="3"/>
  <c r="G55" i="3"/>
  <c r="F55" i="3"/>
  <c r="E55" i="3"/>
  <c r="E56" i="3" s="1"/>
  <c r="D55" i="3"/>
  <c r="H53" i="3"/>
  <c r="G53" i="3"/>
  <c r="F53" i="3"/>
  <c r="F56" i="3" s="1"/>
  <c r="E53" i="3"/>
  <c r="D53" i="3"/>
  <c r="H50" i="3"/>
  <c r="G50" i="3"/>
  <c r="F50" i="3"/>
  <c r="E50" i="3"/>
  <c r="D50" i="3"/>
  <c r="H42" i="3"/>
  <c r="G42" i="3"/>
  <c r="F42" i="3"/>
  <c r="E42" i="3"/>
  <c r="E51" i="3" s="1"/>
  <c r="D42" i="3"/>
  <c r="E25" i="3"/>
  <c r="F25" i="3"/>
  <c r="G25" i="3"/>
  <c r="H25" i="3"/>
  <c r="D25" i="3"/>
  <c r="H16" i="3"/>
  <c r="G16" i="3"/>
  <c r="G19" i="3" s="1"/>
  <c r="F16" i="3"/>
  <c r="E16" i="3"/>
  <c r="D16" i="3"/>
  <c r="H15" i="4"/>
  <c r="G15" i="4"/>
  <c r="F15" i="4"/>
  <c r="E15" i="4"/>
  <c r="D15" i="4"/>
  <c r="E12" i="4"/>
  <c r="F12" i="4"/>
  <c r="G12" i="4"/>
  <c r="H12" i="4"/>
  <c r="D12" i="4"/>
  <c r="H56" i="3"/>
  <c r="F10" i="8"/>
  <c r="F11" i="8" s="1"/>
  <c r="G10" i="8"/>
  <c r="G11" i="8"/>
  <c r="E10" i="8"/>
  <c r="E11" i="8"/>
  <c r="F6" i="8"/>
  <c r="F7" i="8" s="1"/>
  <c r="F16" i="8" s="1"/>
  <c r="G6" i="8"/>
  <c r="G7" i="8" s="1"/>
  <c r="H6" i="8"/>
  <c r="H7" i="8" s="1"/>
  <c r="I6" i="8"/>
  <c r="I7" i="8" s="1"/>
  <c r="E6" i="8"/>
  <c r="E7" i="8"/>
  <c r="G59" i="3"/>
  <c r="H59" i="3"/>
  <c r="G29" i="3"/>
  <c r="E16" i="4"/>
  <c r="F16" i="4"/>
  <c r="G16" i="4"/>
  <c r="H16" i="4"/>
  <c r="D16" i="4"/>
  <c r="E13" i="4"/>
  <c r="F13" i="4"/>
  <c r="G13" i="4"/>
  <c r="H13" i="4"/>
  <c r="D13" i="4"/>
  <c r="E11" i="6"/>
  <c r="F11" i="6"/>
  <c r="G11" i="6"/>
  <c r="H11" i="6"/>
  <c r="I11" i="6"/>
  <c r="J11" i="6"/>
  <c r="K11" i="6"/>
  <c r="D11" i="6"/>
  <c r="E9" i="6"/>
  <c r="F9" i="6"/>
  <c r="G9" i="6"/>
  <c r="H9" i="6"/>
  <c r="I9" i="6"/>
  <c r="J9" i="6"/>
  <c r="K9" i="6"/>
  <c r="D9" i="6"/>
  <c r="E7" i="6"/>
  <c r="F7" i="6"/>
  <c r="F12" i="6"/>
  <c r="G7" i="6"/>
  <c r="G12" i="6"/>
  <c r="H7" i="6"/>
  <c r="H12" i="6"/>
  <c r="I7" i="6"/>
  <c r="I12" i="6"/>
  <c r="J7" i="6"/>
  <c r="J12" i="6"/>
  <c r="K7" i="6"/>
  <c r="K12" i="6"/>
  <c r="D7" i="6"/>
  <c r="F31" i="3"/>
  <c r="E31" i="3"/>
  <c r="D31" i="3"/>
  <c r="D40" i="3" s="1"/>
  <c r="G7" i="4"/>
  <c r="G10" i="4" s="1"/>
  <c r="G20" i="4" s="1"/>
  <c r="F7" i="4"/>
  <c r="F10" i="4" s="1"/>
  <c r="F20" i="4" s="1"/>
  <c r="E7" i="4"/>
  <c r="E10" i="4" s="1"/>
  <c r="E20" i="4" s="1"/>
  <c r="D7" i="4"/>
  <c r="D10" i="4" s="1"/>
  <c r="D20" i="4" s="1"/>
  <c r="F58" i="3"/>
  <c r="F59" i="3"/>
  <c r="E58" i="3"/>
  <c r="E59" i="3"/>
  <c r="D58" i="3"/>
  <c r="D59" i="3"/>
  <c r="F45" i="3"/>
  <c r="F51" i="3"/>
  <c r="E45" i="3"/>
  <c r="D45" i="3"/>
  <c r="F34" i="3"/>
  <c r="E34" i="3"/>
  <c r="E40" i="3" s="1"/>
  <c r="D34" i="3"/>
  <c r="F11" i="3"/>
  <c r="E11" i="3"/>
  <c r="D11" i="3"/>
  <c r="D19" i="3" s="1"/>
  <c r="L6" i="6"/>
  <c r="L7" i="6"/>
  <c r="G14" i="8"/>
  <c r="H14" i="8" s="1"/>
  <c r="G15" i="8"/>
  <c r="F14" i="8"/>
  <c r="F15" i="8"/>
  <c r="E14" i="8"/>
  <c r="E15" i="8"/>
  <c r="E16" i="8" s="1"/>
  <c r="H39" i="3"/>
  <c r="G39" i="3"/>
  <c r="F39" i="3"/>
  <c r="E39" i="3"/>
  <c r="D39" i="3"/>
  <c r="H18" i="3"/>
  <c r="G18" i="3"/>
  <c r="F18" i="3"/>
  <c r="F19" i="3" s="1"/>
  <c r="E18" i="3"/>
  <c r="D18" i="3"/>
  <c r="H18" i="4"/>
  <c r="H19" i="4" s="1"/>
  <c r="G18" i="4"/>
  <c r="G19" i="4"/>
  <c r="F18" i="4"/>
  <c r="F19" i="4"/>
  <c r="E18" i="4"/>
  <c r="E19" i="4"/>
  <c r="D18" i="4"/>
  <c r="D19" i="4"/>
  <c r="L10" i="6"/>
  <c r="L11" i="6" s="1"/>
  <c r="L8" i="6"/>
  <c r="L9" i="6" s="1"/>
  <c r="H61" i="3"/>
  <c r="H62" i="3" s="1"/>
  <c r="G61" i="3"/>
  <c r="G62" i="3" s="1"/>
  <c r="F61" i="3"/>
  <c r="F62" i="3" s="1"/>
  <c r="E61" i="3"/>
  <c r="E62" i="3" s="1"/>
  <c r="D61" i="3"/>
  <c r="D62" i="3" s="1"/>
  <c r="G56" i="3"/>
  <c r="D56" i="3"/>
  <c r="G48" i="3"/>
  <c r="G51" i="3"/>
  <c r="F48" i="3"/>
  <c r="E48" i="3"/>
  <c r="D48" i="3"/>
  <c r="D51" i="3" s="1"/>
  <c r="H37" i="3"/>
  <c r="G37" i="3"/>
  <c r="G40" i="3" s="1"/>
  <c r="F37" i="3"/>
  <c r="E37" i="3"/>
  <c r="D37" i="3"/>
  <c r="F28" i="3"/>
  <c r="F29" i="3" s="1"/>
  <c r="E28" i="3"/>
  <c r="E29" i="3"/>
  <c r="D28" i="3"/>
  <c r="D29" i="3" s="1"/>
  <c r="H23" i="3"/>
  <c r="G23" i="3"/>
  <c r="G26" i="3" s="1"/>
  <c r="F23" i="3"/>
  <c r="F26" i="3"/>
  <c r="E23" i="3"/>
  <c r="E26" i="3"/>
  <c r="D23" i="3"/>
  <c r="D26" i="3"/>
  <c r="H14" i="3"/>
  <c r="H19" i="3"/>
  <c r="G14" i="3"/>
  <c r="F14" i="3"/>
  <c r="E14" i="3"/>
  <c r="D14" i="3"/>
  <c r="E19" i="3"/>
  <c r="F40" i="3"/>
  <c r="E12" i="6"/>
  <c r="D12" i="6"/>
  <c r="H20" i="4" l="1"/>
  <c r="L12" i="6"/>
  <c r="H15" i="8"/>
  <c r="I14" i="8"/>
  <c r="I15" i="8" s="1"/>
  <c r="G16" i="8"/>
  <c r="H16" i="8" s="1"/>
  <c r="I16" i="8" s="1"/>
</calcChain>
</file>

<file path=xl/sharedStrings.xml><?xml version="1.0" encoding="utf-8"?>
<sst xmlns="http://schemas.openxmlformats.org/spreadsheetml/2006/main" count="340" uniqueCount="111">
  <si>
    <t xml:space="preserve"> 市町村名</t>
  </si>
  <si>
    <t>品種名</t>
  </si>
  <si>
    <t>計</t>
    <rPh sb="0" eb="1">
      <t>ケイ</t>
    </rPh>
    <phoneticPr fontId="3"/>
  </si>
  <si>
    <t>台木</t>
    <rPh sb="0" eb="2">
      <t>ダイギ</t>
    </rPh>
    <phoneticPr fontId="3"/>
  </si>
  <si>
    <t>系統名</t>
    <rPh sb="0" eb="2">
      <t>ケイトウ</t>
    </rPh>
    <rPh sb="2" eb="3">
      <t>メイ</t>
    </rPh>
    <phoneticPr fontId="3"/>
  </si>
  <si>
    <t>用　途　別　仕　向　量　（t）</t>
    <phoneticPr fontId="3"/>
  </si>
  <si>
    <t>栽培品種名</t>
    <rPh sb="0" eb="2">
      <t>サイバイ</t>
    </rPh>
    <phoneticPr fontId="3"/>
  </si>
  <si>
    <t>青梅用</t>
    <rPh sb="0" eb="1">
      <t>アオ</t>
    </rPh>
    <rPh sb="1" eb="2">
      <t>ウメ</t>
    </rPh>
    <phoneticPr fontId="3"/>
  </si>
  <si>
    <t>梅干・梅漬け用</t>
    <rPh sb="0" eb="2">
      <t>ウメボシ</t>
    </rPh>
    <rPh sb="3" eb="4">
      <t>ウメ</t>
    </rPh>
    <rPh sb="4" eb="5">
      <t>ヅ</t>
    </rPh>
    <rPh sb="6" eb="7">
      <t>ヨウ</t>
    </rPh>
    <phoneticPr fontId="3"/>
  </si>
  <si>
    <t>梅酒等飲料用</t>
    <rPh sb="0" eb="2">
      <t>ウメシュ</t>
    </rPh>
    <rPh sb="2" eb="3">
      <t>トウ</t>
    </rPh>
    <rPh sb="3" eb="6">
      <t>インリョウヨウ</t>
    </rPh>
    <phoneticPr fontId="3"/>
  </si>
  <si>
    <t>鶯宿</t>
    <rPh sb="0" eb="1">
      <t>オウ</t>
    </rPh>
    <phoneticPr fontId="6"/>
  </si>
  <si>
    <t>南高</t>
    <rPh sb="0" eb="1">
      <t>ナン</t>
    </rPh>
    <rPh sb="1" eb="2">
      <t>コウ</t>
    </rPh>
    <phoneticPr fontId="3"/>
  </si>
  <si>
    <t>農林計</t>
    <rPh sb="0" eb="2">
      <t>ノウリン</t>
    </rPh>
    <phoneticPr fontId="5"/>
  </si>
  <si>
    <t>加　　工　　向　　け</t>
    <rPh sb="0" eb="1">
      <t>カ</t>
    </rPh>
    <rPh sb="3" eb="4">
      <t>コウ</t>
    </rPh>
    <rPh sb="6" eb="7">
      <t>ムカイ</t>
    </rPh>
    <phoneticPr fontId="3"/>
  </si>
  <si>
    <t>（単位：ｈａ）</t>
    <phoneticPr fontId="5"/>
  </si>
  <si>
    <t>普通梅</t>
    <rPh sb="0" eb="2">
      <t>フツウ</t>
    </rPh>
    <rPh sb="2" eb="3">
      <t>ウメ</t>
    </rPh>
    <phoneticPr fontId="3"/>
  </si>
  <si>
    <t>小梅</t>
    <rPh sb="0" eb="2">
      <t>コウメ</t>
    </rPh>
    <phoneticPr fontId="5"/>
  </si>
  <si>
    <t>紅陽</t>
    <rPh sb="0" eb="1">
      <t>ベニ</t>
    </rPh>
    <rPh sb="1" eb="2">
      <t>ヒ</t>
    </rPh>
    <phoneticPr fontId="3"/>
  </si>
  <si>
    <t>秋映</t>
    <rPh sb="0" eb="1">
      <t>アキ</t>
    </rPh>
    <rPh sb="1" eb="2">
      <t>ウツル</t>
    </rPh>
    <phoneticPr fontId="5"/>
  </si>
  <si>
    <t>ぐんま名月</t>
    <rPh sb="3" eb="5">
      <t>メイゲツ</t>
    </rPh>
    <phoneticPr fontId="5"/>
  </si>
  <si>
    <t>市町村名</t>
    <phoneticPr fontId="5"/>
  </si>
  <si>
    <t>　　用　途　別　仕　向　量　（t）</t>
  </si>
  <si>
    <t>　品種名</t>
  </si>
  <si>
    <t>生食向け</t>
    <rPh sb="2" eb="3">
      <t>ム</t>
    </rPh>
    <phoneticPr fontId="5"/>
  </si>
  <si>
    <t>加　　　工　　　向　　　け</t>
    <rPh sb="0" eb="1">
      <t>カ</t>
    </rPh>
    <rPh sb="4" eb="5">
      <t>コウ</t>
    </rPh>
    <rPh sb="8" eb="9">
      <t>ムカイ</t>
    </rPh>
    <phoneticPr fontId="3"/>
  </si>
  <si>
    <t>缶詰用</t>
    <rPh sb="0" eb="3">
      <t>カンヅメヨウ</t>
    </rPh>
    <phoneticPr fontId="3"/>
  </si>
  <si>
    <t>醸造用</t>
    <phoneticPr fontId="5"/>
  </si>
  <si>
    <t>果汁用</t>
    <rPh sb="0" eb="2">
      <t>カジュウ</t>
    </rPh>
    <rPh sb="2" eb="3">
      <t>ヨウ</t>
    </rPh>
    <phoneticPr fontId="3"/>
  </si>
  <si>
    <t>計</t>
    <phoneticPr fontId="5"/>
  </si>
  <si>
    <t>品種名</t>
    <phoneticPr fontId="3"/>
  </si>
  <si>
    <t>品　　名</t>
    <phoneticPr fontId="3"/>
  </si>
  <si>
    <t>市町村名</t>
    <phoneticPr fontId="3"/>
  </si>
  <si>
    <t>干し柿用仕向量（t）</t>
    <rPh sb="3" eb="4">
      <t>ヨウ</t>
    </rPh>
    <phoneticPr fontId="3"/>
  </si>
  <si>
    <t>干し柿出荷量（t）</t>
  </si>
  <si>
    <t>　乾 燥 方 法（％）</t>
  </si>
  <si>
    <t>干し柿生産量（t）</t>
  </si>
  <si>
    <t xml:space="preserve"> 自　　然</t>
  </si>
  <si>
    <t xml:space="preserve"> 人　　工</t>
  </si>
  <si>
    <t>西条</t>
    <rPh sb="0" eb="2">
      <t>サイジョウ</t>
    </rPh>
    <phoneticPr fontId="3"/>
  </si>
  <si>
    <t>川底</t>
    <rPh sb="0" eb="2">
      <t>カワゾコ</t>
    </rPh>
    <phoneticPr fontId="3"/>
  </si>
  <si>
    <t>八女市</t>
    <rPh sb="0" eb="3">
      <t>ヤメシ</t>
    </rPh>
    <phoneticPr fontId="5"/>
  </si>
  <si>
    <t>串柿</t>
    <rPh sb="0" eb="1">
      <t>クシ</t>
    </rPh>
    <rPh sb="1" eb="2">
      <t>カキ</t>
    </rPh>
    <phoneticPr fontId="5"/>
  </si>
  <si>
    <t>福岡市</t>
    <rPh sb="0" eb="3">
      <t>フクオカシ</t>
    </rPh>
    <phoneticPr fontId="5"/>
  </si>
  <si>
    <t>福岡農林計</t>
    <rPh sb="0" eb="2">
      <t>フクオカ</t>
    </rPh>
    <rPh sb="2" eb="4">
      <t>ノウリン</t>
    </rPh>
    <rPh sb="4" eb="5">
      <t>ケイ</t>
    </rPh>
    <phoneticPr fontId="5"/>
  </si>
  <si>
    <t>筑後農林計</t>
    <rPh sb="0" eb="2">
      <t>チクゴ</t>
    </rPh>
    <rPh sb="2" eb="4">
      <t>ノウリン</t>
    </rPh>
    <rPh sb="4" eb="5">
      <t>ケイ</t>
    </rPh>
    <phoneticPr fontId="5"/>
  </si>
  <si>
    <t>朝倉市</t>
    <rPh sb="0" eb="2">
      <t>アサクラ</t>
    </rPh>
    <rPh sb="2" eb="3">
      <t>シ</t>
    </rPh>
    <phoneticPr fontId="5"/>
  </si>
  <si>
    <t>北九州市</t>
    <rPh sb="0" eb="4">
      <t>キタキュウシュウシ</t>
    </rPh>
    <phoneticPr fontId="5"/>
  </si>
  <si>
    <t>北九州市</t>
  </si>
  <si>
    <t>岡垣町</t>
    <rPh sb="0" eb="3">
      <t>オカガキマチ</t>
    </rPh>
    <phoneticPr fontId="5"/>
  </si>
  <si>
    <t>八幡農林計</t>
    <rPh sb="0" eb="2">
      <t>ヤハタ</t>
    </rPh>
    <rPh sb="2" eb="4">
      <t>ノウリン</t>
    </rPh>
    <rPh sb="4" eb="5">
      <t>ケイ</t>
    </rPh>
    <phoneticPr fontId="5"/>
  </si>
  <si>
    <t>メルロー</t>
    <phoneticPr fontId="5"/>
  </si>
  <si>
    <t>カベルネ・ソーヴィニョン</t>
    <phoneticPr fontId="5"/>
  </si>
  <si>
    <t>朝倉農林計</t>
    <rPh sb="0" eb="2">
      <t>アサクラ</t>
    </rPh>
    <rPh sb="2" eb="4">
      <t>ノウリン</t>
    </rPh>
    <rPh sb="4" eb="5">
      <t>ケイ</t>
    </rPh>
    <phoneticPr fontId="5"/>
  </si>
  <si>
    <t>川崎町</t>
    <rPh sb="0" eb="3">
      <t>カワサキマチ</t>
    </rPh>
    <phoneticPr fontId="5"/>
  </si>
  <si>
    <t>つがる</t>
    <phoneticPr fontId="5"/>
  </si>
  <si>
    <t>ふ　じ</t>
    <phoneticPr fontId="5"/>
  </si>
  <si>
    <t>王　林</t>
    <phoneticPr fontId="5"/>
  </si>
  <si>
    <t>ひめかみ</t>
    <phoneticPr fontId="5"/>
  </si>
  <si>
    <t>シナノ</t>
    <phoneticPr fontId="5"/>
  </si>
  <si>
    <t>シナノ</t>
    <phoneticPr fontId="5"/>
  </si>
  <si>
    <t>ドルチェ</t>
    <phoneticPr fontId="5"/>
  </si>
  <si>
    <t>スイート</t>
    <phoneticPr fontId="5"/>
  </si>
  <si>
    <t>Ｍ９</t>
    <phoneticPr fontId="5"/>
  </si>
  <si>
    <t>飯塚農林計</t>
    <rPh sb="0" eb="2">
      <t>イイヅカ</t>
    </rPh>
    <rPh sb="2" eb="4">
      <t>ノウリン</t>
    </rPh>
    <rPh sb="4" eb="5">
      <t>ケイ</t>
    </rPh>
    <phoneticPr fontId="5"/>
  </si>
  <si>
    <t>香春町</t>
    <rPh sb="0" eb="3">
      <t>カワラマチ</t>
    </rPh>
    <phoneticPr fontId="5"/>
  </si>
  <si>
    <t>葉隠</t>
  </si>
  <si>
    <t>生干し柿</t>
    <rPh sb="0" eb="1">
      <t>ナマ</t>
    </rPh>
    <rPh sb="1" eb="2">
      <t>ホ</t>
    </rPh>
    <rPh sb="3" eb="4">
      <t>ガキ</t>
    </rPh>
    <phoneticPr fontId="5"/>
  </si>
  <si>
    <t>豊前市</t>
    <rPh sb="0" eb="3">
      <t>ブゼンシ</t>
    </rPh>
    <phoneticPr fontId="5"/>
  </si>
  <si>
    <t>行橋農林計</t>
    <rPh sb="0" eb="2">
      <t>ユクハシ</t>
    </rPh>
    <rPh sb="2" eb="4">
      <t>ノウリン</t>
    </rPh>
    <rPh sb="4" eb="5">
      <t>ケイ</t>
    </rPh>
    <phoneticPr fontId="5"/>
  </si>
  <si>
    <t>上毛町</t>
    <rPh sb="0" eb="3">
      <t>コウゲマチ</t>
    </rPh>
    <phoneticPr fontId="5"/>
  </si>
  <si>
    <t>県計</t>
    <rPh sb="0" eb="2">
      <t>ケンケイ</t>
    </rPh>
    <phoneticPr fontId="5"/>
  </si>
  <si>
    <t>飯塚農林計</t>
    <rPh sb="0" eb="5">
      <t>イイヅカノウリンケイ</t>
    </rPh>
    <phoneticPr fontId="5"/>
  </si>
  <si>
    <t>行橋農林計</t>
    <rPh sb="0" eb="5">
      <t>ユクハシノウリンケイ</t>
    </rPh>
    <phoneticPr fontId="5"/>
  </si>
  <si>
    <t>栽培面積
（ha)</t>
    <rPh sb="0" eb="2">
      <t>サイバイ</t>
    </rPh>
    <rPh sb="2" eb="4">
      <t>メンセキ</t>
    </rPh>
    <phoneticPr fontId="5"/>
  </si>
  <si>
    <t>収穫量
(t)</t>
    <rPh sb="0" eb="2">
      <t>シュウカク</t>
    </rPh>
    <phoneticPr fontId="3"/>
  </si>
  <si>
    <t xml:space="preserve"> 栽培面積
(ha)</t>
    <phoneticPr fontId="5"/>
  </si>
  <si>
    <t>キャンベル
アーリー</t>
    <phoneticPr fontId="5"/>
  </si>
  <si>
    <t>マスカット
ベリーＡ</t>
    <phoneticPr fontId="5"/>
  </si>
  <si>
    <t>その他
ワイン用品種</t>
    <rPh sb="2" eb="3">
      <t>タ</t>
    </rPh>
    <rPh sb="7" eb="8">
      <t>ヨウ</t>
    </rPh>
    <rPh sb="8" eb="10">
      <t>ヒンシュ</t>
    </rPh>
    <phoneticPr fontId="5"/>
  </si>
  <si>
    <t>県計</t>
    <rPh sb="0" eb="1">
      <t>ケン</t>
    </rPh>
    <rPh sb="1" eb="2">
      <t>ケイ</t>
    </rPh>
    <phoneticPr fontId="3"/>
  </si>
  <si>
    <t>福岡農林計</t>
    <rPh sb="0" eb="4">
      <t>フクオカノウリン</t>
    </rPh>
    <rPh sb="4" eb="5">
      <t>ケイ</t>
    </rPh>
    <phoneticPr fontId="5"/>
  </si>
  <si>
    <t>飯塚市</t>
  </si>
  <si>
    <t>玉英</t>
    <rPh sb="0" eb="1">
      <t>ギョク</t>
    </rPh>
    <rPh sb="1" eb="2">
      <t>エイ</t>
    </rPh>
    <phoneticPr fontId="5"/>
  </si>
  <si>
    <t>赤村</t>
    <rPh sb="0" eb="2">
      <t>アカムラ</t>
    </rPh>
    <phoneticPr fontId="5"/>
  </si>
  <si>
    <t>古城</t>
    <rPh sb="0" eb="2">
      <t>フルシロ</t>
    </rPh>
    <phoneticPr fontId="3"/>
  </si>
  <si>
    <t>県計</t>
    <rPh sb="0" eb="1">
      <t>ケン</t>
    </rPh>
    <rPh sb="1" eb="2">
      <t>ケイ</t>
    </rPh>
    <phoneticPr fontId="5"/>
  </si>
  <si>
    <t>豊後</t>
  </si>
  <si>
    <t>その他
（不明）</t>
    <phoneticPr fontId="5"/>
  </si>
  <si>
    <t>大任町</t>
    <rPh sb="0" eb="3">
      <t>オオトウマチ</t>
    </rPh>
    <phoneticPr fontId="5"/>
  </si>
  <si>
    <t>甲州最小</t>
    <rPh sb="0" eb="2">
      <t>コウシュウ</t>
    </rPh>
    <rPh sb="2" eb="4">
      <t>サイショウ</t>
    </rPh>
    <phoneticPr fontId="3"/>
  </si>
  <si>
    <t>ピノ・ノワール</t>
    <phoneticPr fontId="5"/>
  </si>
  <si>
    <t>シャルドネ</t>
    <phoneticPr fontId="5"/>
  </si>
  <si>
    <t>白加賀</t>
    <rPh sb="0" eb="3">
      <t>シラカガ</t>
    </rPh>
    <phoneticPr fontId="5"/>
  </si>
  <si>
    <t>その他
（　輝梅　）</t>
    <rPh sb="2" eb="3">
      <t>タ</t>
    </rPh>
    <phoneticPr fontId="3"/>
  </si>
  <si>
    <t>岡垣町</t>
  </si>
  <si>
    <t>うきは市</t>
    <rPh sb="3" eb="4">
      <t>シ</t>
    </rPh>
    <phoneticPr fontId="5"/>
  </si>
  <si>
    <t>光陽</t>
    <rPh sb="0" eb="2">
      <t>コウヨウ</t>
    </rPh>
    <phoneticPr fontId="3"/>
  </si>
  <si>
    <t>筑後農林計</t>
    <rPh sb="0" eb="5">
      <t>チクゴノウリンケイ</t>
    </rPh>
    <phoneticPr fontId="5"/>
  </si>
  <si>
    <t>シャインマスカット</t>
    <phoneticPr fontId="5"/>
  </si>
  <si>
    <t>ピオーネ</t>
    <phoneticPr fontId="5"/>
  </si>
  <si>
    <t>富士の夢</t>
  </si>
  <si>
    <t>うきは市</t>
    <rPh sb="3" eb="4">
      <t>シ</t>
    </rPh>
    <phoneticPr fontId="15"/>
  </si>
  <si>
    <t>巨峰</t>
    <rPh sb="0" eb="2">
      <t>キョホウ</t>
    </rPh>
    <phoneticPr fontId="5"/>
  </si>
  <si>
    <t>４　ぶどう用途別仕向実績調査　（令和３年産）</t>
    <rPh sb="5" eb="8">
      <t>ヨウトベツ</t>
    </rPh>
    <rPh sb="8" eb="10">
      <t>シムケ</t>
    </rPh>
    <rPh sb="10" eb="12">
      <t>ジッセキ</t>
    </rPh>
    <rPh sb="12" eb="14">
      <t>チョウサ</t>
    </rPh>
    <rPh sb="16" eb="18">
      <t>レイワ</t>
    </rPh>
    <phoneticPr fontId="3"/>
  </si>
  <si>
    <t>3　わい性台りんご苗普及実績調査　（令和３年産）</t>
    <rPh sb="4" eb="5">
      <t>セイ</t>
    </rPh>
    <rPh sb="5" eb="6">
      <t>ダイ</t>
    </rPh>
    <rPh sb="9" eb="10">
      <t>ナエ</t>
    </rPh>
    <rPh sb="12" eb="14">
      <t>ジッセキ</t>
    </rPh>
    <rPh sb="18" eb="20">
      <t>レイワ</t>
    </rPh>
    <phoneticPr fontId="3"/>
  </si>
  <si>
    <t>５　うめ用途別仕向実績調査　（令和３年産）</t>
    <rPh sb="4" eb="7">
      <t>ヨウトベツ</t>
    </rPh>
    <rPh sb="7" eb="9">
      <t>シムケ</t>
    </rPh>
    <rPh sb="9" eb="11">
      <t>ジッセキ</t>
    </rPh>
    <rPh sb="11" eb="13">
      <t>チョウサ</t>
    </rPh>
    <rPh sb="15" eb="17">
      <t>レイワ</t>
    </rPh>
    <phoneticPr fontId="3"/>
  </si>
  <si>
    <t>６　干し柿生産出荷実績調査　（令和３年産）</t>
    <rPh sb="1" eb="2">
      <t>ホ</t>
    </rPh>
    <rPh sb="3" eb="4">
      <t>ガキ</t>
    </rPh>
    <rPh sb="4" eb="6">
      <t>セイサン</t>
    </rPh>
    <rPh sb="6" eb="8">
      <t>シュッカ</t>
    </rPh>
    <rPh sb="8" eb="10">
      <t>ジッセキ</t>
    </rPh>
    <rPh sb="10" eb="12">
      <t>チョウサ</t>
    </rPh>
    <rPh sb="15" eb="17">
      <t>レイワ</t>
    </rPh>
    <phoneticPr fontId="3"/>
  </si>
  <si>
    <t>福岡農林計</t>
    <rPh sb="0" eb="5">
      <t>フクオカノウリンケイ</t>
    </rPh>
    <phoneticPr fontId="5"/>
  </si>
  <si>
    <t>カベルネフラン</t>
    <phoneticPr fontId="5"/>
  </si>
  <si>
    <t>八幡農林計</t>
    <rPh sb="0" eb="5">
      <t>ヤハタノウリンケイ</t>
    </rPh>
    <phoneticPr fontId="5"/>
  </si>
  <si>
    <t>シュナン・ブラン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</si>
</sst>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"/>
    <numFmt numFmtId="177" formatCode="0.0_);[Red]\(0.0\)"/>
    <numFmt numFmtId="178" formatCode="#,##0.0_);[Red]\(#,##0.0\)"/>
    <numFmt numFmtId="179" formatCode="#,##0.0_ "/>
    <numFmt numFmtId="180" formatCode="#,##0.00_);[Red]\(#,##0.00\)"/>
    <numFmt numFmtId="181" formatCode="#,##0_);[Red]\(#,##0\)"/>
  </numFmts>
  <fonts count="25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2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Ｐゴシック"/>
      <family val="3"/>
      <charset val="128"/>
    </font>
    <font>
      <b/>
      <sz val="22"/>
      <name val="ＭＳ 明朝"/>
      <family val="1"/>
      <charset val="128"/>
    </font>
    <font>
      <sz val="22"/>
      <name val="DejaVu Sans"/>
      <family val="2"/>
    </font>
    <font>
      <sz val="16"/>
      <name val="ＭＳ Ｐゴシック"/>
      <family val="3"/>
      <charset val="128"/>
    </font>
    <font>
      <sz val="16"/>
      <name val="DejaVu Sans"/>
      <family val="2"/>
    </font>
    <font>
      <b/>
      <sz val="11"/>
      <color indexed="8"/>
      <name val="ＭＳ Ｐゴシック"/>
      <family val="3"/>
      <charset val="128"/>
    </font>
    <font>
      <sz val="22"/>
      <name val="ＭＳ Ｐゴシック"/>
      <family val="3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rgb="FFFF0000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81" fontId="8" fillId="0" borderId="0" applyBorder="0" applyProtection="0"/>
    <xf numFmtId="9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3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 shrinkToFit="1"/>
    </xf>
    <xf numFmtId="177" fontId="4" fillId="0" borderId="2" xfId="0" applyNumberFormat="1" applyFont="1" applyBorder="1" applyAlignment="1" applyProtection="1">
      <alignment horizontal="center" vertical="center" shrinkToFit="1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 applyProtection="1">
      <alignment horizontal="left" vertical="center" shrinkToFit="1"/>
    </xf>
    <xf numFmtId="0" fontId="4" fillId="0" borderId="7" xfId="0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7" fontId="7" fillId="0" borderId="0" xfId="0" applyNumberFormat="1" applyFont="1" applyAlignment="1">
      <alignment horizontal="right" vertical="center"/>
    </xf>
    <xf numFmtId="179" fontId="4" fillId="0" borderId="4" xfId="0" applyNumberFormat="1" applyFont="1" applyBorder="1" applyAlignment="1" applyProtection="1">
      <alignment horizontal="right" vertical="center"/>
    </xf>
    <xf numFmtId="179" fontId="4" fillId="0" borderId="8" xfId="0" applyNumberFormat="1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 shrinkToFit="1"/>
    </xf>
    <xf numFmtId="177" fontId="4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176" fontId="4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9" xfId="0" applyFont="1" applyBorder="1" applyAlignment="1" applyProtection="1">
      <alignment horizontal="center" vertical="center" shrinkToFit="1"/>
    </xf>
    <xf numFmtId="178" fontId="4" fillId="0" borderId="10" xfId="0" applyNumberFormat="1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7" fontId="4" fillId="0" borderId="13" xfId="0" applyNumberFormat="1" applyFont="1" applyBorder="1" applyAlignment="1">
      <alignment vertical="center"/>
    </xf>
    <xf numFmtId="177" fontId="4" fillId="0" borderId="14" xfId="0" applyNumberFormat="1" applyFont="1" applyBorder="1" applyAlignment="1" applyProtection="1">
      <alignment horizontal="left" vertical="center"/>
    </xf>
    <xf numFmtId="177" fontId="4" fillId="0" borderId="14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177" fontId="4" fillId="0" borderId="12" xfId="0" applyNumberFormat="1" applyFont="1" applyBorder="1" applyAlignment="1" applyProtection="1">
      <alignment horizontal="centerContinuous" vertical="center" shrinkToFit="1"/>
    </xf>
    <xf numFmtId="177" fontId="4" fillId="0" borderId="16" xfId="0" applyNumberFormat="1" applyFont="1" applyBorder="1" applyAlignment="1">
      <alignment horizontal="centerContinuous" vertical="center" shrinkToFit="1"/>
    </xf>
    <xf numFmtId="177" fontId="4" fillId="0" borderId="17" xfId="0" applyNumberFormat="1" applyFont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shrinkToFit="1"/>
    </xf>
    <xf numFmtId="179" fontId="4" fillId="0" borderId="21" xfId="0" applyNumberFormat="1" applyFont="1" applyBorder="1" applyAlignment="1">
      <alignment horizontal="right" vertical="center"/>
    </xf>
    <xf numFmtId="179" fontId="4" fillId="0" borderId="13" xfId="0" applyNumberFormat="1" applyFont="1" applyBorder="1" applyAlignment="1">
      <alignment horizontal="right" vertical="center"/>
    </xf>
    <xf numFmtId="179" fontId="4" fillId="0" borderId="26" xfId="0" applyNumberFormat="1" applyFont="1" applyBorder="1" applyAlignment="1" applyProtection="1">
      <alignment horizontal="right" vertical="center"/>
    </xf>
    <xf numFmtId="179" fontId="4" fillId="0" borderId="27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1" xfId="0" applyNumberFormat="1" applyFont="1" applyFill="1" applyBorder="1" applyAlignment="1">
      <alignment horizontal="right" vertical="center"/>
    </xf>
    <xf numFmtId="179" fontId="4" fillId="0" borderId="13" xfId="0" applyNumberFormat="1" applyFont="1" applyFill="1" applyBorder="1" applyAlignment="1">
      <alignment horizontal="right" vertical="center"/>
    </xf>
    <xf numFmtId="179" fontId="4" fillId="0" borderId="26" xfId="0" applyNumberFormat="1" applyFont="1" applyFill="1" applyBorder="1" applyAlignment="1" applyProtection="1">
      <alignment horizontal="right" vertical="center"/>
    </xf>
    <xf numFmtId="179" fontId="4" fillId="0" borderId="23" xfId="0" applyNumberFormat="1" applyFont="1" applyFill="1" applyBorder="1" applyAlignment="1">
      <alignment horizontal="right" vertical="center"/>
    </xf>
    <xf numFmtId="179" fontId="4" fillId="0" borderId="28" xfId="0" applyNumberFormat="1" applyFont="1" applyFill="1" applyBorder="1" applyAlignment="1">
      <alignment horizontal="right" vertical="center"/>
    </xf>
    <xf numFmtId="179" fontId="4" fillId="0" borderId="23" xfId="0" applyNumberFormat="1" applyFont="1" applyBorder="1" applyAlignment="1">
      <alignment horizontal="right" vertical="center"/>
    </xf>
    <xf numFmtId="179" fontId="4" fillId="0" borderId="28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3" fillId="0" borderId="18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179" fontId="4" fillId="0" borderId="8" xfId="0" applyNumberFormat="1" applyFont="1" applyBorder="1" applyAlignment="1">
      <alignment horizontal="right" vertical="center"/>
    </xf>
    <xf numFmtId="179" fontId="4" fillId="0" borderId="31" xfId="0" applyNumberFormat="1" applyFont="1" applyFill="1" applyBorder="1" applyAlignment="1">
      <alignment horizontal="right" vertical="center"/>
    </xf>
    <xf numFmtId="179" fontId="4" fillId="0" borderId="31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 applyProtection="1">
      <alignment horizontal="center" vertical="center" shrinkToFit="1"/>
    </xf>
    <xf numFmtId="177" fontId="4" fillId="0" borderId="23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 applyProtection="1">
      <alignment horizontal="center" vertical="center" shrinkToFit="1"/>
    </xf>
    <xf numFmtId="0" fontId="4" fillId="0" borderId="32" xfId="0" applyFont="1" applyBorder="1" applyAlignment="1">
      <alignment vertical="center" shrinkToFit="1"/>
    </xf>
    <xf numFmtId="0" fontId="4" fillId="0" borderId="23" xfId="0" applyFont="1" applyBorder="1" applyAlignment="1" applyProtection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 applyProtection="1">
      <alignment horizontal="left" vertical="center" shrinkToFit="1"/>
    </xf>
    <xf numFmtId="0" fontId="4" fillId="0" borderId="20" xfId="0" applyFont="1" applyBorder="1" applyAlignment="1" applyProtection="1">
      <alignment horizontal="left" vertical="center" shrinkToFit="1"/>
    </xf>
    <xf numFmtId="0" fontId="4" fillId="0" borderId="0" xfId="0" applyFont="1" applyAlignment="1">
      <alignment horizontal="right" vertical="center"/>
    </xf>
    <xf numFmtId="180" fontId="4" fillId="0" borderId="21" xfId="0" applyNumberFormat="1" applyFont="1" applyBorder="1" applyAlignment="1" applyProtection="1">
      <alignment horizontal="right" vertical="center"/>
    </xf>
    <xf numFmtId="0" fontId="14" fillId="0" borderId="18" xfId="0" applyFont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 shrinkToFit="1"/>
    </xf>
    <xf numFmtId="179" fontId="4" fillId="0" borderId="36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7" xfId="0" applyNumberFormat="1" applyFont="1" applyBorder="1" applyAlignment="1">
      <alignment horizontal="right" vertical="center"/>
    </xf>
    <xf numFmtId="0" fontId="13" fillId="0" borderId="33" xfId="0" applyFont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 shrinkToFit="1"/>
    </xf>
    <xf numFmtId="0" fontId="13" fillId="0" borderId="35" xfId="0" applyFont="1" applyBorder="1" applyAlignment="1" applyProtection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13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31" xfId="0" applyFont="1" applyFill="1" applyBorder="1" applyAlignment="1" applyProtection="1">
      <alignment horizontal="center" vertical="center"/>
    </xf>
    <xf numFmtId="0" fontId="19" fillId="0" borderId="41" xfId="0" applyFont="1" applyFill="1" applyBorder="1" applyAlignment="1" applyProtection="1">
      <alignment horizontal="center" vertical="center"/>
    </xf>
    <xf numFmtId="0" fontId="19" fillId="0" borderId="42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 applyProtection="1">
      <alignment horizontal="center" vertical="center"/>
    </xf>
    <xf numFmtId="180" fontId="4" fillId="0" borderId="18" xfId="0" applyNumberFormat="1" applyFont="1" applyBorder="1" applyAlignment="1" applyProtection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 shrinkToFit="1"/>
    </xf>
    <xf numFmtId="177" fontId="4" fillId="0" borderId="4" xfId="0" applyNumberFormat="1" applyFont="1" applyBorder="1" applyAlignment="1">
      <alignment vertical="center"/>
    </xf>
    <xf numFmtId="177" fontId="4" fillId="0" borderId="4" xfId="0" applyNumberFormat="1" applyFont="1" applyBorder="1" applyAlignment="1" applyProtection="1">
      <alignment horizontal="center" vertical="center"/>
    </xf>
    <xf numFmtId="177" fontId="4" fillId="0" borderId="20" xfId="0" applyNumberFormat="1" applyFont="1" applyBorder="1" applyAlignment="1" applyProtection="1">
      <alignment horizontal="center" vertical="center"/>
    </xf>
    <xf numFmtId="0" fontId="13" fillId="0" borderId="43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178" fontId="4" fillId="0" borderId="33" xfId="0" applyNumberFormat="1" applyFont="1" applyFill="1" applyBorder="1" applyAlignment="1" applyProtection="1">
      <alignment horizontal="right" vertical="center"/>
    </xf>
    <xf numFmtId="178" fontId="4" fillId="0" borderId="50" xfId="3" applyNumberFormat="1" applyFont="1" applyFill="1" applyBorder="1" applyAlignment="1" applyProtection="1">
      <alignment horizontal="right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22" xfId="0" applyNumberFormat="1" applyFont="1" applyBorder="1" applyAlignment="1" applyProtection="1">
      <alignment horizontal="center" vertical="center"/>
    </xf>
    <xf numFmtId="178" fontId="20" fillId="0" borderId="21" xfId="3" applyNumberFormat="1" applyFont="1" applyFill="1" applyBorder="1" applyAlignment="1" applyProtection="1">
      <alignment horizontal="right" vertical="center"/>
    </xf>
    <xf numFmtId="178" fontId="20" fillId="0" borderId="21" xfId="0" applyNumberFormat="1" applyFont="1" applyFill="1" applyBorder="1" applyAlignment="1" applyProtection="1">
      <alignment horizontal="right" vertical="center"/>
    </xf>
    <xf numFmtId="178" fontId="20" fillId="0" borderId="21" xfId="0" applyNumberFormat="1" applyFont="1" applyFill="1" applyBorder="1" applyAlignment="1">
      <alignment horizontal="right" vertical="center"/>
    </xf>
    <xf numFmtId="178" fontId="20" fillId="0" borderId="22" xfId="0" applyNumberFormat="1" applyFont="1" applyFill="1" applyBorder="1" applyAlignment="1" applyProtection="1">
      <alignment horizontal="right" vertical="center"/>
    </xf>
    <xf numFmtId="178" fontId="20" fillId="0" borderId="30" xfId="0" applyNumberFormat="1" applyFont="1" applyFill="1" applyBorder="1" applyAlignment="1" applyProtection="1">
      <alignment horizontal="right" vertical="center"/>
    </xf>
    <xf numFmtId="178" fontId="20" fillId="0" borderId="23" xfId="0" applyNumberFormat="1" applyFont="1" applyFill="1" applyBorder="1" applyAlignment="1" applyProtection="1">
      <alignment horizontal="right" vertical="center"/>
    </xf>
    <xf numFmtId="178" fontId="20" fillId="0" borderId="10" xfId="0" applyNumberFormat="1" applyFont="1" applyFill="1" applyBorder="1" applyAlignment="1" applyProtection="1">
      <alignment horizontal="right" vertical="center"/>
    </xf>
    <xf numFmtId="178" fontId="20" fillId="0" borderId="17" xfId="0" applyNumberFormat="1" applyFont="1" applyFill="1" applyBorder="1" applyAlignment="1" applyProtection="1">
      <alignment horizontal="right" vertical="center"/>
    </xf>
    <xf numFmtId="178" fontId="20" fillId="0" borderId="17" xfId="0" applyNumberFormat="1" applyFont="1" applyFill="1" applyBorder="1" applyAlignment="1">
      <alignment horizontal="right" vertical="center"/>
    </xf>
    <xf numFmtId="178" fontId="20" fillId="0" borderId="24" xfId="0" applyNumberFormat="1" applyFont="1" applyFill="1" applyBorder="1" applyAlignment="1" applyProtection="1">
      <alignment horizontal="right" vertical="center"/>
    </xf>
    <xf numFmtId="178" fontId="20" fillId="0" borderId="45" xfId="0" applyNumberFormat="1" applyFont="1" applyFill="1" applyBorder="1" applyAlignment="1" applyProtection="1">
      <alignment horizontal="right" vertical="center"/>
    </xf>
    <xf numFmtId="178" fontId="20" fillId="0" borderId="18" xfId="0" applyNumberFormat="1" applyFont="1" applyFill="1" applyBorder="1" applyAlignment="1">
      <alignment horizontal="right" vertical="center"/>
    </xf>
    <xf numFmtId="178" fontId="20" fillId="0" borderId="21" xfId="3" applyNumberFormat="1" applyFont="1" applyFill="1" applyBorder="1" applyAlignment="1">
      <alignment horizontal="right" vertical="center"/>
    </xf>
    <xf numFmtId="178" fontId="20" fillId="0" borderId="34" xfId="0" applyNumberFormat="1" applyFont="1" applyFill="1" applyBorder="1" applyAlignment="1">
      <alignment horizontal="right" vertical="center"/>
    </xf>
    <xf numFmtId="178" fontId="20" fillId="0" borderId="47" xfId="0" applyNumberFormat="1" applyFont="1" applyFill="1" applyBorder="1" applyAlignment="1">
      <alignment horizontal="right" vertical="center"/>
    </xf>
    <xf numFmtId="178" fontId="20" fillId="0" borderId="48" xfId="0" applyNumberFormat="1" applyFont="1" applyFill="1" applyBorder="1" applyAlignment="1" applyProtection="1">
      <alignment horizontal="right" vertical="center"/>
    </xf>
    <xf numFmtId="178" fontId="20" fillId="0" borderId="35" xfId="0" applyNumberFormat="1" applyFont="1" applyFill="1" applyBorder="1" applyAlignment="1">
      <alignment horizontal="right" vertical="center"/>
    </xf>
    <xf numFmtId="178" fontId="20" fillId="0" borderId="45" xfId="0" applyNumberFormat="1" applyFont="1" applyFill="1" applyBorder="1" applyAlignment="1">
      <alignment horizontal="right" vertical="center"/>
    </xf>
    <xf numFmtId="178" fontId="20" fillId="0" borderId="46" xfId="0" applyNumberFormat="1" applyFont="1" applyFill="1" applyBorder="1" applyAlignment="1">
      <alignment horizontal="right" vertical="center"/>
    </xf>
    <xf numFmtId="178" fontId="20" fillId="0" borderId="49" xfId="0" applyNumberFormat="1" applyFont="1" applyFill="1" applyBorder="1" applyAlignment="1">
      <alignment horizontal="right" vertical="center"/>
    </xf>
    <xf numFmtId="178" fontId="20" fillId="0" borderId="29" xfId="0" applyNumberFormat="1" applyFont="1" applyFill="1" applyBorder="1" applyAlignment="1">
      <alignment horizontal="right" vertical="center"/>
    </xf>
    <xf numFmtId="178" fontId="20" fillId="0" borderId="27" xfId="0" applyNumberFormat="1" applyFont="1" applyFill="1" applyBorder="1" applyAlignment="1">
      <alignment horizontal="right" vertical="center"/>
    </xf>
    <xf numFmtId="178" fontId="20" fillId="0" borderId="20" xfId="0" applyNumberFormat="1" applyFont="1" applyFill="1" applyBorder="1" applyAlignment="1">
      <alignment horizontal="right" vertical="center"/>
    </xf>
    <xf numFmtId="178" fontId="20" fillId="0" borderId="48" xfId="0" applyNumberFormat="1" applyFont="1" applyFill="1" applyBorder="1" applyAlignment="1">
      <alignment horizontal="right" vertical="center"/>
    </xf>
    <xf numFmtId="178" fontId="20" fillId="0" borderId="30" xfId="0" applyNumberFormat="1" applyFont="1" applyFill="1" applyBorder="1" applyAlignment="1">
      <alignment horizontal="right" vertical="center"/>
    </xf>
    <xf numFmtId="178" fontId="20" fillId="0" borderId="23" xfId="0" applyNumberFormat="1" applyFont="1" applyFill="1" applyBorder="1" applyAlignment="1">
      <alignment horizontal="right" vertical="center"/>
    </xf>
    <xf numFmtId="178" fontId="20" fillId="0" borderId="10" xfId="0" applyNumberFormat="1" applyFont="1" applyFill="1" applyBorder="1" applyAlignment="1">
      <alignment horizontal="right" vertical="center"/>
    </xf>
    <xf numFmtId="178" fontId="20" fillId="0" borderId="39" xfId="0" applyNumberFormat="1" applyFont="1" applyFill="1" applyBorder="1" applyAlignment="1" applyProtection="1">
      <alignment horizontal="right" vertical="center"/>
    </xf>
    <xf numFmtId="0" fontId="13" fillId="0" borderId="53" xfId="0" applyFont="1" applyBorder="1" applyAlignment="1" applyProtection="1">
      <alignment horizontal="center" vertical="center"/>
    </xf>
    <xf numFmtId="0" fontId="13" fillId="0" borderId="54" xfId="0" applyFont="1" applyBorder="1" applyAlignment="1" applyProtection="1">
      <alignment horizontal="center" vertical="center"/>
    </xf>
    <xf numFmtId="0" fontId="13" fillId="0" borderId="44" xfId="0" applyFont="1" applyBorder="1" applyAlignment="1" applyProtection="1">
      <alignment horizontal="center" vertical="center"/>
    </xf>
    <xf numFmtId="0" fontId="14" fillId="0" borderId="53" xfId="0" applyFont="1" applyBorder="1" applyAlignment="1" applyProtection="1">
      <alignment horizontal="center" vertical="center"/>
    </xf>
    <xf numFmtId="0" fontId="13" fillId="0" borderId="54" xfId="0" applyFont="1" applyFill="1" applyBorder="1" applyAlignment="1" applyProtection="1">
      <alignment horizontal="center" vertical="center"/>
    </xf>
    <xf numFmtId="178" fontId="4" fillId="0" borderId="21" xfId="0" applyNumberFormat="1" applyFont="1" applyBorder="1" applyAlignment="1">
      <alignment horizontal="right" vertical="center"/>
    </xf>
    <xf numFmtId="178" fontId="4" fillId="0" borderId="21" xfId="3" applyNumberFormat="1" applyFont="1" applyBorder="1" applyAlignment="1">
      <alignment horizontal="right" vertical="center"/>
    </xf>
    <xf numFmtId="178" fontId="4" fillId="0" borderId="22" xfId="3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178" fontId="4" fillId="0" borderId="17" xfId="3" applyNumberFormat="1" applyFont="1" applyBorder="1" applyAlignment="1">
      <alignment horizontal="right" vertical="center"/>
    </xf>
    <xf numFmtId="178" fontId="4" fillId="0" borderId="24" xfId="3" applyNumberFormat="1" applyFont="1" applyBorder="1" applyAlignment="1">
      <alignment horizontal="right" vertical="center"/>
    </xf>
    <xf numFmtId="178" fontId="4" fillId="0" borderId="21" xfId="1" applyNumberFormat="1" applyFont="1" applyBorder="1" applyAlignment="1" applyProtection="1">
      <alignment horizontal="right" vertical="center"/>
    </xf>
    <xf numFmtId="178" fontId="4" fillId="0" borderId="22" xfId="1" applyNumberFormat="1" applyFont="1" applyBorder="1" applyAlignment="1" applyProtection="1">
      <alignment horizontal="right" vertical="center"/>
    </xf>
    <xf numFmtId="178" fontId="4" fillId="0" borderId="23" xfId="0" applyNumberFormat="1" applyFont="1" applyFill="1" applyBorder="1" applyAlignment="1">
      <alignment horizontal="right" vertical="center"/>
    </xf>
    <xf numFmtId="178" fontId="4" fillId="0" borderId="10" xfId="0" applyNumberFormat="1" applyFont="1" applyFill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8" fontId="4" fillId="0" borderId="46" xfId="0" applyNumberFormat="1" applyFont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178" fontId="4" fillId="0" borderId="21" xfId="3" applyNumberFormat="1" applyFont="1" applyFill="1" applyBorder="1" applyAlignment="1">
      <alignment horizontal="right" vertical="center"/>
    </xf>
    <xf numFmtId="178" fontId="4" fillId="0" borderId="22" xfId="3" applyNumberFormat="1" applyFont="1" applyFill="1" applyBorder="1" applyAlignment="1">
      <alignment horizontal="right" vertical="center"/>
    </xf>
    <xf numFmtId="178" fontId="4" fillId="0" borderId="45" xfId="0" applyNumberFormat="1" applyFont="1" applyFill="1" applyBorder="1" applyAlignment="1">
      <alignment horizontal="right" vertical="center"/>
    </xf>
    <xf numFmtId="178" fontId="4" fillId="0" borderId="46" xfId="0" applyNumberFormat="1" applyFont="1" applyFill="1" applyBorder="1" applyAlignment="1">
      <alignment horizontal="right" vertical="center"/>
    </xf>
    <xf numFmtId="178" fontId="4" fillId="0" borderId="21" xfId="3" applyNumberFormat="1" applyFont="1" applyBorder="1" applyAlignment="1" applyProtection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24" xfId="0" applyNumberFormat="1" applyFont="1" applyBorder="1" applyAlignment="1">
      <alignment horizontal="right" vertical="center"/>
    </xf>
    <xf numFmtId="178" fontId="4" fillId="0" borderId="51" xfId="0" applyNumberFormat="1" applyFont="1" applyBorder="1" applyAlignment="1">
      <alignment horizontal="right" vertical="center"/>
    </xf>
    <xf numFmtId="178" fontId="4" fillId="0" borderId="47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 applyProtection="1">
      <alignment horizontal="right" vertical="center"/>
    </xf>
    <xf numFmtId="178" fontId="4" fillId="0" borderId="18" xfId="0" applyNumberFormat="1" applyFont="1" applyFill="1" applyBorder="1" applyAlignment="1" applyProtection="1">
      <alignment horizontal="right" vertical="center"/>
    </xf>
    <xf numFmtId="178" fontId="4" fillId="0" borderId="21" xfId="3" applyNumberFormat="1" applyFont="1" applyFill="1" applyBorder="1" applyAlignment="1" applyProtection="1">
      <alignment horizontal="right" vertical="center"/>
    </xf>
    <xf numFmtId="178" fontId="16" fillId="0" borderId="21" xfId="3" applyNumberFormat="1" applyFont="1" applyFill="1" applyBorder="1" applyAlignment="1">
      <alignment horizontal="right" vertical="center"/>
    </xf>
    <xf numFmtId="178" fontId="16" fillId="0" borderId="22" xfId="3" applyNumberFormat="1" applyFont="1" applyFill="1" applyBorder="1" applyAlignment="1">
      <alignment horizontal="right" vertical="center"/>
    </xf>
    <xf numFmtId="178" fontId="16" fillId="0" borderId="21" xfId="0" applyNumberFormat="1" applyFont="1" applyFill="1" applyBorder="1" applyAlignment="1">
      <alignment horizontal="right" vertical="center"/>
    </xf>
    <xf numFmtId="178" fontId="16" fillId="0" borderId="21" xfId="3" applyNumberFormat="1" applyFont="1" applyFill="1" applyBorder="1" applyAlignment="1" applyProtection="1">
      <alignment horizontal="right" vertical="center"/>
    </xf>
    <xf numFmtId="178" fontId="16" fillId="0" borderId="22" xfId="0" applyNumberFormat="1" applyFont="1" applyFill="1" applyBorder="1" applyAlignment="1">
      <alignment horizontal="right" vertical="center"/>
    </xf>
    <xf numFmtId="178" fontId="4" fillId="0" borderId="23" xfId="0" applyNumberFormat="1" applyFont="1" applyBorder="1" applyAlignment="1" applyProtection="1">
      <alignment horizontal="right" vertical="center"/>
    </xf>
    <xf numFmtId="178" fontId="4" fillId="0" borderId="36" xfId="0" applyNumberFormat="1" applyFont="1" applyBorder="1" applyAlignment="1" applyProtection="1">
      <alignment horizontal="right" vertical="center"/>
    </xf>
    <xf numFmtId="178" fontId="4" fillId="0" borderId="2" xfId="0" applyNumberFormat="1" applyFont="1" applyBorder="1" applyAlignment="1" applyProtection="1">
      <alignment horizontal="right" vertical="center"/>
    </xf>
    <xf numFmtId="178" fontId="4" fillId="0" borderId="22" xfId="0" applyNumberFormat="1" applyFont="1" applyBorder="1" applyAlignment="1" applyProtection="1">
      <alignment horizontal="right" vertical="center"/>
    </xf>
    <xf numFmtId="178" fontId="4" fillId="0" borderId="45" xfId="0" applyNumberFormat="1" applyFont="1" applyBorder="1" applyAlignment="1" applyProtection="1">
      <alignment horizontal="right" vertical="center"/>
    </xf>
    <xf numFmtId="178" fontId="4" fillId="0" borderId="46" xfId="0" applyNumberFormat="1" applyFont="1" applyBorder="1" applyAlignment="1" applyProtection="1">
      <alignment horizontal="right" vertical="center"/>
    </xf>
    <xf numFmtId="178" fontId="4" fillId="0" borderId="45" xfId="0" applyNumberFormat="1" applyFont="1" applyBorder="1" applyAlignment="1">
      <alignment vertical="center"/>
    </xf>
    <xf numFmtId="178" fontId="4" fillId="0" borderId="46" xfId="0" applyNumberFormat="1" applyFont="1" applyBorder="1" applyAlignment="1">
      <alignment vertical="center"/>
    </xf>
    <xf numFmtId="179" fontId="4" fillId="2" borderId="21" xfId="0" applyNumberFormat="1" applyFont="1" applyFill="1" applyBorder="1" applyAlignment="1">
      <alignment horizontal="right" vertical="center"/>
    </xf>
    <xf numFmtId="180" fontId="4" fillId="2" borderId="21" xfId="0" applyNumberFormat="1" applyFont="1" applyFill="1" applyBorder="1" applyAlignment="1">
      <alignment horizontal="right" vertical="center"/>
    </xf>
    <xf numFmtId="178" fontId="4" fillId="2" borderId="44" xfId="0" applyNumberFormat="1" applyFont="1" applyFill="1" applyBorder="1" applyAlignment="1" applyProtection="1">
      <alignment horizontal="right" vertical="center"/>
    </xf>
    <xf numFmtId="178" fontId="4" fillId="2" borderId="23" xfId="0" applyNumberFormat="1" applyFont="1" applyFill="1" applyBorder="1" applyAlignment="1" applyProtection="1">
      <alignment horizontal="right" vertical="center"/>
    </xf>
    <xf numFmtId="178" fontId="4" fillId="2" borderId="45" xfId="0" applyNumberFormat="1" applyFont="1" applyFill="1" applyBorder="1" applyAlignment="1" applyProtection="1">
      <alignment horizontal="right" vertical="center"/>
    </xf>
    <xf numFmtId="178" fontId="4" fillId="2" borderId="18" xfId="0" applyNumberFormat="1" applyFont="1" applyFill="1" applyBorder="1" applyAlignment="1">
      <alignment horizontal="right" vertical="center"/>
    </xf>
    <xf numFmtId="178" fontId="4" fillId="2" borderId="21" xfId="3" applyNumberFormat="1" applyFont="1" applyFill="1" applyBorder="1" applyAlignment="1" applyProtection="1">
      <alignment horizontal="right" vertical="center"/>
    </xf>
    <xf numFmtId="178" fontId="4" fillId="2" borderId="21" xfId="3" applyNumberFormat="1" applyFont="1" applyFill="1" applyBorder="1" applyAlignment="1">
      <alignment horizontal="right" vertical="center"/>
    </xf>
    <xf numFmtId="178" fontId="4" fillId="2" borderId="35" xfId="0" applyNumberFormat="1" applyFont="1" applyFill="1" applyBorder="1" applyAlignment="1">
      <alignment horizontal="right" vertical="center"/>
    </xf>
    <xf numFmtId="178" fontId="4" fillId="2" borderId="45" xfId="0" applyNumberFormat="1" applyFont="1" applyFill="1" applyBorder="1" applyAlignment="1">
      <alignment horizontal="right" vertical="center"/>
    </xf>
    <xf numFmtId="180" fontId="4" fillId="2" borderId="21" xfId="3" applyNumberFormat="1" applyFont="1" applyFill="1" applyBorder="1" applyAlignment="1">
      <alignment horizontal="right" vertical="center"/>
    </xf>
    <xf numFmtId="178" fontId="4" fillId="0" borderId="27" xfId="0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/>
    </xf>
    <xf numFmtId="0" fontId="13" fillId="2" borderId="26" xfId="0" applyFont="1" applyFill="1" applyBorder="1" applyAlignment="1" applyProtection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78" fontId="4" fillId="2" borderId="30" xfId="0" applyNumberFormat="1" applyFont="1" applyFill="1" applyBorder="1" applyAlignment="1">
      <alignment horizontal="right" vertical="center"/>
    </xf>
    <xf numFmtId="178" fontId="4" fillId="2" borderId="23" xfId="0" applyNumberFormat="1" applyFont="1" applyFill="1" applyBorder="1" applyAlignment="1">
      <alignment horizontal="right" vertical="center"/>
    </xf>
    <xf numFmtId="178" fontId="4" fillId="2" borderId="10" xfId="0" applyNumberFormat="1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center" vertical="center"/>
    </xf>
    <xf numFmtId="178" fontId="4" fillId="2" borderId="29" xfId="0" applyNumberFormat="1" applyFont="1" applyFill="1" applyBorder="1" applyAlignment="1">
      <alignment horizontal="right" vertical="center"/>
    </xf>
    <xf numFmtId="178" fontId="4" fillId="2" borderId="27" xfId="0" applyNumberFormat="1" applyFont="1" applyFill="1" applyBorder="1" applyAlignment="1">
      <alignment horizontal="right" vertical="center"/>
    </xf>
    <xf numFmtId="178" fontId="4" fillId="2" borderId="20" xfId="0" applyNumberFormat="1" applyFont="1" applyFill="1" applyBorder="1" applyAlignment="1">
      <alignment horizontal="right" vertical="center"/>
    </xf>
    <xf numFmtId="180" fontId="4" fillId="2" borderId="36" xfId="0" applyNumberFormat="1" applyFont="1" applyFill="1" applyBorder="1" applyAlignment="1">
      <alignment horizontal="right" vertical="center"/>
    </xf>
    <xf numFmtId="178" fontId="4" fillId="2" borderId="44" xfId="0" applyNumberFormat="1" applyFont="1" applyFill="1" applyBorder="1" applyAlignment="1">
      <alignment horizontal="right" vertical="center"/>
    </xf>
    <xf numFmtId="180" fontId="4" fillId="2" borderId="50" xfId="0" applyNumberFormat="1" applyFont="1" applyFill="1" applyBorder="1" applyAlignment="1">
      <alignment horizontal="right" vertical="center"/>
    </xf>
    <xf numFmtId="0" fontId="13" fillId="2" borderId="42" xfId="0" applyFont="1" applyFill="1" applyBorder="1" applyAlignment="1">
      <alignment horizontal="center" vertical="center"/>
    </xf>
    <xf numFmtId="178" fontId="4" fillId="2" borderId="34" xfId="0" applyNumberFormat="1" applyFont="1" applyFill="1" applyBorder="1" applyAlignment="1">
      <alignment horizontal="right" vertical="center"/>
    </xf>
    <xf numFmtId="178" fontId="4" fillId="2" borderId="47" xfId="0" applyNumberFormat="1" applyFont="1" applyFill="1" applyBorder="1" applyAlignment="1">
      <alignment horizontal="right" vertical="center"/>
    </xf>
    <xf numFmtId="178" fontId="4" fillId="2" borderId="48" xfId="0" applyNumberFormat="1" applyFont="1" applyFill="1" applyBorder="1" applyAlignment="1">
      <alignment horizontal="right" vertical="center"/>
    </xf>
    <xf numFmtId="0" fontId="13" fillId="2" borderId="41" xfId="0" applyFont="1" applyFill="1" applyBorder="1" applyAlignment="1">
      <alignment horizontal="center" vertical="center"/>
    </xf>
    <xf numFmtId="178" fontId="4" fillId="2" borderId="46" xfId="0" applyNumberFormat="1" applyFont="1" applyFill="1" applyBorder="1" applyAlignment="1">
      <alignment horizontal="right" vertical="center"/>
    </xf>
    <xf numFmtId="178" fontId="4" fillId="2" borderId="38" xfId="0" applyNumberFormat="1" applyFont="1" applyFill="1" applyBorder="1" applyAlignment="1">
      <alignment horizontal="right" vertical="center"/>
    </xf>
    <xf numFmtId="178" fontId="4" fillId="2" borderId="36" xfId="0" applyNumberFormat="1" applyFont="1" applyFill="1" applyBorder="1" applyAlignment="1">
      <alignment horizontal="right" vertical="center"/>
    </xf>
    <xf numFmtId="178" fontId="4" fillId="2" borderId="50" xfId="0" applyNumberFormat="1" applyFont="1" applyFill="1" applyBorder="1" applyAlignment="1">
      <alignment horizontal="right" vertical="center"/>
    </xf>
    <xf numFmtId="178" fontId="4" fillId="2" borderId="2" xfId="0" applyNumberFormat="1" applyFont="1" applyFill="1" applyBorder="1" applyAlignment="1">
      <alignment horizontal="right" vertical="center"/>
    </xf>
    <xf numFmtId="178" fontId="4" fillId="2" borderId="21" xfId="0" applyNumberFormat="1" applyFont="1" applyFill="1" applyBorder="1" applyAlignment="1">
      <alignment horizontal="right" vertical="center"/>
    </xf>
    <xf numFmtId="178" fontId="4" fillId="2" borderId="22" xfId="0" applyNumberFormat="1" applyFont="1" applyFill="1" applyBorder="1" applyAlignment="1" applyProtection="1">
      <alignment horizontal="right" vertical="center"/>
    </xf>
    <xf numFmtId="178" fontId="4" fillId="2" borderId="51" xfId="0" applyNumberFormat="1" applyFont="1" applyFill="1" applyBorder="1" applyAlignment="1" applyProtection="1">
      <alignment horizontal="right" vertical="center"/>
    </xf>
    <xf numFmtId="178" fontId="4" fillId="2" borderId="49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47" xfId="3" applyNumberFormat="1" applyFont="1" applyFill="1" applyBorder="1" applyAlignment="1" applyProtection="1">
      <alignment horizontal="right" vertical="center"/>
    </xf>
    <xf numFmtId="178" fontId="4" fillId="2" borderId="47" xfId="3" applyNumberFormat="1" applyFont="1" applyFill="1" applyBorder="1" applyAlignment="1">
      <alignment horizontal="right" vertical="center"/>
    </xf>
    <xf numFmtId="178" fontId="4" fillId="2" borderId="18" xfId="0" applyNumberFormat="1" applyFont="1" applyFill="1" applyBorder="1" applyAlignment="1" applyProtection="1">
      <alignment horizontal="right" vertical="center"/>
    </xf>
    <xf numFmtId="178" fontId="4" fillId="2" borderId="21" xfId="0" applyNumberFormat="1" applyFont="1" applyFill="1" applyBorder="1" applyAlignment="1" applyProtection="1">
      <alignment horizontal="right" vertical="center"/>
    </xf>
    <xf numFmtId="178" fontId="4" fillId="2" borderId="11" xfId="0" applyNumberFormat="1" applyFont="1" applyFill="1" applyBorder="1" applyAlignment="1" applyProtection="1">
      <alignment horizontal="right" vertical="center"/>
    </xf>
    <xf numFmtId="178" fontId="4" fillId="2" borderId="17" xfId="3" applyNumberFormat="1" applyFont="1" applyFill="1" applyBorder="1" applyAlignment="1" applyProtection="1">
      <alignment horizontal="right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29" xfId="0" applyFont="1" applyFill="1" applyBorder="1" applyAlignment="1" applyProtection="1">
      <alignment horizontal="center" vertical="center"/>
    </xf>
    <xf numFmtId="178" fontId="4" fillId="2" borderId="27" xfId="0" applyNumberFormat="1" applyFont="1" applyFill="1" applyBorder="1" applyAlignment="1" applyProtection="1">
      <alignment horizontal="right" vertical="center"/>
    </xf>
    <xf numFmtId="178" fontId="4" fillId="2" borderId="20" xfId="0" applyNumberFormat="1" applyFont="1" applyFill="1" applyBorder="1" applyAlignment="1" applyProtection="1">
      <alignment horizontal="right" vertical="center"/>
    </xf>
    <xf numFmtId="0" fontId="13" fillId="0" borderId="52" xfId="0" applyFont="1" applyBorder="1" applyAlignment="1" applyProtection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0" fontId="13" fillId="2" borderId="30" xfId="0" applyFont="1" applyFill="1" applyBorder="1" applyAlignment="1" applyProtection="1">
      <alignment horizontal="center" vertical="center"/>
    </xf>
    <xf numFmtId="178" fontId="4" fillId="2" borderId="22" xfId="3" applyNumberFormat="1" applyFont="1" applyFill="1" applyBorder="1" applyAlignment="1">
      <alignment horizontal="right" vertical="center"/>
    </xf>
    <xf numFmtId="178" fontId="4" fillId="2" borderId="22" xfId="0" applyNumberFormat="1" applyFont="1" applyFill="1" applyBorder="1" applyAlignment="1">
      <alignment horizontal="right" vertical="center"/>
    </xf>
    <xf numFmtId="178" fontId="4" fillId="2" borderId="17" xfId="0" applyNumberFormat="1" applyFont="1" applyFill="1" applyBorder="1" applyAlignment="1">
      <alignment horizontal="right" vertical="center"/>
    </xf>
    <xf numFmtId="178" fontId="4" fillId="2" borderId="24" xfId="0" applyNumberFormat="1" applyFont="1" applyFill="1" applyBorder="1" applyAlignment="1">
      <alignment horizontal="right" vertical="center"/>
    </xf>
    <xf numFmtId="178" fontId="4" fillId="2" borderId="17" xfId="3" applyNumberFormat="1" applyFont="1" applyFill="1" applyBorder="1" applyAlignment="1">
      <alignment horizontal="right" vertical="center"/>
    </xf>
    <xf numFmtId="178" fontId="4" fillId="0" borderId="9" xfId="3" applyNumberFormat="1" applyFont="1" applyBorder="1" applyAlignment="1">
      <alignment horizontal="right" vertical="center"/>
    </xf>
    <xf numFmtId="178" fontId="4" fillId="0" borderId="56" xfId="3" applyNumberFormat="1" applyFont="1" applyBorder="1" applyAlignment="1" applyProtection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50" xfId="0" applyNumberFormat="1" applyFont="1" applyBorder="1" applyAlignment="1">
      <alignment horizontal="right" vertical="center"/>
    </xf>
    <xf numFmtId="178" fontId="4" fillId="0" borderId="57" xfId="3" applyNumberFormat="1" applyFont="1" applyBorder="1" applyAlignment="1">
      <alignment horizontal="right" vertical="center"/>
    </xf>
    <xf numFmtId="178" fontId="4" fillId="0" borderId="51" xfId="3" applyNumberFormat="1" applyFont="1" applyBorder="1" applyAlignment="1">
      <alignment horizontal="right" vertical="center"/>
    </xf>
    <xf numFmtId="179" fontId="4" fillId="0" borderId="27" xfId="0" applyNumberFormat="1" applyFont="1" applyFill="1" applyBorder="1" applyAlignment="1">
      <alignment horizontal="right" vertical="center"/>
    </xf>
    <xf numFmtId="0" fontId="13" fillId="0" borderId="29" xfId="0" applyFont="1" applyFill="1" applyBorder="1" applyAlignment="1" applyProtection="1">
      <alignment horizontal="center" vertical="center"/>
    </xf>
    <xf numFmtId="178" fontId="4" fillId="0" borderId="27" xfId="0" applyNumberFormat="1" applyFont="1" applyBorder="1" applyAlignment="1">
      <alignment horizontal="right" vertical="center"/>
    </xf>
    <xf numFmtId="178" fontId="4" fillId="0" borderId="13" xfId="3" applyNumberFormat="1" applyFont="1" applyFill="1" applyBorder="1" applyAlignment="1">
      <alignment horizontal="right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8" xfId="3" applyNumberFormat="1" applyFont="1" applyBorder="1" applyAlignment="1">
      <alignment horizontal="right" vertical="center"/>
    </xf>
    <xf numFmtId="178" fontId="4" fillId="0" borderId="57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50" xfId="3" applyNumberFormat="1" applyFont="1" applyBorder="1" applyAlignment="1" applyProtection="1">
      <alignment horizontal="right" vertical="center"/>
    </xf>
    <xf numFmtId="178" fontId="4" fillId="0" borderId="50" xfId="3" applyNumberFormat="1" applyFont="1" applyBorder="1" applyAlignment="1">
      <alignment horizontal="right" vertical="center"/>
    </xf>
    <xf numFmtId="178" fontId="4" fillId="0" borderId="13" xfId="3" applyNumberFormat="1" applyFont="1" applyBorder="1" applyAlignment="1" applyProtection="1">
      <alignment horizontal="right" vertical="center"/>
    </xf>
    <xf numFmtId="178" fontId="4" fillId="0" borderId="13" xfId="3" applyNumberFormat="1" applyFont="1" applyBorder="1" applyAlignment="1">
      <alignment horizontal="right" vertical="center"/>
    </xf>
    <xf numFmtId="0" fontId="13" fillId="0" borderId="32" xfId="0" applyFont="1" applyFill="1" applyBorder="1" applyAlignment="1" applyProtection="1">
      <alignment horizontal="center" vertical="center"/>
    </xf>
    <xf numFmtId="178" fontId="4" fillId="0" borderId="57" xfId="3" applyNumberFormat="1" applyFont="1" applyBorder="1" applyAlignment="1" applyProtection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 applyProtection="1">
      <alignment horizontal="right" vertical="center"/>
    </xf>
    <xf numFmtId="178" fontId="4" fillId="0" borderId="57" xfId="0" applyNumberFormat="1" applyFont="1" applyBorder="1" applyAlignment="1" applyProtection="1">
      <alignment horizontal="right" vertical="center"/>
    </xf>
    <xf numFmtId="178" fontId="4" fillId="0" borderId="33" xfId="0" applyNumberFormat="1" applyFont="1" applyBorder="1" applyAlignment="1" applyProtection="1">
      <alignment horizontal="right" vertical="center"/>
    </xf>
    <xf numFmtId="178" fontId="4" fillId="0" borderId="50" xfId="0" applyNumberFormat="1" applyFont="1" applyBorder="1" applyAlignment="1" applyProtection="1">
      <alignment horizontal="right" vertical="center"/>
    </xf>
    <xf numFmtId="178" fontId="4" fillId="0" borderId="53" xfId="0" applyNumberFormat="1" applyFont="1" applyBorder="1" applyAlignment="1" applyProtection="1">
      <alignment horizontal="right" vertical="center"/>
    </xf>
    <xf numFmtId="178" fontId="4" fillId="0" borderId="13" xfId="0" applyNumberFormat="1" applyFont="1" applyBorder="1" applyAlignment="1" applyProtection="1">
      <alignment horizontal="right" vertical="center"/>
    </xf>
    <xf numFmtId="9" fontId="4" fillId="0" borderId="17" xfId="2" applyNumberFormat="1" applyFont="1" applyBorder="1" applyAlignment="1" applyProtection="1">
      <alignment horizontal="right" vertical="center"/>
    </xf>
    <xf numFmtId="9" fontId="4" fillId="0" borderId="24" xfId="2" applyNumberFormat="1" applyFont="1" applyBorder="1" applyAlignment="1" applyProtection="1">
      <alignment horizontal="right" vertical="center"/>
    </xf>
    <xf numFmtId="9" fontId="4" fillId="0" borderId="23" xfId="2" applyNumberFormat="1" applyFont="1" applyBorder="1" applyAlignment="1" applyProtection="1">
      <alignment horizontal="right" vertical="center"/>
    </xf>
    <xf numFmtId="9" fontId="4" fillId="0" borderId="10" xfId="2" applyNumberFormat="1" applyFont="1" applyBorder="1" applyAlignment="1" applyProtection="1">
      <alignment horizontal="right" vertical="center"/>
    </xf>
    <xf numFmtId="9" fontId="4" fillId="0" borderId="21" xfId="0" applyNumberFormat="1" applyFont="1" applyBorder="1" applyAlignment="1" applyProtection="1">
      <alignment horizontal="right" vertical="center"/>
    </xf>
    <xf numFmtId="9" fontId="4" fillId="0" borderId="22" xfId="0" applyNumberFormat="1" applyFont="1" applyBorder="1" applyAlignment="1">
      <alignment horizontal="right" vertical="center"/>
    </xf>
    <xf numFmtId="9" fontId="4" fillId="0" borderId="57" xfId="0" applyNumberFormat="1" applyFont="1" applyBorder="1" applyAlignment="1" applyProtection="1">
      <alignment horizontal="right" vertical="center"/>
    </xf>
    <xf numFmtId="9" fontId="4" fillId="0" borderId="51" xfId="0" applyNumberFormat="1" applyFont="1" applyFill="1" applyBorder="1" applyAlignment="1">
      <alignment horizontal="right" vertical="center"/>
    </xf>
    <xf numFmtId="9" fontId="4" fillId="0" borderId="27" xfId="2" applyNumberFormat="1" applyFont="1" applyBorder="1" applyAlignment="1" applyProtection="1">
      <alignment horizontal="right" vertical="center"/>
    </xf>
    <xf numFmtId="9" fontId="4" fillId="0" borderId="20" xfId="2" applyNumberFormat="1" applyFont="1" applyBorder="1" applyAlignment="1" applyProtection="1">
      <alignment horizontal="right" vertical="center"/>
    </xf>
    <xf numFmtId="9" fontId="4" fillId="0" borderId="23" xfId="0" applyNumberFormat="1" applyFont="1" applyBorder="1" applyAlignment="1" applyProtection="1">
      <alignment horizontal="right" vertical="center"/>
    </xf>
    <xf numFmtId="9" fontId="4" fillId="0" borderId="10" xfId="0" applyNumberFormat="1" applyFont="1" applyBorder="1" applyAlignment="1" applyProtection="1">
      <alignment horizontal="right" vertical="center"/>
    </xf>
    <xf numFmtId="9" fontId="4" fillId="0" borderId="37" xfId="0" applyNumberFormat="1" applyFont="1" applyBorder="1" applyAlignment="1" applyProtection="1">
      <alignment horizontal="right" vertical="center"/>
    </xf>
    <xf numFmtId="9" fontId="4" fillId="0" borderId="22" xfId="0" applyNumberFormat="1" applyFont="1" applyFill="1" applyBorder="1" applyAlignment="1">
      <alignment horizontal="right" vertical="center"/>
    </xf>
    <xf numFmtId="9" fontId="4" fillId="0" borderId="17" xfId="0" applyNumberFormat="1" applyFont="1" applyBorder="1" applyAlignment="1" applyProtection="1">
      <alignment horizontal="right" vertical="center"/>
    </xf>
    <xf numFmtId="9" fontId="4" fillId="0" borderId="24" xfId="0" applyNumberFormat="1" applyFont="1" applyBorder="1" applyAlignment="1">
      <alignment horizontal="right" vertical="center"/>
    </xf>
    <xf numFmtId="9" fontId="4" fillId="0" borderId="10" xfId="0" applyNumberFormat="1" applyFont="1" applyBorder="1" applyAlignment="1">
      <alignment horizontal="right" vertical="center"/>
    </xf>
    <xf numFmtId="9" fontId="4" fillId="0" borderId="27" xfId="0" applyNumberFormat="1" applyFont="1" applyBorder="1" applyAlignment="1" applyProtection="1">
      <alignment horizontal="right" vertical="center"/>
    </xf>
    <xf numFmtId="9" fontId="4" fillId="0" borderId="2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 applyProtection="1">
      <alignment horizontal="right" vertical="center"/>
    </xf>
    <xf numFmtId="178" fontId="4" fillId="0" borderId="17" xfId="0" applyNumberFormat="1" applyFont="1" applyBorder="1" applyAlignment="1" applyProtection="1">
      <alignment horizontal="right" vertical="center"/>
    </xf>
    <xf numFmtId="178" fontId="4" fillId="0" borderId="30" xfId="0" applyNumberFormat="1" applyFont="1" applyBorder="1" applyAlignment="1" applyProtection="1">
      <alignment horizontal="right" vertical="center"/>
    </xf>
    <xf numFmtId="178" fontId="4" fillId="0" borderId="29" xfId="0" applyNumberFormat="1" applyFont="1" applyFill="1" applyBorder="1" applyAlignment="1" applyProtection="1">
      <alignment horizontal="right" vertical="center"/>
    </xf>
    <xf numFmtId="178" fontId="4" fillId="0" borderId="27" xfId="0" applyNumberFormat="1" applyFont="1" applyFill="1" applyBorder="1" applyAlignment="1" applyProtection="1">
      <alignment horizontal="right" vertical="center"/>
    </xf>
    <xf numFmtId="178" fontId="4" fillId="0" borderId="30" xfId="0" applyNumberFormat="1" applyFont="1" applyFill="1" applyBorder="1" applyAlignment="1" applyProtection="1">
      <alignment horizontal="right" vertical="center"/>
    </xf>
    <xf numFmtId="178" fontId="4" fillId="0" borderId="23" xfId="0" applyNumberFormat="1" applyFont="1" applyFill="1" applyBorder="1" applyAlignment="1" applyProtection="1">
      <alignment horizontal="right" vertical="center"/>
    </xf>
    <xf numFmtId="178" fontId="4" fillId="0" borderId="52" xfId="0" applyNumberFormat="1" applyFont="1" applyBorder="1" applyAlignment="1" applyProtection="1">
      <alignment horizontal="right" vertical="center"/>
    </xf>
    <xf numFmtId="178" fontId="4" fillId="0" borderId="37" xfId="0" applyNumberFormat="1" applyFont="1" applyBorder="1" applyAlignment="1" applyProtection="1">
      <alignment horizontal="right" vertical="center"/>
    </xf>
    <xf numFmtId="178" fontId="4" fillId="0" borderId="29" xfId="0" applyNumberFormat="1" applyFont="1" applyBorder="1" applyAlignment="1" applyProtection="1">
      <alignment horizontal="right" vertical="center"/>
    </xf>
    <xf numFmtId="178" fontId="4" fillId="0" borderId="27" xfId="0" applyNumberFormat="1" applyFont="1" applyBorder="1" applyAlignment="1" applyProtection="1">
      <alignment horizontal="right" vertical="center"/>
    </xf>
    <xf numFmtId="178" fontId="4" fillId="0" borderId="32" xfId="0" applyNumberFormat="1" applyFont="1" applyBorder="1" applyAlignment="1" applyProtection="1">
      <alignment horizontal="right" vertical="center"/>
    </xf>
    <xf numFmtId="9" fontId="4" fillId="0" borderId="4" xfId="0" applyNumberFormat="1" applyFont="1" applyBorder="1" applyAlignment="1" applyProtection="1">
      <alignment horizontal="right" vertical="center"/>
    </xf>
    <xf numFmtId="177" fontId="4" fillId="0" borderId="13" xfId="0" applyNumberFormat="1" applyFont="1" applyBorder="1" applyAlignment="1" applyProtection="1">
      <alignment horizontal="centerContinuous" vertical="center" shrinkToFit="1"/>
    </xf>
    <xf numFmtId="177" fontId="4" fillId="0" borderId="14" xfId="0" applyNumberFormat="1" applyFont="1" applyBorder="1" applyAlignment="1" applyProtection="1">
      <alignment horizontal="centerContinuous" vertical="center" shrinkToFit="1"/>
    </xf>
    <xf numFmtId="177" fontId="4" fillId="0" borderId="15" xfId="0" applyNumberFormat="1" applyFont="1" applyBorder="1" applyAlignment="1">
      <alignment horizontal="centerContinuous" vertical="center" shrinkToFit="1"/>
    </xf>
    <xf numFmtId="178" fontId="4" fillId="0" borderId="27" xfId="3" applyNumberFormat="1" applyFont="1" applyBorder="1" applyAlignment="1">
      <alignment horizontal="right" vertical="center"/>
    </xf>
    <xf numFmtId="178" fontId="4" fillId="0" borderId="20" xfId="3" applyNumberFormat="1" applyFont="1" applyBorder="1" applyAlignment="1">
      <alignment horizontal="right" vertical="center"/>
    </xf>
    <xf numFmtId="0" fontId="13" fillId="0" borderId="29" xfId="0" applyFont="1" applyBorder="1" applyAlignment="1" applyProtection="1">
      <alignment horizontal="center" vertical="center" shrinkToFit="1"/>
    </xf>
    <xf numFmtId="178" fontId="4" fillId="0" borderId="20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 applyProtection="1">
      <alignment horizontal="right" vertical="center"/>
    </xf>
    <xf numFmtId="178" fontId="4" fillId="2" borderId="46" xfId="0" applyNumberFormat="1" applyFont="1" applyFill="1" applyBorder="1" applyAlignment="1" applyProtection="1">
      <alignment horizontal="right" vertical="center"/>
    </xf>
    <xf numFmtId="178" fontId="4" fillId="2" borderId="49" xfId="0" applyNumberFormat="1" applyFont="1" applyFill="1" applyBorder="1" applyAlignment="1" applyProtection="1">
      <alignment horizontal="right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23" fillId="2" borderId="7" xfId="0" applyFont="1" applyFill="1" applyBorder="1" applyAlignment="1">
      <alignment horizontal="center" vertical="center"/>
    </xf>
    <xf numFmtId="178" fontId="24" fillId="2" borderId="66" xfId="0" applyNumberFormat="1" applyFont="1" applyFill="1" applyBorder="1" applyAlignment="1">
      <alignment horizontal="right" vertical="center"/>
    </xf>
    <xf numFmtId="178" fontId="24" fillId="2" borderId="45" xfId="0" applyNumberFormat="1" applyFont="1" applyFill="1" applyBorder="1" applyAlignment="1">
      <alignment horizontal="right" vertical="center"/>
    </xf>
    <xf numFmtId="178" fontId="24" fillId="2" borderId="46" xfId="0" applyNumberFormat="1" applyFont="1" applyFill="1" applyBorder="1" applyAlignment="1">
      <alignment horizontal="right" vertical="center"/>
    </xf>
    <xf numFmtId="178" fontId="20" fillId="0" borderId="46" xfId="0" applyNumberFormat="1" applyFont="1" applyFill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13" fillId="0" borderId="60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</xf>
    <xf numFmtId="177" fontId="4" fillId="0" borderId="52" xfId="0" applyNumberFormat="1" applyFont="1" applyBorder="1" applyAlignment="1" applyProtection="1">
      <alignment horizontal="center" vertical="center" wrapText="1"/>
    </xf>
    <xf numFmtId="177" fontId="4" fillId="0" borderId="38" xfId="0" applyNumberFormat="1" applyFont="1" applyBorder="1" applyAlignment="1" applyProtection="1">
      <alignment horizontal="center" vertical="center"/>
    </xf>
    <xf numFmtId="177" fontId="4" fillId="0" borderId="29" xfId="0" applyNumberFormat="1" applyFont="1" applyBorder="1" applyAlignment="1" applyProtection="1">
      <alignment horizontal="center" vertical="center"/>
    </xf>
    <xf numFmtId="177" fontId="4" fillId="0" borderId="37" xfId="0" applyNumberFormat="1" applyFont="1" applyBorder="1" applyAlignment="1" applyProtection="1">
      <alignment horizontal="center" vertical="center" wrapText="1"/>
    </xf>
    <xf numFmtId="177" fontId="4" fillId="0" borderId="36" xfId="0" applyNumberFormat="1" applyFont="1" applyBorder="1" applyAlignment="1" applyProtection="1">
      <alignment horizontal="center" vertical="center"/>
    </xf>
    <xf numFmtId="177" fontId="4" fillId="0" borderId="27" xfId="0" applyNumberFormat="1" applyFont="1" applyBorder="1" applyAlignment="1" applyProtection="1">
      <alignment horizontal="center" vertical="center"/>
    </xf>
    <xf numFmtId="177" fontId="4" fillId="0" borderId="19" xfId="0" applyNumberFormat="1" applyFont="1" applyBorder="1" applyAlignment="1" applyProtection="1">
      <alignment horizontal="center" vertical="center"/>
    </xf>
    <xf numFmtId="177" fontId="4" fillId="0" borderId="61" xfId="0" applyNumberFormat="1" applyFont="1" applyBorder="1" applyAlignment="1" applyProtection="1">
      <alignment horizontal="center" vertical="center"/>
    </xf>
    <xf numFmtId="177" fontId="4" fillId="0" borderId="62" xfId="0" applyNumberFormat="1" applyFont="1" applyBorder="1" applyAlignment="1" applyProtection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 applyProtection="1">
      <alignment horizontal="center" vertical="center"/>
    </xf>
    <xf numFmtId="0" fontId="19" fillId="0" borderId="55" xfId="0" applyFont="1" applyFill="1" applyBorder="1" applyAlignment="1" applyProtection="1">
      <alignment horizontal="center" vertical="center"/>
    </xf>
    <xf numFmtId="49" fontId="17" fillId="2" borderId="26" xfId="0" applyNumberFormat="1" applyFont="1" applyFill="1" applyBorder="1" applyAlignment="1">
      <alignment horizontal="center" vertical="center" wrapText="1"/>
    </xf>
    <xf numFmtId="49" fontId="17" fillId="2" borderId="40" xfId="0" applyNumberFormat="1" applyFont="1" applyFill="1" applyBorder="1" applyAlignment="1">
      <alignment horizontal="center" vertical="center" wrapText="1"/>
    </xf>
    <xf numFmtId="49" fontId="17" fillId="2" borderId="31" xfId="0" applyNumberFormat="1" applyFont="1" applyFill="1" applyBorder="1" applyAlignment="1">
      <alignment horizontal="center" vertical="center" wrapText="1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40" xfId="0" applyNumberFormat="1" applyFont="1" applyFill="1" applyBorder="1" applyAlignment="1">
      <alignment horizontal="center" vertical="center"/>
    </xf>
    <xf numFmtId="49" fontId="18" fillId="2" borderId="31" xfId="0" applyNumberFormat="1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 shrinkToFit="1"/>
    </xf>
    <xf numFmtId="0" fontId="4" fillId="0" borderId="38" xfId="0" applyFont="1" applyBorder="1" applyAlignment="1" applyProtection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wrapText="1" shrinkToFit="1"/>
    </xf>
    <xf numFmtId="0" fontId="4" fillId="0" borderId="36" xfId="0" applyFont="1" applyBorder="1" applyAlignment="1" applyProtection="1">
      <alignment horizontal="center" vertical="center" shrinkToFit="1"/>
    </xf>
    <xf numFmtId="177" fontId="4" fillId="0" borderId="37" xfId="0" applyNumberFormat="1" applyFont="1" applyBorder="1" applyAlignment="1" applyProtection="1">
      <alignment horizontal="center" vertical="center" wrapText="1" shrinkToFit="1"/>
    </xf>
    <xf numFmtId="177" fontId="4" fillId="0" borderId="36" xfId="0" applyNumberFormat="1" applyFont="1" applyBorder="1" applyAlignment="1" applyProtection="1">
      <alignment horizontal="center" vertical="center" shrinkToFit="1"/>
    </xf>
    <xf numFmtId="177" fontId="4" fillId="0" borderId="27" xfId="0" applyNumberFormat="1" applyFont="1" applyBorder="1" applyAlignment="1" applyProtection="1">
      <alignment horizontal="center" vertical="center" shrinkToFit="1"/>
    </xf>
    <xf numFmtId="177" fontId="4" fillId="0" borderId="17" xfId="0" applyNumberFormat="1" applyFont="1" applyBorder="1" applyAlignment="1" applyProtection="1">
      <alignment horizontal="center" vertical="center" shrinkToFit="1"/>
    </xf>
    <xf numFmtId="177" fontId="4" fillId="0" borderId="24" xfId="0" applyNumberFormat="1" applyFont="1" applyBorder="1" applyAlignment="1" applyProtection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3" fillId="0" borderId="6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shrinkToFit="1"/>
    </xf>
    <xf numFmtId="177" fontId="4" fillId="0" borderId="57" xfId="0" applyNumberFormat="1" applyFont="1" applyBorder="1" applyAlignment="1" applyProtection="1">
      <alignment horizontal="center" vertical="center" shrinkToFit="1"/>
    </xf>
    <xf numFmtId="177" fontId="4" fillId="0" borderId="63" xfId="0" applyNumberFormat="1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4" fillId="0" borderId="64" xfId="0" applyFont="1" applyBorder="1" applyAlignment="1" applyProtection="1">
      <alignment horizontal="center" vertical="center" shrinkToFit="1"/>
    </xf>
    <xf numFmtId="0" fontId="4" fillId="0" borderId="65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29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178" fontId="4" fillId="0" borderId="36" xfId="0" applyNumberFormat="1" applyFont="1" applyFill="1" applyBorder="1" applyAlignment="1" applyProtection="1">
      <alignment horizontal="right" vertical="center"/>
    </xf>
    <xf numFmtId="178" fontId="4" fillId="0" borderId="35" xfId="0" applyNumberFormat="1" applyFont="1" applyFill="1" applyBorder="1" applyAlignment="1">
      <alignment horizontal="right" vertical="center"/>
    </xf>
  </cellXfs>
  <cellStyles count="4">
    <cellStyle name="Excel Built-in Explanatory Text" xfId="1"/>
    <cellStyle name="パーセント" xfId="2" builtinId="5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GridLines="0" tabSelected="1" zoomScale="50" zoomScaleNormal="50" zoomScaleSheetLayoutView="75" workbookViewId="0">
      <selection activeCell="G9" sqref="G9"/>
    </sheetView>
  </sheetViews>
  <sheetFormatPr defaultColWidth="10.59765625" defaultRowHeight="30" customHeight="1"/>
  <cols>
    <col min="1" max="1" width="1.69921875" style="1" customWidth="1"/>
    <col min="2" max="3" width="15.69921875" style="1" customWidth="1"/>
    <col min="4" max="10" width="10.59765625" style="1" customWidth="1"/>
    <col min="11" max="11" width="10.69921875" style="1" customWidth="1"/>
    <col min="12" max="12" width="10.59765625" style="1" customWidth="1"/>
    <col min="13" max="13" width="2.59765625" style="1" customWidth="1"/>
    <col min="14" max="16384" width="10.59765625" style="1"/>
  </cols>
  <sheetData>
    <row r="1" spans="1:13" ht="30" customHeight="1">
      <c r="B1" s="2"/>
      <c r="J1" s="18"/>
    </row>
    <row r="2" spans="1:13" ht="30" customHeight="1">
      <c r="B2" s="2" t="s">
        <v>104</v>
      </c>
      <c r="L2" s="80"/>
    </row>
    <row r="3" spans="1:13" ht="30" customHeight="1" thickBot="1">
      <c r="B3" s="4"/>
      <c r="C3" s="4"/>
      <c r="D3" s="4"/>
      <c r="E3" s="4"/>
      <c r="F3" s="4"/>
      <c r="G3" s="4"/>
      <c r="H3" s="4"/>
      <c r="I3" s="4"/>
      <c r="K3" s="4"/>
      <c r="L3" s="33" t="s">
        <v>14</v>
      </c>
    </row>
    <row r="4" spans="1:13" ht="30" customHeight="1">
      <c r="B4" s="21" t="s">
        <v>3</v>
      </c>
      <c r="C4" s="34" t="s">
        <v>1</v>
      </c>
      <c r="D4" s="344" t="s">
        <v>54</v>
      </c>
      <c r="E4" s="344" t="s">
        <v>55</v>
      </c>
      <c r="F4" s="344" t="s">
        <v>56</v>
      </c>
      <c r="G4" s="344" t="s">
        <v>57</v>
      </c>
      <c r="H4" s="344" t="s">
        <v>18</v>
      </c>
      <c r="I4" s="344" t="s">
        <v>19</v>
      </c>
      <c r="J4" s="30" t="s">
        <v>58</v>
      </c>
      <c r="K4" s="50" t="s">
        <v>59</v>
      </c>
      <c r="L4" s="337" t="s">
        <v>2</v>
      </c>
    </row>
    <row r="5" spans="1:13" ht="30" customHeight="1" thickBot="1">
      <c r="B5" s="35" t="s">
        <v>4</v>
      </c>
      <c r="C5" s="13" t="s">
        <v>0</v>
      </c>
      <c r="D5" s="345"/>
      <c r="E5" s="345"/>
      <c r="F5" s="345"/>
      <c r="G5" s="345"/>
      <c r="H5" s="345"/>
      <c r="I5" s="345"/>
      <c r="J5" s="12" t="s">
        <v>60</v>
      </c>
      <c r="K5" s="63" t="s">
        <v>61</v>
      </c>
      <c r="L5" s="338"/>
    </row>
    <row r="6" spans="1:13" ht="30" customHeight="1">
      <c r="B6" s="339" t="s">
        <v>62</v>
      </c>
      <c r="C6" s="64" t="s">
        <v>46</v>
      </c>
      <c r="D6" s="200"/>
      <c r="E6" s="51">
        <v>0.3</v>
      </c>
      <c r="F6" s="51"/>
      <c r="G6" s="51">
        <v>0.1</v>
      </c>
      <c r="H6" s="51">
        <v>0.2</v>
      </c>
      <c r="I6" s="51">
        <v>0.3</v>
      </c>
      <c r="J6" s="52">
        <v>0.1</v>
      </c>
      <c r="K6" s="52">
        <v>0.2</v>
      </c>
      <c r="L6" s="53">
        <f>SUM(D6:K6)</f>
        <v>1.2000000000000002</v>
      </c>
    </row>
    <row r="7" spans="1:13" ht="30" customHeight="1" thickBot="1">
      <c r="B7" s="340"/>
      <c r="C7" s="65" t="s">
        <v>49</v>
      </c>
      <c r="D7" s="54">
        <f>SUM(D6)</f>
        <v>0</v>
      </c>
      <c r="E7" s="54">
        <f t="shared" ref="E7:L7" si="0">SUM(E6)</f>
        <v>0.3</v>
      </c>
      <c r="F7" s="54">
        <f t="shared" si="0"/>
        <v>0</v>
      </c>
      <c r="G7" s="54">
        <f t="shared" si="0"/>
        <v>0.1</v>
      </c>
      <c r="H7" s="54">
        <f t="shared" si="0"/>
        <v>0.2</v>
      </c>
      <c r="I7" s="54">
        <f t="shared" si="0"/>
        <v>0.3</v>
      </c>
      <c r="J7" s="54">
        <f t="shared" si="0"/>
        <v>0.1</v>
      </c>
      <c r="K7" s="55">
        <f t="shared" si="0"/>
        <v>0.2</v>
      </c>
      <c r="L7" s="69">
        <f t="shared" si="0"/>
        <v>1.2000000000000002</v>
      </c>
    </row>
    <row r="8" spans="1:13" ht="30" customHeight="1">
      <c r="A8" s="9"/>
      <c r="B8" s="340"/>
      <c r="C8" s="66" t="s">
        <v>53</v>
      </c>
      <c r="D8" s="52">
        <v>0.5</v>
      </c>
      <c r="E8" s="51">
        <v>0.5</v>
      </c>
      <c r="F8" s="56"/>
      <c r="G8" s="56"/>
      <c r="H8" s="56"/>
      <c r="I8" s="56"/>
      <c r="J8" s="56"/>
      <c r="K8" s="57"/>
      <c r="L8" s="58">
        <f>SUM(D8:K8)</f>
        <v>1</v>
      </c>
      <c r="M8" s="4"/>
    </row>
    <row r="9" spans="1:13" ht="30" customHeight="1" thickBot="1">
      <c r="A9" s="4"/>
      <c r="B9" s="340"/>
      <c r="C9" s="67" t="s">
        <v>63</v>
      </c>
      <c r="D9" s="265">
        <f>SUM(D8)</f>
        <v>0.5</v>
      </c>
      <c r="E9" s="265">
        <f t="shared" ref="E9:L9" si="1">SUM(E8)</f>
        <v>0.5</v>
      </c>
      <c r="F9" s="59">
        <f t="shared" si="1"/>
        <v>0</v>
      </c>
      <c r="G9" s="59">
        <f t="shared" si="1"/>
        <v>0</v>
      </c>
      <c r="H9" s="59">
        <f t="shared" si="1"/>
        <v>0</v>
      </c>
      <c r="I9" s="59">
        <f t="shared" si="1"/>
        <v>0</v>
      </c>
      <c r="J9" s="59">
        <f t="shared" si="1"/>
        <v>0</v>
      </c>
      <c r="K9" s="60">
        <f t="shared" si="1"/>
        <v>0</v>
      </c>
      <c r="L9" s="70">
        <f t="shared" si="1"/>
        <v>1</v>
      </c>
      <c r="M9" s="4"/>
    </row>
    <row r="10" spans="1:13" ht="30" customHeight="1">
      <c r="B10" s="340"/>
      <c r="C10" s="64" t="s">
        <v>67</v>
      </c>
      <c r="D10" s="90">
        <v>0.1</v>
      </c>
      <c r="E10" s="90">
        <v>0.1</v>
      </c>
      <c r="F10" s="90">
        <v>0.1</v>
      </c>
      <c r="G10" s="90"/>
      <c r="H10" s="90"/>
      <c r="I10" s="90"/>
      <c r="J10" s="90"/>
      <c r="K10" s="91"/>
      <c r="L10" s="92">
        <f>SUM(C10:K10)</f>
        <v>0.30000000000000004</v>
      </c>
      <c r="M10" s="4"/>
    </row>
    <row r="11" spans="1:13" ht="30" customHeight="1" thickBot="1">
      <c r="B11" s="341"/>
      <c r="C11" s="68" t="s">
        <v>68</v>
      </c>
      <c r="D11" s="61">
        <f>SUM(D10)</f>
        <v>0.1</v>
      </c>
      <c r="E11" s="61">
        <f t="shared" ref="E11:L11" si="2">SUM(E10)</f>
        <v>0.1</v>
      </c>
      <c r="F11" s="61">
        <f t="shared" si="2"/>
        <v>0.1</v>
      </c>
      <c r="G11" s="61">
        <f t="shared" si="2"/>
        <v>0</v>
      </c>
      <c r="H11" s="61">
        <f t="shared" si="2"/>
        <v>0</v>
      </c>
      <c r="I11" s="61">
        <f t="shared" si="2"/>
        <v>0</v>
      </c>
      <c r="J11" s="61">
        <f t="shared" si="2"/>
        <v>0</v>
      </c>
      <c r="K11" s="62">
        <f t="shared" si="2"/>
        <v>0</v>
      </c>
      <c r="L11" s="71">
        <f t="shared" si="2"/>
        <v>0.30000000000000004</v>
      </c>
      <c r="M11" s="4"/>
    </row>
    <row r="12" spans="1:13" ht="30" customHeight="1" thickBot="1">
      <c r="B12" s="342" t="s">
        <v>12</v>
      </c>
      <c r="C12" s="343"/>
      <c r="D12" s="19">
        <f>SUM(D7,D9,D11)</f>
        <v>0.6</v>
      </c>
      <c r="E12" s="19">
        <f t="shared" ref="E12:L12" si="3">SUM(E7,E9,E11)</f>
        <v>0.9</v>
      </c>
      <c r="F12" s="19">
        <f t="shared" si="3"/>
        <v>0.1</v>
      </c>
      <c r="G12" s="19">
        <f t="shared" si="3"/>
        <v>0.1</v>
      </c>
      <c r="H12" s="19">
        <f t="shared" si="3"/>
        <v>0.2</v>
      </c>
      <c r="I12" s="19">
        <f t="shared" si="3"/>
        <v>0.3</v>
      </c>
      <c r="J12" s="19">
        <f t="shared" si="3"/>
        <v>0.1</v>
      </c>
      <c r="K12" s="19">
        <f t="shared" si="3"/>
        <v>0.2</v>
      </c>
      <c r="L12" s="20">
        <f t="shared" si="3"/>
        <v>2.5</v>
      </c>
    </row>
    <row r="16" spans="1:13" ht="30" customHeight="1">
      <c r="D16" s="434"/>
    </row>
    <row r="24" spans="10:10" ht="30" customHeight="1">
      <c r="J24" s="11"/>
    </row>
    <row r="25" spans="10:10" ht="30" customHeight="1">
      <c r="J25" s="11"/>
    </row>
    <row r="26" spans="10:10" ht="30" customHeight="1">
      <c r="J26" s="11"/>
    </row>
  </sheetData>
  <mergeCells count="9">
    <mergeCell ref="L4:L5"/>
    <mergeCell ref="B6:B11"/>
    <mergeCell ref="B12:C12"/>
    <mergeCell ref="D4:D5"/>
    <mergeCell ref="E4:E5"/>
    <mergeCell ref="F4:F5"/>
    <mergeCell ref="G4:G5"/>
    <mergeCell ref="H4:H5"/>
    <mergeCell ref="I4:I5"/>
  </mergeCells>
  <phoneticPr fontId="5"/>
  <printOptions horizontalCentered="1"/>
  <pageMargins left="0.78740157480314965" right="0.78740157480314965" top="0.78740157480314965" bottom="0.78740157480314965" header="0" footer="0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showGridLines="0" zoomScale="50" zoomScaleNormal="50" zoomScaleSheetLayoutView="75" workbookViewId="0">
      <pane xSplit="3" ySplit="4" topLeftCell="D5" activePane="bottomRight" state="frozen"/>
      <selection activeCell="G9" sqref="G9"/>
      <selection pane="topRight" activeCell="G9" sqref="G9"/>
      <selection pane="bottomLeft" activeCell="G9" sqref="G9"/>
      <selection pane="bottomRight" activeCell="G9" sqref="G9"/>
    </sheetView>
  </sheetViews>
  <sheetFormatPr defaultColWidth="10.59765625" defaultRowHeight="30" customHeight="1"/>
  <cols>
    <col min="1" max="1" width="1.69921875" style="1" customWidth="1"/>
    <col min="2" max="3" width="14.69921875" style="1" customWidth="1"/>
    <col min="4" max="10" width="14.69921875" style="3" customWidth="1"/>
    <col min="11" max="11" width="1.69921875" style="1" customWidth="1"/>
    <col min="12" max="16384" width="10.59765625" style="1"/>
  </cols>
  <sheetData>
    <row r="1" spans="2:11" ht="30" customHeight="1" thickBot="1">
      <c r="B1" s="2" t="s">
        <v>103</v>
      </c>
      <c r="J1" s="80"/>
    </row>
    <row r="2" spans="2:11" ht="30" customHeight="1">
      <c r="B2" s="339" t="s">
        <v>22</v>
      </c>
      <c r="C2" s="44"/>
      <c r="D2" s="346" t="s">
        <v>75</v>
      </c>
      <c r="E2" s="349" t="s">
        <v>74</v>
      </c>
      <c r="F2" s="36"/>
      <c r="G2" s="37" t="s">
        <v>21</v>
      </c>
      <c r="H2" s="38"/>
      <c r="I2" s="38"/>
      <c r="J2" s="39"/>
      <c r="K2" s="4"/>
    </row>
    <row r="3" spans="2:11" ht="30" customHeight="1">
      <c r="B3" s="340"/>
      <c r="C3" s="45" t="s">
        <v>0</v>
      </c>
      <c r="D3" s="347"/>
      <c r="E3" s="350"/>
      <c r="F3" s="22" t="s">
        <v>23</v>
      </c>
      <c r="G3" s="352" t="s">
        <v>24</v>
      </c>
      <c r="H3" s="353"/>
      <c r="I3" s="353"/>
      <c r="J3" s="354"/>
      <c r="K3" s="4"/>
    </row>
    <row r="4" spans="2:11" ht="30" customHeight="1" thickBot="1">
      <c r="B4" s="341"/>
      <c r="C4" s="115"/>
      <c r="D4" s="348"/>
      <c r="E4" s="351"/>
      <c r="F4" s="117"/>
      <c r="G4" s="118" t="s">
        <v>25</v>
      </c>
      <c r="H4" s="118" t="s">
        <v>26</v>
      </c>
      <c r="I4" s="118" t="s">
        <v>27</v>
      </c>
      <c r="J4" s="119" t="s">
        <v>28</v>
      </c>
      <c r="K4" s="4"/>
    </row>
    <row r="5" spans="2:11" ht="30" customHeight="1">
      <c r="B5" s="355" t="s">
        <v>102</v>
      </c>
      <c r="C5" s="120" t="s">
        <v>42</v>
      </c>
      <c r="D5" s="122">
        <v>2.76</v>
      </c>
      <c r="E5" s="123">
        <v>22.099999999999998</v>
      </c>
      <c r="F5" s="123">
        <v>22.099999999999998</v>
      </c>
      <c r="G5" s="124"/>
      <c r="H5" s="124"/>
      <c r="I5" s="124"/>
      <c r="J5" s="125"/>
      <c r="K5" s="4"/>
    </row>
    <row r="6" spans="2:11" ht="30" customHeight="1" thickBot="1">
      <c r="B6" s="355"/>
      <c r="C6" s="121" t="s">
        <v>107</v>
      </c>
      <c r="D6" s="131">
        <f t="shared" ref="D6:J8" si="0">SUM(D5:D5)</f>
        <v>2.76</v>
      </c>
      <c r="E6" s="131">
        <f t="shared" si="0"/>
        <v>22.099999999999998</v>
      </c>
      <c r="F6" s="131">
        <f t="shared" si="0"/>
        <v>22.099999999999998</v>
      </c>
      <c r="G6" s="131">
        <f t="shared" si="0"/>
        <v>0</v>
      </c>
      <c r="H6" s="131">
        <f t="shared" si="0"/>
        <v>0</v>
      </c>
      <c r="I6" s="131">
        <f t="shared" si="0"/>
        <v>0</v>
      </c>
      <c r="J6" s="132">
        <f t="shared" si="0"/>
        <v>0</v>
      </c>
      <c r="K6" s="4"/>
    </row>
    <row r="7" spans="2:11" ht="30" customHeight="1">
      <c r="B7" s="355"/>
      <c r="C7" s="113" t="s">
        <v>45</v>
      </c>
      <c r="D7" s="185">
        <v>2</v>
      </c>
      <c r="E7" s="186">
        <v>15.93</v>
      </c>
      <c r="F7" s="186">
        <v>15.93</v>
      </c>
      <c r="G7" s="127"/>
      <c r="H7" s="127"/>
      <c r="I7" s="128"/>
      <c r="J7" s="129"/>
      <c r="K7" s="5" t="e">
        <f>SUM(#REF!)</f>
        <v>#REF!</v>
      </c>
    </row>
    <row r="8" spans="2:11" ht="30" customHeight="1" thickBot="1">
      <c r="B8" s="355"/>
      <c r="C8" s="105" t="s">
        <v>52</v>
      </c>
      <c r="D8" s="130">
        <f t="shared" si="0"/>
        <v>2</v>
      </c>
      <c r="E8" s="131">
        <f t="shared" si="0"/>
        <v>15.93</v>
      </c>
      <c r="F8" s="131">
        <f t="shared" si="0"/>
        <v>15.93</v>
      </c>
      <c r="G8" s="131">
        <f t="shared" si="0"/>
        <v>0</v>
      </c>
      <c r="H8" s="131">
        <f t="shared" si="0"/>
        <v>0</v>
      </c>
      <c r="I8" s="131">
        <f t="shared" si="0"/>
        <v>0</v>
      </c>
      <c r="J8" s="132">
        <f t="shared" si="0"/>
        <v>0</v>
      </c>
      <c r="K8" s="5"/>
    </row>
    <row r="9" spans="2:11" ht="30" customHeight="1">
      <c r="B9" s="355"/>
      <c r="C9" s="329" t="s">
        <v>47</v>
      </c>
      <c r="D9" s="242">
        <v>2</v>
      </c>
      <c r="E9" s="243">
        <v>20.3</v>
      </c>
      <c r="F9" s="235">
        <v>18.399999999999999</v>
      </c>
      <c r="G9" s="127"/>
      <c r="H9" s="127"/>
      <c r="I9" s="127"/>
      <c r="J9" s="129"/>
    </row>
    <row r="10" spans="2:11" ht="30" customHeight="1">
      <c r="B10" s="355"/>
      <c r="C10" s="104" t="s">
        <v>48</v>
      </c>
      <c r="D10" s="244">
        <v>1.5</v>
      </c>
      <c r="E10" s="245">
        <v>2.7</v>
      </c>
      <c r="F10" s="245">
        <v>1.1000000000000001</v>
      </c>
      <c r="G10" s="133"/>
      <c r="H10" s="133"/>
      <c r="I10" s="134"/>
      <c r="J10" s="135"/>
    </row>
    <row r="11" spans="2:11" ht="30" customHeight="1" thickBot="1">
      <c r="B11" s="355"/>
      <c r="C11" s="105" t="s">
        <v>49</v>
      </c>
      <c r="D11" s="202">
        <f t="shared" ref="D11:J11" si="1">SUM(D9:D10)</f>
        <v>3.5</v>
      </c>
      <c r="E11" s="203">
        <f t="shared" si="1"/>
        <v>23</v>
      </c>
      <c r="F11" s="203">
        <f t="shared" si="1"/>
        <v>19.5</v>
      </c>
      <c r="G11" s="131">
        <f t="shared" si="1"/>
        <v>0</v>
      </c>
      <c r="H11" s="131">
        <f t="shared" si="1"/>
        <v>0</v>
      </c>
      <c r="I11" s="131">
        <f t="shared" si="1"/>
        <v>0</v>
      </c>
      <c r="J11" s="132">
        <f t="shared" si="1"/>
        <v>0</v>
      </c>
    </row>
    <row r="12" spans="2:11" ht="30" customHeight="1" thickBot="1">
      <c r="B12" s="356"/>
      <c r="C12" s="106" t="s">
        <v>70</v>
      </c>
      <c r="D12" s="328">
        <f>SUM(D6,D8,D11)</f>
        <v>8.26</v>
      </c>
      <c r="E12" s="204">
        <f t="shared" ref="E12:J12" si="2">SUM(E6,E8,E11)</f>
        <v>61.03</v>
      </c>
      <c r="F12" s="204">
        <f t="shared" si="2"/>
        <v>57.53</v>
      </c>
      <c r="G12" s="204">
        <f t="shared" si="2"/>
        <v>0</v>
      </c>
      <c r="H12" s="204">
        <f t="shared" si="2"/>
        <v>0</v>
      </c>
      <c r="I12" s="204">
        <f t="shared" si="2"/>
        <v>0</v>
      </c>
      <c r="J12" s="327">
        <f t="shared" si="2"/>
        <v>0</v>
      </c>
    </row>
    <row r="13" spans="2:11" ht="30" customHeight="1">
      <c r="B13" s="357" t="s">
        <v>76</v>
      </c>
      <c r="C13" s="329" t="s">
        <v>47</v>
      </c>
      <c r="D13" s="331"/>
      <c r="E13" s="186"/>
      <c r="F13" s="174"/>
      <c r="G13" s="128"/>
      <c r="H13" s="128"/>
      <c r="I13" s="128"/>
      <c r="J13" s="129"/>
    </row>
    <row r="14" spans="2:11" ht="30" customHeight="1">
      <c r="B14" s="358"/>
      <c r="C14" s="107" t="s">
        <v>48</v>
      </c>
      <c r="D14" s="226">
        <v>0.3</v>
      </c>
      <c r="E14" s="240">
        <v>0.3</v>
      </c>
      <c r="F14" s="241">
        <v>0.2</v>
      </c>
      <c r="G14" s="140"/>
      <c r="H14" s="140"/>
      <c r="I14" s="140"/>
      <c r="J14" s="141"/>
    </row>
    <row r="15" spans="2:11" ht="30" customHeight="1" thickBot="1">
      <c r="B15" s="358"/>
      <c r="C15" s="105" t="s">
        <v>49</v>
      </c>
      <c r="D15" s="215">
        <f t="shared" ref="D15:J15" si="3">SUM(D13:D14)</f>
        <v>0.3</v>
      </c>
      <c r="E15" s="216">
        <f t="shared" si="3"/>
        <v>0.3</v>
      </c>
      <c r="F15" s="216">
        <f t="shared" si="3"/>
        <v>0.2</v>
      </c>
      <c r="G15" s="151">
        <f t="shared" si="3"/>
        <v>0</v>
      </c>
      <c r="H15" s="151">
        <f t="shared" si="3"/>
        <v>0</v>
      </c>
      <c r="I15" s="151">
        <f t="shared" si="3"/>
        <v>0</v>
      </c>
      <c r="J15" s="152">
        <f t="shared" si="3"/>
        <v>0</v>
      </c>
    </row>
    <row r="16" spans="2:11" ht="30" customHeight="1" thickBot="1">
      <c r="B16" s="359"/>
      <c r="C16" s="106" t="s">
        <v>70</v>
      </c>
      <c r="D16" s="437">
        <f>SUM(D15)</f>
        <v>0.3</v>
      </c>
      <c r="E16" s="209">
        <f t="shared" ref="E16:J16" si="4">SUM(E15)</f>
        <v>0.3</v>
      </c>
      <c r="F16" s="209">
        <f t="shared" si="4"/>
        <v>0.2</v>
      </c>
      <c r="G16" s="143">
        <f t="shared" si="4"/>
        <v>0</v>
      </c>
      <c r="H16" s="143">
        <f t="shared" si="4"/>
        <v>0</v>
      </c>
      <c r="I16" s="143">
        <f t="shared" si="4"/>
        <v>0</v>
      </c>
      <c r="J16" s="144">
        <f t="shared" si="4"/>
        <v>0</v>
      </c>
    </row>
    <row r="17" spans="2:11" ht="30" customHeight="1">
      <c r="B17" s="360" t="s">
        <v>77</v>
      </c>
      <c r="C17" s="329" t="s">
        <v>47</v>
      </c>
      <c r="D17" s="205">
        <v>0.2</v>
      </c>
      <c r="E17" s="206">
        <v>1.8</v>
      </c>
      <c r="F17" s="207">
        <v>1.6</v>
      </c>
      <c r="G17" s="128"/>
      <c r="H17" s="128"/>
      <c r="I17" s="128"/>
      <c r="J17" s="129"/>
    </row>
    <row r="18" spans="2:11" ht="30" customHeight="1" thickBot="1">
      <c r="B18" s="361"/>
      <c r="C18" s="108" t="s">
        <v>49</v>
      </c>
      <c r="D18" s="146">
        <f t="shared" ref="D18:J19" si="5">SUM(D17)</f>
        <v>0.2</v>
      </c>
      <c r="E18" s="147">
        <f t="shared" si="5"/>
        <v>1.8</v>
      </c>
      <c r="F18" s="147">
        <f t="shared" si="5"/>
        <v>1.6</v>
      </c>
      <c r="G18" s="147">
        <f t="shared" si="5"/>
        <v>0</v>
      </c>
      <c r="H18" s="147">
        <f t="shared" si="5"/>
        <v>0</v>
      </c>
      <c r="I18" s="147">
        <f t="shared" si="5"/>
        <v>0</v>
      </c>
      <c r="J18" s="148">
        <f t="shared" si="5"/>
        <v>0</v>
      </c>
    </row>
    <row r="19" spans="2:11" ht="30" customHeight="1" thickBot="1">
      <c r="B19" s="362"/>
      <c r="C19" s="109" t="s">
        <v>70</v>
      </c>
      <c r="D19" s="145">
        <f t="shared" si="5"/>
        <v>0.2</v>
      </c>
      <c r="E19" s="145">
        <f t="shared" si="5"/>
        <v>1.8</v>
      </c>
      <c r="F19" s="145">
        <f t="shared" si="5"/>
        <v>1.6</v>
      </c>
      <c r="G19" s="145">
        <f>SUM(G18)</f>
        <v>0</v>
      </c>
      <c r="H19" s="145">
        <f>SUM(H18)</f>
        <v>0</v>
      </c>
      <c r="I19" s="145">
        <f>SUM(I18)</f>
        <v>0</v>
      </c>
      <c r="J19" s="144">
        <f>SUM(J18)</f>
        <v>0</v>
      </c>
    </row>
    <row r="20" spans="2:11" ht="30" customHeight="1">
      <c r="B20" s="357" t="s">
        <v>98</v>
      </c>
      <c r="C20" s="120" t="s">
        <v>42</v>
      </c>
      <c r="D20" s="122"/>
      <c r="E20" s="123"/>
      <c r="F20" s="123"/>
      <c r="G20" s="124"/>
      <c r="H20" s="124"/>
      <c r="I20" s="124"/>
      <c r="J20" s="125"/>
      <c r="K20" s="4"/>
    </row>
    <row r="21" spans="2:11" ht="30" customHeight="1" thickBot="1">
      <c r="B21" s="358"/>
      <c r="C21" s="121" t="s">
        <v>107</v>
      </c>
      <c r="D21" s="131">
        <f t="shared" ref="D21:J21" si="6">SUM(D20:D20)</f>
        <v>0</v>
      </c>
      <c r="E21" s="131">
        <f t="shared" si="6"/>
        <v>0</v>
      </c>
      <c r="F21" s="131">
        <f t="shared" si="6"/>
        <v>0</v>
      </c>
      <c r="G21" s="131">
        <f t="shared" si="6"/>
        <v>0</v>
      </c>
      <c r="H21" s="131">
        <f t="shared" si="6"/>
        <v>0</v>
      </c>
      <c r="I21" s="131">
        <f t="shared" si="6"/>
        <v>0</v>
      </c>
      <c r="J21" s="132">
        <f t="shared" si="6"/>
        <v>0</v>
      </c>
      <c r="K21" s="4"/>
    </row>
    <row r="22" spans="2:11" ht="30" customHeight="1">
      <c r="B22" s="358"/>
      <c r="C22" s="329" t="s">
        <v>47</v>
      </c>
      <c r="D22" s="205">
        <v>0.1</v>
      </c>
      <c r="E22" s="206">
        <v>1</v>
      </c>
      <c r="F22" s="207">
        <v>1</v>
      </c>
      <c r="G22" s="235"/>
      <c r="H22" s="235"/>
      <c r="I22" s="235"/>
      <c r="J22" s="236"/>
    </row>
    <row r="23" spans="2:11" ht="30" customHeight="1" thickBot="1">
      <c r="B23" s="358"/>
      <c r="C23" s="108" t="s">
        <v>49</v>
      </c>
      <c r="D23" s="231">
        <f t="shared" ref="D23:J23" si="7">SUM(D22)</f>
        <v>0.1</v>
      </c>
      <c r="E23" s="232">
        <f t="shared" si="7"/>
        <v>1</v>
      </c>
      <c r="F23" s="232">
        <f t="shared" si="7"/>
        <v>1</v>
      </c>
      <c r="G23" s="232">
        <f t="shared" si="7"/>
        <v>0</v>
      </c>
      <c r="H23" s="232">
        <f t="shared" si="7"/>
        <v>0</v>
      </c>
      <c r="I23" s="232">
        <f t="shared" si="7"/>
        <v>0</v>
      </c>
      <c r="J23" s="234">
        <f t="shared" si="7"/>
        <v>0</v>
      </c>
    </row>
    <row r="24" spans="2:11" ht="30" customHeight="1" thickBot="1">
      <c r="B24" s="359"/>
      <c r="C24" s="109" t="s">
        <v>70</v>
      </c>
      <c r="D24" s="238">
        <f>SUM(D21,D23)</f>
        <v>0.1</v>
      </c>
      <c r="E24" s="238">
        <f t="shared" ref="E24:J24" si="8">SUM(E21,E23)</f>
        <v>1</v>
      </c>
      <c r="F24" s="238">
        <f t="shared" si="8"/>
        <v>1</v>
      </c>
      <c r="G24" s="238">
        <f t="shared" si="8"/>
        <v>0</v>
      </c>
      <c r="H24" s="238">
        <f t="shared" si="8"/>
        <v>0</v>
      </c>
      <c r="I24" s="238">
        <f t="shared" si="8"/>
        <v>0</v>
      </c>
      <c r="J24" s="239">
        <f t="shared" si="8"/>
        <v>0</v>
      </c>
    </row>
    <row r="25" spans="2:11" ht="30" customHeight="1">
      <c r="B25" s="360" t="s">
        <v>99</v>
      </c>
      <c r="C25" s="329" t="s">
        <v>47</v>
      </c>
      <c r="D25" s="205">
        <v>0.1</v>
      </c>
      <c r="E25" s="206">
        <v>1</v>
      </c>
      <c r="F25" s="207">
        <v>1</v>
      </c>
      <c r="G25" s="235"/>
      <c r="H25" s="235"/>
      <c r="I25" s="235"/>
      <c r="J25" s="236"/>
    </row>
    <row r="26" spans="2:11" ht="30" customHeight="1" thickBot="1">
      <c r="B26" s="361"/>
      <c r="C26" s="108" t="s">
        <v>49</v>
      </c>
      <c r="D26" s="231">
        <f t="shared" ref="D26:J27" si="9">SUM(D25)</f>
        <v>0.1</v>
      </c>
      <c r="E26" s="232">
        <f t="shared" si="9"/>
        <v>1</v>
      </c>
      <c r="F26" s="232">
        <f t="shared" si="9"/>
        <v>1</v>
      </c>
      <c r="G26" s="232">
        <f t="shared" si="9"/>
        <v>0</v>
      </c>
      <c r="H26" s="232">
        <f t="shared" si="9"/>
        <v>0</v>
      </c>
      <c r="I26" s="232">
        <f t="shared" si="9"/>
        <v>0</v>
      </c>
      <c r="J26" s="234">
        <f t="shared" si="9"/>
        <v>0</v>
      </c>
    </row>
    <row r="27" spans="2:11" ht="30" customHeight="1" thickBot="1">
      <c r="B27" s="362"/>
      <c r="C27" s="109" t="s">
        <v>70</v>
      </c>
      <c r="D27" s="238">
        <f>SUM(D26)</f>
        <v>0.1</v>
      </c>
      <c r="E27" s="209">
        <f t="shared" si="9"/>
        <v>1</v>
      </c>
      <c r="F27" s="209">
        <f t="shared" si="9"/>
        <v>1</v>
      </c>
      <c r="G27" s="209">
        <f t="shared" si="9"/>
        <v>0</v>
      </c>
      <c r="H27" s="209">
        <f t="shared" si="9"/>
        <v>0</v>
      </c>
      <c r="I27" s="209">
        <f t="shared" si="9"/>
        <v>0</v>
      </c>
      <c r="J27" s="230">
        <f t="shared" si="9"/>
        <v>0</v>
      </c>
    </row>
    <row r="28" spans="2:11" ht="30" customHeight="1">
      <c r="B28" s="360" t="s">
        <v>50</v>
      </c>
      <c r="C28" s="110" t="s">
        <v>47</v>
      </c>
      <c r="D28" s="205">
        <v>0.4</v>
      </c>
      <c r="E28" s="206">
        <v>1.2</v>
      </c>
      <c r="F28" s="207"/>
      <c r="G28" s="235"/>
      <c r="H28" s="235">
        <v>1.2</v>
      </c>
      <c r="I28" s="235"/>
      <c r="J28" s="236">
        <v>1.2</v>
      </c>
    </row>
    <row r="29" spans="2:11" ht="30" customHeight="1" thickBot="1">
      <c r="B29" s="361"/>
      <c r="C29" s="111" t="s">
        <v>49</v>
      </c>
      <c r="D29" s="146">
        <f t="shared" ref="D29:J29" si="10">SUM(D28)</f>
        <v>0.4</v>
      </c>
      <c r="E29" s="147">
        <f t="shared" si="10"/>
        <v>1.2</v>
      </c>
      <c r="F29" s="147">
        <f t="shared" si="10"/>
        <v>0</v>
      </c>
      <c r="G29" s="147">
        <f t="shared" si="10"/>
        <v>0</v>
      </c>
      <c r="H29" s="147">
        <f t="shared" si="10"/>
        <v>1.2</v>
      </c>
      <c r="I29" s="147">
        <f t="shared" si="10"/>
        <v>0</v>
      </c>
      <c r="J29" s="148">
        <f t="shared" si="10"/>
        <v>1.2</v>
      </c>
    </row>
    <row r="30" spans="2:11" ht="30" customHeight="1" thickBot="1">
      <c r="B30" s="362"/>
      <c r="C30" s="109" t="s">
        <v>70</v>
      </c>
      <c r="D30" s="142">
        <f>SUM(D29)</f>
        <v>0.4</v>
      </c>
      <c r="E30" s="143">
        <f t="shared" ref="E30:J30" si="11">SUM(E29)</f>
        <v>1.2</v>
      </c>
      <c r="F30" s="143">
        <f t="shared" si="11"/>
        <v>0</v>
      </c>
      <c r="G30" s="143">
        <f t="shared" si="11"/>
        <v>0</v>
      </c>
      <c r="H30" s="143">
        <f t="shared" si="11"/>
        <v>1.2</v>
      </c>
      <c r="I30" s="143">
        <f t="shared" si="11"/>
        <v>0</v>
      </c>
      <c r="J30" s="144">
        <f t="shared" si="11"/>
        <v>1.2</v>
      </c>
    </row>
    <row r="31" spans="2:11" ht="30" customHeight="1">
      <c r="B31" s="360" t="s">
        <v>90</v>
      </c>
      <c r="C31" s="110" t="s">
        <v>47</v>
      </c>
      <c r="D31" s="205">
        <v>0.2</v>
      </c>
      <c r="E31" s="206">
        <v>1</v>
      </c>
      <c r="F31" s="207"/>
      <c r="G31" s="235"/>
      <c r="H31" s="235">
        <v>0.9</v>
      </c>
      <c r="I31" s="235"/>
      <c r="J31" s="236">
        <v>0.9</v>
      </c>
    </row>
    <row r="32" spans="2:11" ht="30" customHeight="1" thickBot="1">
      <c r="B32" s="361"/>
      <c r="C32" s="112" t="s">
        <v>49</v>
      </c>
      <c r="D32" s="139">
        <f t="shared" ref="D32:J32" si="12">SUM(D31)</f>
        <v>0.2</v>
      </c>
      <c r="E32" s="140">
        <f t="shared" si="12"/>
        <v>1</v>
      </c>
      <c r="F32" s="140">
        <f t="shared" si="12"/>
        <v>0</v>
      </c>
      <c r="G32" s="140">
        <f t="shared" si="12"/>
        <v>0</v>
      </c>
      <c r="H32" s="140">
        <f t="shared" si="12"/>
        <v>0.9</v>
      </c>
      <c r="I32" s="140">
        <f t="shared" si="12"/>
        <v>0</v>
      </c>
      <c r="J32" s="149">
        <f t="shared" si="12"/>
        <v>0.9</v>
      </c>
    </row>
    <row r="33" spans="2:10" ht="30" customHeight="1" thickBot="1">
      <c r="B33" s="362"/>
      <c r="C33" s="109" t="s">
        <v>70</v>
      </c>
      <c r="D33" s="142">
        <f>SUM(D32)</f>
        <v>0.2</v>
      </c>
      <c r="E33" s="143">
        <f t="shared" ref="E33:J33" si="13">SUM(E32)</f>
        <v>1</v>
      </c>
      <c r="F33" s="143">
        <f t="shared" si="13"/>
        <v>0</v>
      </c>
      <c r="G33" s="143">
        <f t="shared" si="13"/>
        <v>0</v>
      </c>
      <c r="H33" s="143">
        <f t="shared" si="13"/>
        <v>0.9</v>
      </c>
      <c r="I33" s="143">
        <f t="shared" si="13"/>
        <v>0</v>
      </c>
      <c r="J33" s="144">
        <f t="shared" si="13"/>
        <v>0.9</v>
      </c>
    </row>
    <row r="34" spans="2:10" ht="30" customHeight="1">
      <c r="B34" s="360" t="s">
        <v>51</v>
      </c>
      <c r="C34" s="110" t="s">
        <v>47</v>
      </c>
      <c r="D34" s="137">
        <v>0.2</v>
      </c>
      <c r="E34" s="126">
        <v>0.7</v>
      </c>
      <c r="F34" s="138"/>
      <c r="G34" s="128"/>
      <c r="H34" s="128">
        <v>0.7</v>
      </c>
      <c r="I34" s="128"/>
      <c r="J34" s="129">
        <v>0.7</v>
      </c>
    </row>
    <row r="35" spans="2:10" ht="30" customHeight="1" thickBot="1">
      <c r="B35" s="361"/>
      <c r="C35" s="330" t="s">
        <v>49</v>
      </c>
      <c r="D35" s="150">
        <f t="shared" ref="D35:J35" si="14">SUM(D34)</f>
        <v>0.2</v>
      </c>
      <c r="E35" s="151">
        <f t="shared" si="14"/>
        <v>0.7</v>
      </c>
      <c r="F35" s="151">
        <f t="shared" si="14"/>
        <v>0</v>
      </c>
      <c r="G35" s="151">
        <f t="shared" si="14"/>
        <v>0</v>
      </c>
      <c r="H35" s="151">
        <f t="shared" si="14"/>
        <v>0.7</v>
      </c>
      <c r="I35" s="151">
        <f t="shared" si="14"/>
        <v>0</v>
      </c>
      <c r="J35" s="152">
        <f t="shared" si="14"/>
        <v>0.7</v>
      </c>
    </row>
    <row r="36" spans="2:10" ht="30" customHeight="1" thickBot="1">
      <c r="B36" s="362"/>
      <c r="C36" s="111" t="s">
        <v>70</v>
      </c>
      <c r="D36" s="146">
        <f>SUM(D35)</f>
        <v>0.2</v>
      </c>
      <c r="E36" s="147">
        <f t="shared" ref="E36:J36" si="15">SUM(E35)</f>
        <v>0.7</v>
      </c>
      <c r="F36" s="147">
        <f t="shared" si="15"/>
        <v>0</v>
      </c>
      <c r="G36" s="147">
        <f t="shared" si="15"/>
        <v>0</v>
      </c>
      <c r="H36" s="147">
        <f t="shared" si="15"/>
        <v>0.7</v>
      </c>
      <c r="I36" s="147">
        <f t="shared" si="15"/>
        <v>0</v>
      </c>
      <c r="J36" s="148">
        <f t="shared" si="15"/>
        <v>0.7</v>
      </c>
    </row>
    <row r="37" spans="2:10" ht="30" customHeight="1">
      <c r="B37" s="360" t="s">
        <v>91</v>
      </c>
      <c r="C37" s="110" t="s">
        <v>47</v>
      </c>
      <c r="D37" s="137">
        <v>0.2</v>
      </c>
      <c r="E37" s="126">
        <v>0.7</v>
      </c>
      <c r="F37" s="138"/>
      <c r="G37" s="128"/>
      <c r="H37" s="128">
        <v>0.7</v>
      </c>
      <c r="I37" s="128"/>
      <c r="J37" s="129">
        <v>0.7</v>
      </c>
    </row>
    <row r="38" spans="2:10" ht="30" customHeight="1" thickBot="1">
      <c r="B38" s="361"/>
      <c r="C38" s="330" t="s">
        <v>49</v>
      </c>
      <c r="D38" s="150">
        <f t="shared" ref="D38:J38" si="16">SUM(D37)</f>
        <v>0.2</v>
      </c>
      <c r="E38" s="151">
        <f t="shared" si="16"/>
        <v>0.7</v>
      </c>
      <c r="F38" s="151">
        <f t="shared" si="16"/>
        <v>0</v>
      </c>
      <c r="G38" s="151">
        <f t="shared" si="16"/>
        <v>0</v>
      </c>
      <c r="H38" s="151">
        <f t="shared" si="16"/>
        <v>0.7</v>
      </c>
      <c r="I38" s="151">
        <f t="shared" si="16"/>
        <v>0</v>
      </c>
      <c r="J38" s="152">
        <f t="shared" si="16"/>
        <v>0.7</v>
      </c>
    </row>
    <row r="39" spans="2:10" ht="30" customHeight="1" thickBot="1">
      <c r="B39" s="362"/>
      <c r="C39" s="111" t="s">
        <v>70</v>
      </c>
      <c r="D39" s="146">
        <f>SUM(D38)</f>
        <v>0.2</v>
      </c>
      <c r="E39" s="147">
        <f t="shared" ref="E39:J39" si="17">SUM(E38)</f>
        <v>0.7</v>
      </c>
      <c r="F39" s="147">
        <f t="shared" si="17"/>
        <v>0</v>
      </c>
      <c r="G39" s="147">
        <f t="shared" si="17"/>
        <v>0</v>
      </c>
      <c r="H39" s="147">
        <f t="shared" si="17"/>
        <v>0.7</v>
      </c>
      <c r="I39" s="147">
        <f t="shared" si="17"/>
        <v>0</v>
      </c>
      <c r="J39" s="148">
        <f t="shared" si="17"/>
        <v>0.7</v>
      </c>
    </row>
    <row r="40" spans="2:10" ht="30" customHeight="1">
      <c r="B40" s="365" t="s">
        <v>110</v>
      </c>
      <c r="C40" s="213" t="s">
        <v>47</v>
      </c>
      <c r="D40" s="205">
        <v>0.1</v>
      </c>
      <c r="E40" s="207">
        <v>0.9</v>
      </c>
      <c r="F40" s="207"/>
      <c r="G40" s="235"/>
      <c r="H40" s="235">
        <v>0.8</v>
      </c>
      <c r="I40" s="235"/>
      <c r="J40" s="236">
        <v>0.8</v>
      </c>
    </row>
    <row r="41" spans="2:10" ht="30" customHeight="1" thickBot="1">
      <c r="B41" s="366"/>
      <c r="C41" s="214" t="s">
        <v>49</v>
      </c>
      <c r="D41" s="215">
        <f t="shared" ref="D41:J41" si="18">SUM(D40)</f>
        <v>0.1</v>
      </c>
      <c r="E41" s="216">
        <f t="shared" si="18"/>
        <v>0.9</v>
      </c>
      <c r="F41" s="216">
        <f t="shared" si="18"/>
        <v>0</v>
      </c>
      <c r="G41" s="216">
        <f t="shared" si="18"/>
        <v>0</v>
      </c>
      <c r="H41" s="216">
        <f t="shared" si="18"/>
        <v>0.8</v>
      </c>
      <c r="I41" s="216">
        <f t="shared" si="18"/>
        <v>0</v>
      </c>
      <c r="J41" s="217">
        <f t="shared" si="18"/>
        <v>0.8</v>
      </c>
    </row>
    <row r="42" spans="2:10" ht="30" customHeight="1" thickBot="1">
      <c r="B42" s="367"/>
      <c r="C42" s="218" t="s">
        <v>70</v>
      </c>
      <c r="D42" s="219">
        <f>SUM(D41)</f>
        <v>0.1</v>
      </c>
      <c r="E42" s="220">
        <f t="shared" ref="E42:J42" si="19">SUM(E41)</f>
        <v>0.9</v>
      </c>
      <c r="F42" s="220">
        <f t="shared" si="19"/>
        <v>0</v>
      </c>
      <c r="G42" s="220">
        <f t="shared" si="19"/>
        <v>0</v>
      </c>
      <c r="H42" s="220">
        <f t="shared" si="19"/>
        <v>0.8</v>
      </c>
      <c r="I42" s="220">
        <f t="shared" si="19"/>
        <v>0</v>
      </c>
      <c r="J42" s="221">
        <f t="shared" si="19"/>
        <v>0.8</v>
      </c>
    </row>
    <row r="43" spans="2:10" ht="30" customHeight="1">
      <c r="B43" s="368" t="s">
        <v>108</v>
      </c>
      <c r="C43" s="213" t="s">
        <v>47</v>
      </c>
      <c r="D43" s="205">
        <v>0.1</v>
      </c>
      <c r="E43" s="207">
        <v>0.4</v>
      </c>
      <c r="F43" s="210"/>
      <c r="G43" s="201"/>
      <c r="H43" s="235">
        <v>0.4</v>
      </c>
      <c r="I43" s="235"/>
      <c r="J43" s="236">
        <v>0.4</v>
      </c>
    </row>
    <row r="44" spans="2:10" ht="30" customHeight="1" thickBot="1">
      <c r="B44" s="369"/>
      <c r="C44" s="214" t="s">
        <v>49</v>
      </c>
      <c r="D44" s="215">
        <f t="shared" ref="D44:J44" si="20">SUM(D43)</f>
        <v>0.1</v>
      </c>
      <c r="E44" s="216">
        <f t="shared" si="20"/>
        <v>0.4</v>
      </c>
      <c r="F44" s="216">
        <f t="shared" si="20"/>
        <v>0</v>
      </c>
      <c r="G44" s="216">
        <f t="shared" si="20"/>
        <v>0</v>
      </c>
      <c r="H44" s="216">
        <f t="shared" si="20"/>
        <v>0.4</v>
      </c>
      <c r="I44" s="216">
        <f t="shared" si="20"/>
        <v>0</v>
      </c>
      <c r="J44" s="217">
        <f t="shared" si="20"/>
        <v>0.4</v>
      </c>
    </row>
    <row r="45" spans="2:10" ht="30" customHeight="1" thickBot="1">
      <c r="B45" s="370"/>
      <c r="C45" s="218" t="s">
        <v>70</v>
      </c>
      <c r="D45" s="219">
        <f>SUM(D44)</f>
        <v>0.1</v>
      </c>
      <c r="E45" s="220">
        <f t="shared" ref="E45:J45" si="21">SUM(E44)</f>
        <v>0.4</v>
      </c>
      <c r="F45" s="220">
        <f t="shared" si="21"/>
        <v>0</v>
      </c>
      <c r="G45" s="220">
        <f t="shared" si="21"/>
        <v>0</v>
      </c>
      <c r="H45" s="220">
        <f t="shared" si="21"/>
        <v>0.4</v>
      </c>
      <c r="I45" s="220">
        <f t="shared" si="21"/>
        <v>0</v>
      </c>
      <c r="J45" s="221">
        <f t="shared" si="21"/>
        <v>0.4</v>
      </c>
    </row>
    <row r="46" spans="2:10" ht="30" customHeight="1">
      <c r="B46" s="371" t="s">
        <v>100</v>
      </c>
      <c r="C46" s="213" t="s">
        <v>48</v>
      </c>
      <c r="D46" s="231">
        <v>0.6</v>
      </c>
      <c r="E46" s="232">
        <v>4.5</v>
      </c>
      <c r="F46" s="222"/>
      <c r="G46" s="222"/>
      <c r="H46" s="232">
        <v>4.5</v>
      </c>
      <c r="I46" s="232"/>
      <c r="J46" s="234">
        <v>4.5</v>
      </c>
    </row>
    <row r="47" spans="2:10" ht="30" customHeight="1" thickBot="1">
      <c r="B47" s="372"/>
      <c r="C47" s="214" t="s">
        <v>49</v>
      </c>
      <c r="D47" s="223">
        <f t="shared" ref="D47:J47" si="22">SUM(D46)</f>
        <v>0.6</v>
      </c>
      <c r="E47" s="216">
        <f t="shared" si="22"/>
        <v>4.5</v>
      </c>
      <c r="F47" s="216">
        <f t="shared" si="22"/>
        <v>0</v>
      </c>
      <c r="G47" s="216">
        <f t="shared" si="22"/>
        <v>0</v>
      </c>
      <c r="H47" s="216">
        <f t="shared" si="22"/>
        <v>4.5</v>
      </c>
      <c r="I47" s="216">
        <f t="shared" si="22"/>
        <v>0</v>
      </c>
      <c r="J47" s="217">
        <f t="shared" si="22"/>
        <v>4.5</v>
      </c>
    </row>
    <row r="48" spans="2:10" ht="30" customHeight="1" thickBot="1">
      <c r="B48" s="373"/>
      <c r="C48" s="332" t="s">
        <v>85</v>
      </c>
      <c r="D48" s="333">
        <f t="shared" ref="D48:J48" si="23">SUM(D47)</f>
        <v>0.6</v>
      </c>
      <c r="E48" s="334">
        <f t="shared" si="23"/>
        <v>4.5</v>
      </c>
      <c r="F48" s="334">
        <f t="shared" si="23"/>
        <v>0</v>
      </c>
      <c r="G48" s="334">
        <f t="shared" si="23"/>
        <v>0</v>
      </c>
      <c r="H48" s="334">
        <f t="shared" si="23"/>
        <v>4.5</v>
      </c>
      <c r="I48" s="334">
        <f t="shared" si="23"/>
        <v>0</v>
      </c>
      <c r="J48" s="335">
        <f t="shared" si="23"/>
        <v>4.5</v>
      </c>
    </row>
    <row r="49" spans="2:10" ht="30" customHeight="1">
      <c r="B49" s="374" t="s">
        <v>78</v>
      </c>
      <c r="C49" s="213" t="s">
        <v>47</v>
      </c>
      <c r="D49" s="205">
        <v>0.1</v>
      </c>
      <c r="E49" s="233">
        <v>0.9</v>
      </c>
      <c r="F49" s="224"/>
      <c r="G49" s="224"/>
      <c r="H49" s="233">
        <v>0.9</v>
      </c>
      <c r="I49" s="233"/>
      <c r="J49" s="237">
        <v>0.9</v>
      </c>
    </row>
    <row r="50" spans="2:10" ht="30" customHeight="1" thickBot="1">
      <c r="B50" s="375"/>
      <c r="C50" s="225" t="s">
        <v>49</v>
      </c>
      <c r="D50" s="226">
        <f>SUM(D49)</f>
        <v>0.1</v>
      </c>
      <c r="E50" s="227">
        <f t="shared" ref="E50:J51" si="24">SUM(E49)</f>
        <v>0.9</v>
      </c>
      <c r="F50" s="227">
        <f t="shared" si="24"/>
        <v>0</v>
      </c>
      <c r="G50" s="227">
        <f t="shared" si="24"/>
        <v>0</v>
      </c>
      <c r="H50" s="227">
        <f t="shared" si="24"/>
        <v>0.9</v>
      </c>
      <c r="I50" s="227">
        <f t="shared" si="24"/>
        <v>0</v>
      </c>
      <c r="J50" s="228">
        <f t="shared" si="24"/>
        <v>0.9</v>
      </c>
    </row>
    <row r="51" spans="2:10" ht="30" customHeight="1" thickBot="1">
      <c r="B51" s="376"/>
      <c r="C51" s="229" t="s">
        <v>70</v>
      </c>
      <c r="D51" s="208">
        <f>SUM(D50)</f>
        <v>0.1</v>
      </c>
      <c r="E51" s="209">
        <f t="shared" si="24"/>
        <v>0.9</v>
      </c>
      <c r="F51" s="209">
        <f t="shared" si="24"/>
        <v>0</v>
      </c>
      <c r="G51" s="209">
        <f t="shared" si="24"/>
        <v>0</v>
      </c>
      <c r="H51" s="209">
        <f t="shared" si="24"/>
        <v>0.9</v>
      </c>
      <c r="I51" s="209">
        <f t="shared" si="24"/>
        <v>0</v>
      </c>
      <c r="J51" s="230">
        <f t="shared" si="24"/>
        <v>0.9</v>
      </c>
    </row>
    <row r="52" spans="2:10" ht="30" customHeight="1" thickBot="1">
      <c r="B52" s="363" t="s">
        <v>70</v>
      </c>
      <c r="C52" s="364"/>
      <c r="D52" s="153">
        <f>SUM(D12,D16,D19,D24,D27,D30,D33,D36,D39,D42,D45,D48,D51)</f>
        <v>10.859999999999996</v>
      </c>
      <c r="E52" s="136">
        <f t="shared" ref="E52:J52" si="25">SUM(E12,E16,E19,E24,E27,E30,E33,E36,E39,E42,E45,E48,E51)</f>
        <v>75.430000000000021</v>
      </c>
      <c r="F52" s="136">
        <f t="shared" si="25"/>
        <v>61.330000000000005</v>
      </c>
      <c r="G52" s="136">
        <f t="shared" si="25"/>
        <v>0</v>
      </c>
      <c r="H52" s="136">
        <f t="shared" si="25"/>
        <v>10.1</v>
      </c>
      <c r="I52" s="136">
        <f t="shared" si="25"/>
        <v>0</v>
      </c>
      <c r="J52" s="336">
        <f t="shared" si="25"/>
        <v>10.1</v>
      </c>
    </row>
  </sheetData>
  <mergeCells count="18">
    <mergeCell ref="B34:B36"/>
    <mergeCell ref="B37:B39"/>
    <mergeCell ref="B52:C52"/>
    <mergeCell ref="B40:B42"/>
    <mergeCell ref="B43:B45"/>
    <mergeCell ref="B46:B48"/>
    <mergeCell ref="B49:B51"/>
    <mergeCell ref="B25:B27"/>
    <mergeCell ref="B28:B30"/>
    <mergeCell ref="B31:B33"/>
    <mergeCell ref="B2:B4"/>
    <mergeCell ref="D2:D4"/>
    <mergeCell ref="E2:E4"/>
    <mergeCell ref="B20:B24"/>
    <mergeCell ref="B5:B12"/>
    <mergeCell ref="B13:B16"/>
    <mergeCell ref="B17:B19"/>
    <mergeCell ref="G3:J3"/>
  </mergeCells>
  <phoneticPr fontId="5"/>
  <printOptions horizontalCentered="1"/>
  <pageMargins left="0.59055118110236227" right="0.59055118110236227" top="0.59055118110236227" bottom="0.39370078740157483" header="0" footer="0"/>
  <pageSetup paperSize="9" scale="52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zoomScale="50" zoomScaleNormal="50" zoomScaleSheetLayoutView="75" workbookViewId="0">
      <selection activeCell="G9" sqref="G9"/>
    </sheetView>
  </sheetViews>
  <sheetFormatPr defaultColWidth="10.59765625" defaultRowHeight="25.5"/>
  <cols>
    <col min="1" max="1" width="1.69921875" style="1" customWidth="1"/>
    <col min="2" max="4" width="16.59765625" style="1" customWidth="1"/>
    <col min="5" max="8" width="16.59765625" style="3" customWidth="1"/>
    <col min="9" max="9" width="1.69921875" style="1" customWidth="1"/>
    <col min="10" max="11" width="16.59765625" style="1" hidden="1" customWidth="1"/>
    <col min="12" max="16384" width="10.59765625" style="1"/>
  </cols>
  <sheetData>
    <row r="1" spans="2:11" ht="30" customHeight="1">
      <c r="B1" s="2" t="s">
        <v>105</v>
      </c>
      <c r="H1" s="80"/>
      <c r="J1" s="2" t="s">
        <v>105</v>
      </c>
    </row>
    <row r="2" spans="2:11" ht="30" customHeight="1" thickBot="1">
      <c r="B2" s="4" t="s">
        <v>16</v>
      </c>
      <c r="C2" s="4"/>
      <c r="D2" s="4"/>
      <c r="E2" s="5"/>
      <c r="F2" s="5"/>
      <c r="G2" s="5"/>
      <c r="H2" s="5"/>
      <c r="J2" s="4" t="s">
        <v>16</v>
      </c>
      <c r="K2" s="4"/>
    </row>
    <row r="3" spans="2:11" ht="30" customHeight="1">
      <c r="B3" s="14"/>
      <c r="C3" s="382" t="s">
        <v>20</v>
      </c>
      <c r="D3" s="385" t="s">
        <v>73</v>
      </c>
      <c r="E3" s="387" t="s">
        <v>74</v>
      </c>
      <c r="F3" s="40" t="s">
        <v>5</v>
      </c>
      <c r="G3" s="40"/>
      <c r="H3" s="41"/>
      <c r="I3" s="4"/>
      <c r="J3" s="14"/>
      <c r="K3" s="382" t="s">
        <v>20</v>
      </c>
    </row>
    <row r="4" spans="2:11" ht="30" customHeight="1">
      <c r="B4" s="15" t="s">
        <v>6</v>
      </c>
      <c r="C4" s="383"/>
      <c r="D4" s="386"/>
      <c r="E4" s="388"/>
      <c r="F4" s="42" t="s">
        <v>7</v>
      </c>
      <c r="G4" s="390" t="s">
        <v>13</v>
      </c>
      <c r="H4" s="391"/>
      <c r="I4" s="4"/>
      <c r="J4" s="15" t="s">
        <v>6</v>
      </c>
      <c r="K4" s="383"/>
    </row>
    <row r="5" spans="2:11" ht="30" customHeight="1" thickBot="1">
      <c r="B5" s="16"/>
      <c r="C5" s="384"/>
      <c r="D5" s="345"/>
      <c r="E5" s="389"/>
      <c r="F5" s="73"/>
      <c r="G5" s="72" t="s">
        <v>8</v>
      </c>
      <c r="H5" s="74" t="s">
        <v>9</v>
      </c>
      <c r="I5" s="4"/>
      <c r="J5" s="16"/>
      <c r="K5" s="384"/>
    </row>
    <row r="6" spans="2:11" ht="30" customHeight="1">
      <c r="B6" s="392" t="s">
        <v>16</v>
      </c>
      <c r="C6" s="64" t="s">
        <v>101</v>
      </c>
      <c r="D6" s="184">
        <v>1</v>
      </c>
      <c r="E6" s="178">
        <v>3.7</v>
      </c>
      <c r="F6" s="160">
        <v>3</v>
      </c>
      <c r="G6" s="159">
        <v>0.7</v>
      </c>
      <c r="H6" s="179"/>
      <c r="I6" s="4"/>
      <c r="J6" s="392" t="s">
        <v>16</v>
      </c>
      <c r="K6" s="64" t="s">
        <v>101</v>
      </c>
    </row>
    <row r="7" spans="2:11" ht="30" customHeight="1" thickBot="1">
      <c r="B7" s="393"/>
      <c r="C7" s="68" t="s">
        <v>52</v>
      </c>
      <c r="D7" s="192">
        <f>SUM(D6:D6)</f>
        <v>1</v>
      </c>
      <c r="E7" s="192">
        <f>SUM(E6:E6)</f>
        <v>3.7</v>
      </c>
      <c r="F7" s="192">
        <f>SUM(F6:F6)</f>
        <v>3</v>
      </c>
      <c r="G7" s="192">
        <f>SUM(G6:G6)</f>
        <v>0.7</v>
      </c>
      <c r="H7" s="249">
        <f>SUM(H6)</f>
        <v>0</v>
      </c>
      <c r="I7" s="4"/>
      <c r="J7" s="393"/>
      <c r="K7" s="68" t="s">
        <v>52</v>
      </c>
    </row>
    <row r="8" spans="2:11" ht="30" customHeight="1">
      <c r="B8" s="393"/>
      <c r="C8" s="246" t="s">
        <v>48</v>
      </c>
      <c r="D8" s="243">
        <v>0.05</v>
      </c>
      <c r="E8" s="243">
        <v>0.2</v>
      </c>
      <c r="F8" s="243">
        <v>0.2</v>
      </c>
      <c r="G8" s="243">
        <v>0</v>
      </c>
      <c r="H8" s="236">
        <v>0</v>
      </c>
      <c r="I8" s="4"/>
      <c r="J8" s="393"/>
      <c r="K8" s="101"/>
    </row>
    <row r="9" spans="2:11" ht="30" customHeight="1" thickBot="1">
      <c r="B9" s="393"/>
      <c r="C9" s="247" t="s">
        <v>109</v>
      </c>
      <c r="D9" s="248">
        <f>SUM(D8)</f>
        <v>0.05</v>
      </c>
      <c r="E9" s="248">
        <f>SUM(E8)</f>
        <v>0.2</v>
      </c>
      <c r="F9" s="248">
        <f>SUM(F8)</f>
        <v>0.2</v>
      </c>
      <c r="G9" s="248">
        <f>SUM(G8)</f>
        <v>0</v>
      </c>
      <c r="H9" s="249">
        <f>SUM(H8)</f>
        <v>0</v>
      </c>
      <c r="I9" s="4"/>
      <c r="J9" s="393"/>
      <c r="K9" s="101"/>
    </row>
    <row r="10" spans="2:11" ht="30" customHeight="1" thickBot="1">
      <c r="B10" s="394"/>
      <c r="C10" s="65" t="s">
        <v>70</v>
      </c>
      <c r="D10" s="316">
        <f>SUM(D7,D9)</f>
        <v>1.05</v>
      </c>
      <c r="E10" s="316">
        <f>SUM(E7,E9)</f>
        <v>3.9000000000000004</v>
      </c>
      <c r="F10" s="316">
        <f>SUM(F7,F9)</f>
        <v>3.2</v>
      </c>
      <c r="G10" s="316">
        <f>SUM(G7,G9)</f>
        <v>0.7</v>
      </c>
      <c r="H10" s="326">
        <f>SUM(H7,H9)</f>
        <v>0</v>
      </c>
      <c r="I10" s="4"/>
      <c r="J10" s="394"/>
      <c r="K10" s="101" t="s">
        <v>70</v>
      </c>
    </row>
    <row r="11" spans="2:11" ht="30" customHeight="1">
      <c r="B11" s="395" t="s">
        <v>96</v>
      </c>
      <c r="C11" s="64" t="s">
        <v>40</v>
      </c>
      <c r="D11" s="184">
        <v>9.9</v>
      </c>
      <c r="E11" s="178">
        <v>88</v>
      </c>
      <c r="F11" s="178">
        <v>68</v>
      </c>
      <c r="G11" s="184">
        <v>20</v>
      </c>
      <c r="H11" s="195">
        <v>0</v>
      </c>
      <c r="J11" s="395" t="s">
        <v>96</v>
      </c>
      <c r="K11" s="64" t="s">
        <v>40</v>
      </c>
    </row>
    <row r="12" spans="2:11" ht="30" customHeight="1" thickBot="1">
      <c r="B12" s="380"/>
      <c r="C12" s="68" t="s">
        <v>97</v>
      </c>
      <c r="D12" s="192">
        <f t="shared" ref="D12:H13" si="0">SUM(D11)</f>
        <v>9.9</v>
      </c>
      <c r="E12" s="192">
        <f t="shared" si="0"/>
        <v>88</v>
      </c>
      <c r="F12" s="192">
        <f t="shared" si="0"/>
        <v>68</v>
      </c>
      <c r="G12" s="192">
        <f t="shared" si="0"/>
        <v>20</v>
      </c>
      <c r="H12" s="31">
        <f t="shared" si="0"/>
        <v>0</v>
      </c>
      <c r="J12" s="380"/>
      <c r="K12" s="68" t="s">
        <v>97</v>
      </c>
    </row>
    <row r="13" spans="2:11" ht="30" customHeight="1" thickBot="1">
      <c r="B13" s="381"/>
      <c r="C13" s="95" t="s">
        <v>70</v>
      </c>
      <c r="D13" s="196">
        <f t="shared" si="0"/>
        <v>9.9</v>
      </c>
      <c r="E13" s="196">
        <f t="shared" si="0"/>
        <v>88</v>
      </c>
      <c r="F13" s="196">
        <f t="shared" si="0"/>
        <v>68</v>
      </c>
      <c r="G13" s="196">
        <f t="shared" si="0"/>
        <v>20</v>
      </c>
      <c r="H13" s="197">
        <f t="shared" si="0"/>
        <v>0</v>
      </c>
      <c r="J13" s="381"/>
      <c r="K13" s="95" t="s">
        <v>70</v>
      </c>
    </row>
    <row r="14" spans="2:11" ht="30" customHeight="1">
      <c r="B14" s="377" t="s">
        <v>17</v>
      </c>
      <c r="C14" s="64" t="s">
        <v>42</v>
      </c>
      <c r="D14" s="184">
        <v>0.25</v>
      </c>
      <c r="E14" s="160">
        <v>1.5</v>
      </c>
      <c r="F14" s="160">
        <v>1.5</v>
      </c>
      <c r="G14" s="160"/>
      <c r="H14" s="161"/>
      <c r="J14" s="377" t="s">
        <v>17</v>
      </c>
      <c r="K14" s="64" t="s">
        <v>42</v>
      </c>
    </row>
    <row r="15" spans="2:11" ht="32.25" customHeight="1" thickBot="1">
      <c r="B15" s="378"/>
      <c r="C15" s="68" t="s">
        <v>80</v>
      </c>
      <c r="D15" s="192">
        <f t="shared" ref="D15:H16" si="1">SUM(D14)</f>
        <v>0.25</v>
      </c>
      <c r="E15" s="192">
        <f t="shared" si="1"/>
        <v>1.5</v>
      </c>
      <c r="F15" s="192">
        <f t="shared" si="1"/>
        <v>1.5</v>
      </c>
      <c r="G15" s="192">
        <f t="shared" si="1"/>
        <v>0</v>
      </c>
      <c r="H15" s="31">
        <f t="shared" si="1"/>
        <v>0</v>
      </c>
      <c r="J15" s="378"/>
      <c r="K15" s="68" t="s">
        <v>80</v>
      </c>
    </row>
    <row r="16" spans="2:11" ht="26.25" thickBot="1">
      <c r="B16" s="379"/>
      <c r="C16" s="101" t="s">
        <v>70</v>
      </c>
      <c r="D16" s="436">
        <f t="shared" si="1"/>
        <v>0.25</v>
      </c>
      <c r="E16" s="193">
        <f t="shared" si="1"/>
        <v>1.5</v>
      </c>
      <c r="F16" s="193">
        <f t="shared" si="1"/>
        <v>1.5</v>
      </c>
      <c r="G16" s="193">
        <f t="shared" si="1"/>
        <v>0</v>
      </c>
      <c r="H16" s="194">
        <f t="shared" si="1"/>
        <v>0</v>
      </c>
      <c r="J16" s="379"/>
      <c r="K16" s="101" t="s">
        <v>70</v>
      </c>
    </row>
    <row r="17" spans="2:11" ht="30" customHeight="1">
      <c r="B17" s="380" t="s">
        <v>89</v>
      </c>
      <c r="C17" s="64" t="s">
        <v>67</v>
      </c>
      <c r="D17" s="184">
        <v>0.5</v>
      </c>
      <c r="E17" s="178">
        <v>1.5</v>
      </c>
      <c r="F17" s="178">
        <v>0.2</v>
      </c>
      <c r="G17" s="184">
        <v>1</v>
      </c>
      <c r="H17" s="195"/>
      <c r="J17" s="380" t="s">
        <v>89</v>
      </c>
      <c r="K17" s="64" t="s">
        <v>67</v>
      </c>
    </row>
    <row r="18" spans="2:11" ht="30" customHeight="1" thickBot="1">
      <c r="B18" s="380"/>
      <c r="C18" s="68" t="s">
        <v>68</v>
      </c>
      <c r="D18" s="192">
        <f t="shared" ref="D18:H19" si="2">SUM(D17)</f>
        <v>0.5</v>
      </c>
      <c r="E18" s="192">
        <f t="shared" si="2"/>
        <v>1.5</v>
      </c>
      <c r="F18" s="192">
        <f t="shared" si="2"/>
        <v>0.2</v>
      </c>
      <c r="G18" s="192">
        <f t="shared" si="2"/>
        <v>1</v>
      </c>
      <c r="H18" s="31">
        <f t="shared" si="2"/>
        <v>0</v>
      </c>
      <c r="J18" s="380"/>
      <c r="K18" s="68" t="s">
        <v>68</v>
      </c>
    </row>
    <row r="19" spans="2:11" ht="30" customHeight="1" thickBot="1">
      <c r="B19" s="381"/>
      <c r="C19" s="95" t="s">
        <v>70</v>
      </c>
      <c r="D19" s="196">
        <f t="shared" si="2"/>
        <v>0.5</v>
      </c>
      <c r="E19" s="196">
        <f t="shared" si="2"/>
        <v>1.5</v>
      </c>
      <c r="F19" s="196">
        <f t="shared" si="2"/>
        <v>0.2</v>
      </c>
      <c r="G19" s="196">
        <f t="shared" si="2"/>
        <v>1</v>
      </c>
      <c r="H19" s="197">
        <f t="shared" si="2"/>
        <v>0</v>
      </c>
      <c r="J19" s="381"/>
      <c r="K19" s="95" t="s">
        <v>70</v>
      </c>
    </row>
    <row r="20" spans="2:11" ht="26.25" thickBot="1">
      <c r="B20" s="102"/>
      <c r="C20" s="103" t="s">
        <v>70</v>
      </c>
      <c r="D20" s="198">
        <f>SUM(D10,D13,D16,D19)</f>
        <v>11.700000000000001</v>
      </c>
      <c r="E20" s="198">
        <f>SUM(E10,E13,E16,E19)</f>
        <v>94.9</v>
      </c>
      <c r="F20" s="198">
        <f>SUM(F10,F13,F16,F19)</f>
        <v>72.900000000000006</v>
      </c>
      <c r="G20" s="198">
        <f>SUM(G10,G13,G16,G19)</f>
        <v>21.7</v>
      </c>
      <c r="H20" s="199">
        <f>SUM(H10,H13,H16,H19)</f>
        <v>0</v>
      </c>
      <c r="J20" s="102"/>
      <c r="K20" s="103" t="s">
        <v>70</v>
      </c>
    </row>
    <row r="21" spans="2:11">
      <c r="E21" s="1"/>
      <c r="F21" s="1"/>
      <c r="G21" s="1"/>
      <c r="H21" s="1"/>
    </row>
    <row r="22" spans="2:11">
      <c r="E22" s="1"/>
      <c r="F22" s="1"/>
      <c r="G22" s="1"/>
      <c r="H22" s="1"/>
    </row>
    <row r="23" spans="2:11">
      <c r="E23" s="1"/>
      <c r="F23" s="1"/>
      <c r="G23" s="1"/>
      <c r="H23" s="1"/>
    </row>
    <row r="24" spans="2:11">
      <c r="E24" s="1"/>
      <c r="F24" s="1"/>
      <c r="G24" s="1"/>
      <c r="H24" s="1"/>
    </row>
  </sheetData>
  <mergeCells count="13">
    <mergeCell ref="B17:B19"/>
    <mergeCell ref="B11:B13"/>
    <mergeCell ref="B14:B16"/>
    <mergeCell ref="B6:B10"/>
    <mergeCell ref="J6:J10"/>
    <mergeCell ref="J11:J13"/>
    <mergeCell ref="G4:H4"/>
    <mergeCell ref="C3:C5"/>
    <mergeCell ref="D3:D5"/>
    <mergeCell ref="E3:E5"/>
    <mergeCell ref="J14:J16"/>
    <mergeCell ref="J17:J19"/>
    <mergeCell ref="K3:K5"/>
  </mergeCells>
  <phoneticPr fontId="5"/>
  <printOptions horizontalCentered="1"/>
  <pageMargins left="0.78740157480314965" right="0.78740157480314965" top="0.78740157480314965" bottom="0.78740157480314965" header="0" footer="0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zoomScale="50" zoomScaleNormal="50" zoomScaleSheetLayoutView="75" workbookViewId="0">
      <pane xSplit="3" ySplit="6" topLeftCell="D7" activePane="bottomRight" state="frozen"/>
      <selection activeCell="G9" sqref="G9"/>
      <selection pane="topRight" activeCell="G9" sqref="G9"/>
      <selection pane="bottomLeft" activeCell="G9" sqref="G9"/>
      <selection pane="bottomRight" activeCell="G9" sqref="G9"/>
    </sheetView>
  </sheetViews>
  <sheetFormatPr defaultColWidth="10.59765625" defaultRowHeight="25.5"/>
  <cols>
    <col min="1" max="1" width="1.69921875" style="1" customWidth="1"/>
    <col min="2" max="4" width="16.59765625" style="1" customWidth="1"/>
    <col min="5" max="8" width="16.59765625" style="3" customWidth="1"/>
    <col min="9" max="9" width="1.69921875" style="1" customWidth="1"/>
    <col min="10" max="11" width="16.59765625" style="1" hidden="1" customWidth="1"/>
    <col min="12" max="16384" width="10.59765625" style="1"/>
  </cols>
  <sheetData>
    <row r="1" spans="1:11" ht="30" customHeight="1">
      <c r="B1" s="2"/>
      <c r="H1" s="18"/>
      <c r="J1" s="2"/>
    </row>
    <row r="2" spans="1:11" ht="30" customHeight="1">
      <c r="B2" s="2" t="s">
        <v>105</v>
      </c>
      <c r="H2" s="80"/>
      <c r="J2" s="2" t="s">
        <v>105</v>
      </c>
    </row>
    <row r="3" spans="1:11" ht="30" customHeight="1" thickBot="1">
      <c r="B3" s="4" t="s">
        <v>15</v>
      </c>
      <c r="C3" s="4"/>
      <c r="D3" s="4"/>
      <c r="E3" s="5"/>
      <c r="F3" s="5"/>
      <c r="G3" s="5"/>
      <c r="H3" s="5"/>
      <c r="J3" s="4" t="s">
        <v>15</v>
      </c>
      <c r="K3" s="4"/>
    </row>
    <row r="4" spans="1:11" ht="30" customHeight="1">
      <c r="B4" s="14"/>
      <c r="C4" s="382" t="s">
        <v>20</v>
      </c>
      <c r="D4" s="385" t="s">
        <v>73</v>
      </c>
      <c r="E4" s="387" t="s">
        <v>74</v>
      </c>
      <c r="F4" s="319" t="s">
        <v>5</v>
      </c>
      <c r="G4" s="320"/>
      <c r="H4" s="321"/>
      <c r="I4" s="4"/>
      <c r="J4" s="14"/>
      <c r="K4" s="382" t="s">
        <v>20</v>
      </c>
    </row>
    <row r="5" spans="1:11" ht="30" customHeight="1">
      <c r="B5" s="15" t="s">
        <v>6</v>
      </c>
      <c r="C5" s="383"/>
      <c r="D5" s="386"/>
      <c r="E5" s="388"/>
      <c r="F5" s="7" t="s">
        <v>7</v>
      </c>
      <c r="G5" s="408" t="s">
        <v>13</v>
      </c>
      <c r="H5" s="409"/>
      <c r="I5" s="4"/>
      <c r="J5" s="15" t="s">
        <v>6</v>
      </c>
      <c r="K5" s="383"/>
    </row>
    <row r="6" spans="1:11" ht="30" customHeight="1" thickBot="1">
      <c r="B6" s="16"/>
      <c r="C6" s="384"/>
      <c r="D6" s="345"/>
      <c r="E6" s="389"/>
      <c r="F6" s="17"/>
      <c r="G6" s="7" t="s">
        <v>8</v>
      </c>
      <c r="H6" s="8" t="s">
        <v>9</v>
      </c>
      <c r="I6" s="4"/>
      <c r="J6" s="16"/>
      <c r="K6" s="384"/>
    </row>
    <row r="7" spans="1:11" ht="30" customHeight="1">
      <c r="B7" s="337" t="s">
        <v>10</v>
      </c>
      <c r="C7" s="64" t="s">
        <v>42</v>
      </c>
      <c r="D7" s="159">
        <v>0.2</v>
      </c>
      <c r="E7" s="160">
        <v>1.2</v>
      </c>
      <c r="F7" s="160">
        <v>1.2</v>
      </c>
      <c r="G7" s="160"/>
      <c r="H7" s="161"/>
      <c r="I7" s="4"/>
      <c r="J7" s="337" t="s">
        <v>10</v>
      </c>
      <c r="K7" s="64" t="s">
        <v>42</v>
      </c>
    </row>
    <row r="8" spans="1:11" ht="30" customHeight="1" thickBot="1">
      <c r="B8" s="407"/>
      <c r="C8" s="68" t="s">
        <v>43</v>
      </c>
      <c r="D8" s="162">
        <v>0.2</v>
      </c>
      <c r="E8" s="162">
        <v>0.48</v>
      </c>
      <c r="F8" s="162">
        <v>0.48</v>
      </c>
      <c r="G8" s="162">
        <v>0.48</v>
      </c>
      <c r="H8" s="163">
        <v>0.48</v>
      </c>
      <c r="I8" s="4"/>
      <c r="J8" s="407"/>
      <c r="K8" s="68" t="s">
        <v>43</v>
      </c>
    </row>
    <row r="9" spans="1:11" ht="30" customHeight="1">
      <c r="A9" s="4"/>
      <c r="B9" s="407"/>
      <c r="C9" s="64" t="s">
        <v>46</v>
      </c>
      <c r="D9" s="235">
        <v>0.2</v>
      </c>
      <c r="E9" s="207">
        <v>0.7</v>
      </c>
      <c r="F9" s="207">
        <v>0.7</v>
      </c>
      <c r="G9" s="160"/>
      <c r="H9" s="161"/>
      <c r="I9" s="4"/>
      <c r="J9" s="407"/>
      <c r="K9" s="64" t="s">
        <v>46</v>
      </c>
    </row>
    <row r="10" spans="1:11" ht="30" customHeight="1">
      <c r="B10" s="407"/>
      <c r="C10" s="96" t="s">
        <v>48</v>
      </c>
      <c r="D10" s="256">
        <v>0.2</v>
      </c>
      <c r="E10" s="258">
        <v>0.16</v>
      </c>
      <c r="F10" s="258">
        <v>0.16</v>
      </c>
      <c r="G10" s="165"/>
      <c r="H10" s="166"/>
      <c r="I10" s="4"/>
      <c r="J10" s="407"/>
      <c r="K10" s="96" t="s">
        <v>48</v>
      </c>
    </row>
    <row r="11" spans="1:11" ht="30" customHeight="1" thickBot="1">
      <c r="B11" s="407"/>
      <c r="C11" s="68" t="s">
        <v>49</v>
      </c>
      <c r="D11" s="162">
        <f>SUM(D9:D10)</f>
        <v>0.4</v>
      </c>
      <c r="E11" s="162">
        <f>SUM(E9:E10)</f>
        <v>0.86</v>
      </c>
      <c r="F11" s="162">
        <f>SUM(F9:F10)</f>
        <v>0.86</v>
      </c>
      <c r="G11" s="162">
        <f>SUM(G9:G10)</f>
        <v>0</v>
      </c>
      <c r="H11" s="163">
        <f>SUM(H9:H10)</f>
        <v>0</v>
      </c>
      <c r="I11" s="4"/>
      <c r="J11" s="407"/>
      <c r="K11" s="68" t="s">
        <v>49</v>
      </c>
    </row>
    <row r="12" spans="1:11" ht="30" customHeight="1">
      <c r="B12" s="407"/>
      <c r="C12" s="82" t="s">
        <v>81</v>
      </c>
      <c r="D12" s="159">
        <v>0.6</v>
      </c>
      <c r="E12" s="276">
        <v>5.4</v>
      </c>
      <c r="F12" s="276">
        <v>5.4</v>
      </c>
      <c r="G12" s="276"/>
      <c r="H12" s="161"/>
      <c r="I12" s="4"/>
      <c r="J12" s="407"/>
      <c r="K12" s="82" t="s">
        <v>81</v>
      </c>
    </row>
    <row r="13" spans="1:11" ht="30" customHeight="1" thickBot="1">
      <c r="A13" s="4"/>
      <c r="B13" s="407"/>
      <c r="C13" s="83" t="s">
        <v>53</v>
      </c>
      <c r="D13" s="267">
        <v>2</v>
      </c>
      <c r="E13" s="322">
        <v>5.5</v>
      </c>
      <c r="F13" s="322">
        <v>2</v>
      </c>
      <c r="G13" s="322">
        <v>1</v>
      </c>
      <c r="H13" s="323">
        <v>0</v>
      </c>
      <c r="I13" s="4"/>
      <c r="J13" s="407"/>
      <c r="K13" s="83" t="s">
        <v>53</v>
      </c>
    </row>
    <row r="14" spans="1:11" ht="30" customHeight="1" thickBot="1">
      <c r="A14" s="4"/>
      <c r="B14" s="407"/>
      <c r="C14" s="67" t="s">
        <v>63</v>
      </c>
      <c r="D14" s="169">
        <f>D12+D13</f>
        <v>2.6</v>
      </c>
      <c r="E14" s="169">
        <f>E12+E13</f>
        <v>10.9</v>
      </c>
      <c r="F14" s="169">
        <f>F12+F13</f>
        <v>7.4</v>
      </c>
      <c r="G14" s="169">
        <f>G12+G13</f>
        <v>1</v>
      </c>
      <c r="H14" s="170">
        <f>H12+H13</f>
        <v>0</v>
      </c>
      <c r="I14" s="4"/>
      <c r="J14" s="407"/>
      <c r="K14" s="67" t="s">
        <v>63</v>
      </c>
    </row>
    <row r="15" spans="1:11" ht="30" customHeight="1">
      <c r="B15" s="407"/>
      <c r="C15" s="64" t="s">
        <v>40</v>
      </c>
      <c r="D15" s="189">
        <v>5.8</v>
      </c>
      <c r="E15" s="187">
        <v>40.9</v>
      </c>
      <c r="F15" s="187">
        <v>38.4</v>
      </c>
      <c r="G15" s="187">
        <v>0</v>
      </c>
      <c r="H15" s="188">
        <v>2.5</v>
      </c>
      <c r="J15" s="407"/>
      <c r="K15" s="64" t="s">
        <v>40</v>
      </c>
    </row>
    <row r="16" spans="1:11" ht="30" customHeight="1" thickBot="1">
      <c r="B16" s="407"/>
      <c r="C16" s="68" t="s">
        <v>44</v>
      </c>
      <c r="D16" s="169">
        <f>SUM(D15)</f>
        <v>5.8</v>
      </c>
      <c r="E16" s="162">
        <f>SUM(E15)</f>
        <v>40.9</v>
      </c>
      <c r="F16" s="162">
        <f>SUM(F15)</f>
        <v>38.4</v>
      </c>
      <c r="G16" s="162">
        <f>SUM(G15)</f>
        <v>0</v>
      </c>
      <c r="H16" s="163">
        <f>SUM(H15)</f>
        <v>2.5</v>
      </c>
      <c r="J16" s="407"/>
      <c r="K16" s="68" t="s">
        <v>44</v>
      </c>
    </row>
    <row r="17" spans="2:11" ht="30" customHeight="1">
      <c r="B17" s="407"/>
      <c r="C17" s="64" t="s">
        <v>67</v>
      </c>
      <c r="D17" s="159"/>
      <c r="E17" s="160"/>
      <c r="F17" s="160"/>
      <c r="G17" s="160"/>
      <c r="H17" s="161"/>
      <c r="J17" s="407"/>
      <c r="K17" s="64" t="s">
        <v>67</v>
      </c>
    </row>
    <row r="18" spans="2:11" ht="30" customHeight="1" thickBot="1">
      <c r="B18" s="407"/>
      <c r="C18" s="68" t="s">
        <v>68</v>
      </c>
      <c r="D18" s="162">
        <f>SUM(D17)</f>
        <v>0</v>
      </c>
      <c r="E18" s="162">
        <f>SUM(E17)</f>
        <v>0</v>
      </c>
      <c r="F18" s="162">
        <f>SUM(F17)</f>
        <v>0</v>
      </c>
      <c r="G18" s="162">
        <f>SUM(G17)</f>
        <v>0</v>
      </c>
      <c r="H18" s="163">
        <f>SUM(H17)</f>
        <v>0</v>
      </c>
      <c r="J18" s="407"/>
      <c r="K18" s="68" t="s">
        <v>68</v>
      </c>
    </row>
    <row r="19" spans="2:11" ht="30" customHeight="1" thickBot="1">
      <c r="B19" s="338"/>
      <c r="C19" s="95" t="s">
        <v>85</v>
      </c>
      <c r="D19" s="171">
        <f>SUM(D8,D11,D14,D16,D18)</f>
        <v>9</v>
      </c>
      <c r="E19" s="171">
        <f>SUM(E8,E11,E14,E16,E18)</f>
        <v>53.14</v>
      </c>
      <c r="F19" s="171">
        <f>SUM(F8,F11,F14,F16,F18)</f>
        <v>47.14</v>
      </c>
      <c r="G19" s="171">
        <f>SUM(G8,G11,G14,G16,G18)</f>
        <v>1.48</v>
      </c>
      <c r="H19" s="172">
        <f>SUM(H8,H11,H14,H16,H18)</f>
        <v>2.98</v>
      </c>
      <c r="J19" s="338"/>
      <c r="K19" s="95" t="s">
        <v>85</v>
      </c>
    </row>
    <row r="20" spans="2:11" ht="30" customHeight="1" thickBot="1">
      <c r="B20" s="399" t="s">
        <v>82</v>
      </c>
      <c r="C20" s="246" t="s">
        <v>48</v>
      </c>
      <c r="D20" s="235">
        <v>0.05</v>
      </c>
      <c r="E20" s="207">
        <v>0.2</v>
      </c>
      <c r="F20" s="207">
        <v>0.1</v>
      </c>
      <c r="G20" s="207">
        <v>0</v>
      </c>
      <c r="H20" s="254">
        <v>0</v>
      </c>
      <c r="J20" s="116"/>
      <c r="K20" s="250"/>
    </row>
    <row r="21" spans="2:11" ht="30" customHeight="1" thickBot="1">
      <c r="B21" s="400"/>
      <c r="C21" s="253" t="s">
        <v>109</v>
      </c>
      <c r="D21" s="216">
        <f>SUM(D20)</f>
        <v>0.05</v>
      </c>
      <c r="E21" s="216">
        <f>SUM(E20)</f>
        <v>0.2</v>
      </c>
      <c r="F21" s="216">
        <f>SUM(F20)</f>
        <v>0.1</v>
      </c>
      <c r="G21" s="216">
        <f>SUM(G20)</f>
        <v>0</v>
      </c>
      <c r="H21" s="217">
        <f>SUM(H20)</f>
        <v>0</v>
      </c>
      <c r="J21" s="116"/>
      <c r="K21" s="250"/>
    </row>
    <row r="22" spans="2:11" ht="30" customHeight="1">
      <c r="B22" s="400"/>
      <c r="C22" s="82" t="s">
        <v>81</v>
      </c>
      <c r="D22" s="159">
        <v>0.2</v>
      </c>
      <c r="E22" s="160">
        <v>0.3</v>
      </c>
      <c r="F22" s="160">
        <v>0.3</v>
      </c>
      <c r="G22" s="167"/>
      <c r="H22" s="168"/>
      <c r="J22" s="399" t="s">
        <v>82</v>
      </c>
      <c r="K22" s="82" t="s">
        <v>81</v>
      </c>
    </row>
    <row r="23" spans="2:11" ht="30" customHeight="1" thickBot="1">
      <c r="B23" s="400"/>
      <c r="C23" s="68" t="s">
        <v>63</v>
      </c>
      <c r="D23" s="267">
        <f>D22</f>
        <v>0.2</v>
      </c>
      <c r="E23" s="267">
        <f>E22</f>
        <v>0.3</v>
      </c>
      <c r="F23" s="267">
        <f>F22</f>
        <v>0.3</v>
      </c>
      <c r="G23" s="162">
        <f>G22</f>
        <v>0</v>
      </c>
      <c r="H23" s="163">
        <f>H22</f>
        <v>0</v>
      </c>
      <c r="J23" s="400"/>
      <c r="K23" s="68" t="s">
        <v>63</v>
      </c>
    </row>
    <row r="24" spans="2:11" ht="30" customHeight="1">
      <c r="B24" s="400"/>
      <c r="C24" s="64" t="s">
        <v>40</v>
      </c>
      <c r="D24" s="189">
        <v>7.8</v>
      </c>
      <c r="E24" s="187">
        <v>53.8</v>
      </c>
      <c r="F24" s="187">
        <v>50.2</v>
      </c>
      <c r="G24" s="187">
        <v>0</v>
      </c>
      <c r="H24" s="188">
        <v>3.6</v>
      </c>
      <c r="I24" s="4"/>
      <c r="J24" s="84"/>
      <c r="K24" s="64" t="s">
        <v>40</v>
      </c>
    </row>
    <row r="25" spans="2:11" ht="30" customHeight="1" thickBot="1">
      <c r="B25" s="400"/>
      <c r="C25" s="68" t="s">
        <v>44</v>
      </c>
      <c r="D25" s="162">
        <f>SUM(D24)</f>
        <v>7.8</v>
      </c>
      <c r="E25" s="162">
        <f>SUM(E24)</f>
        <v>53.8</v>
      </c>
      <c r="F25" s="162">
        <f>SUM(F24)</f>
        <v>50.2</v>
      </c>
      <c r="G25" s="162">
        <f>SUM(G24)</f>
        <v>0</v>
      </c>
      <c r="H25" s="163">
        <f>SUM(H24)</f>
        <v>3.6</v>
      </c>
      <c r="I25" s="4"/>
      <c r="J25" s="84"/>
      <c r="K25" s="68" t="s">
        <v>44</v>
      </c>
    </row>
    <row r="26" spans="2:11" ht="30" customHeight="1" thickBot="1">
      <c r="B26" s="401"/>
      <c r="C26" s="95" t="s">
        <v>85</v>
      </c>
      <c r="D26" s="171">
        <f>SUM(D21,D23,D25)</f>
        <v>8.0500000000000007</v>
      </c>
      <c r="E26" s="171">
        <f>SUM(E21,E23,E25)</f>
        <v>54.3</v>
      </c>
      <c r="F26" s="171">
        <f>SUM(F21,F23,F25)</f>
        <v>50.6</v>
      </c>
      <c r="G26" s="171">
        <f>SUM(G21,G23,G25)</f>
        <v>0</v>
      </c>
      <c r="H26" s="172">
        <f>SUM(H21,H23,H25)</f>
        <v>3.6</v>
      </c>
      <c r="I26" s="4"/>
      <c r="J26" s="84"/>
      <c r="K26" s="95" t="s">
        <v>85</v>
      </c>
    </row>
    <row r="27" spans="2:11" ht="30" customHeight="1">
      <c r="B27" s="396" t="s">
        <v>84</v>
      </c>
      <c r="C27" s="66" t="s">
        <v>83</v>
      </c>
      <c r="D27" s="173">
        <v>1</v>
      </c>
      <c r="E27" s="174">
        <v>2</v>
      </c>
      <c r="F27" s="268">
        <v>2</v>
      </c>
      <c r="G27" s="174"/>
      <c r="H27" s="175"/>
      <c r="I27" s="4"/>
      <c r="J27" s="396" t="s">
        <v>84</v>
      </c>
      <c r="K27" s="85" t="s">
        <v>83</v>
      </c>
    </row>
    <row r="28" spans="2:11" ht="30" customHeight="1" thickBot="1">
      <c r="B28" s="397"/>
      <c r="C28" s="266" t="s">
        <v>63</v>
      </c>
      <c r="D28" s="211">
        <f>D27</f>
        <v>1</v>
      </c>
      <c r="E28" s="211">
        <f>E27</f>
        <v>2</v>
      </c>
      <c r="F28" s="211">
        <f>F27</f>
        <v>2</v>
      </c>
      <c r="G28" s="211">
        <f>G27</f>
        <v>0</v>
      </c>
      <c r="H28" s="212">
        <f>H27</f>
        <v>0</v>
      </c>
      <c r="I28" s="4"/>
      <c r="J28" s="397"/>
      <c r="K28" s="86" t="s">
        <v>63</v>
      </c>
    </row>
    <row r="29" spans="2:11" ht="30" customHeight="1" thickBot="1">
      <c r="B29" s="398"/>
      <c r="C29" s="87" t="s">
        <v>85</v>
      </c>
      <c r="D29" s="176">
        <f>SUM(D28)</f>
        <v>1</v>
      </c>
      <c r="E29" s="176">
        <f>SUM(E28)</f>
        <v>2</v>
      </c>
      <c r="F29" s="176">
        <f>SUM(F28)</f>
        <v>2</v>
      </c>
      <c r="G29" s="176">
        <f>SUM(G28)</f>
        <v>0</v>
      </c>
      <c r="H29" s="177">
        <f>SUM(H28)</f>
        <v>0</v>
      </c>
      <c r="I29" s="4"/>
      <c r="J29" s="398"/>
      <c r="K29" s="87" t="s">
        <v>85</v>
      </c>
    </row>
    <row r="30" spans="2:11" ht="30" customHeight="1">
      <c r="B30" s="396" t="s">
        <v>92</v>
      </c>
      <c r="C30" s="64" t="s">
        <v>95</v>
      </c>
      <c r="D30" s="159">
        <v>4</v>
      </c>
      <c r="E30" s="178">
        <v>14.6</v>
      </c>
      <c r="F30" s="160">
        <v>12.2</v>
      </c>
      <c r="G30" s="159"/>
      <c r="H30" s="179"/>
      <c r="J30" s="396" t="s">
        <v>92</v>
      </c>
      <c r="K30" s="64" t="s">
        <v>95</v>
      </c>
    </row>
    <row r="31" spans="2:11" ht="26.25" thickBot="1">
      <c r="B31" s="397"/>
      <c r="C31" s="68" t="s">
        <v>52</v>
      </c>
      <c r="D31" s="162">
        <f>SUM(D30:D30)</f>
        <v>4</v>
      </c>
      <c r="E31" s="162">
        <f>SUM(E30:E30)</f>
        <v>14.6</v>
      </c>
      <c r="F31" s="162">
        <f>SUM(F30:F30)</f>
        <v>12.2</v>
      </c>
      <c r="G31" s="162">
        <f>SUM(G30:G30)</f>
        <v>0</v>
      </c>
      <c r="H31" s="163">
        <f>SUM(H30:H30)</f>
        <v>0</v>
      </c>
      <c r="J31" s="397"/>
      <c r="K31" s="68" t="s">
        <v>52</v>
      </c>
    </row>
    <row r="32" spans="2:11">
      <c r="B32" s="397"/>
      <c r="C32" s="64" t="s">
        <v>46</v>
      </c>
      <c r="D32" s="235">
        <v>0.3</v>
      </c>
      <c r="E32" s="206">
        <v>1</v>
      </c>
      <c r="F32" s="207">
        <v>1</v>
      </c>
      <c r="G32" s="159"/>
      <c r="H32" s="179"/>
      <c r="J32" s="397"/>
      <c r="K32" s="64" t="s">
        <v>46</v>
      </c>
    </row>
    <row r="33" spans="2:11">
      <c r="B33" s="397"/>
      <c r="C33" s="96" t="s">
        <v>48</v>
      </c>
      <c r="D33" s="256">
        <v>0.5</v>
      </c>
      <c r="E33" s="245">
        <v>2.48</v>
      </c>
      <c r="F33" s="258">
        <v>1.24</v>
      </c>
      <c r="G33" s="164"/>
      <c r="H33" s="180"/>
      <c r="J33" s="397"/>
      <c r="K33" s="96" t="s">
        <v>48</v>
      </c>
    </row>
    <row r="34" spans="2:11" ht="26.25" thickBot="1">
      <c r="B34" s="397"/>
      <c r="C34" s="68" t="s">
        <v>49</v>
      </c>
      <c r="D34" s="162">
        <f>SUM(D32:D33)</f>
        <v>0.8</v>
      </c>
      <c r="E34" s="162">
        <f>SUM(E32:E33)</f>
        <v>3.48</v>
      </c>
      <c r="F34" s="162">
        <f>SUM(F32:F33)</f>
        <v>2.2400000000000002</v>
      </c>
      <c r="G34" s="162">
        <f>SUM(G32:G33)</f>
        <v>0</v>
      </c>
      <c r="H34" s="163">
        <f>SUM(H32:H33)</f>
        <v>0</v>
      </c>
      <c r="J34" s="397"/>
      <c r="K34" s="68" t="s">
        <v>49</v>
      </c>
    </row>
    <row r="35" spans="2:11">
      <c r="B35" s="397"/>
      <c r="C35" s="64" t="s">
        <v>64</v>
      </c>
      <c r="D35" s="159">
        <v>1</v>
      </c>
      <c r="E35" s="275">
        <v>2.2000000000000002</v>
      </c>
      <c r="F35" s="276">
        <v>0.7</v>
      </c>
      <c r="G35" s="159">
        <v>1.5</v>
      </c>
      <c r="H35" s="179"/>
      <c r="J35" s="397"/>
      <c r="K35" s="64" t="s">
        <v>64</v>
      </c>
    </row>
    <row r="36" spans="2:11">
      <c r="B36" s="397"/>
      <c r="C36" s="85" t="s">
        <v>53</v>
      </c>
      <c r="D36" s="262">
        <v>5</v>
      </c>
      <c r="E36" s="273">
        <v>11.3</v>
      </c>
      <c r="F36" s="274">
        <v>5.3</v>
      </c>
      <c r="G36" s="271">
        <v>4</v>
      </c>
      <c r="H36" s="181">
        <v>2</v>
      </c>
      <c r="J36" s="397"/>
      <c r="K36" s="83" t="s">
        <v>53</v>
      </c>
    </row>
    <row r="37" spans="2:11" ht="26.25" thickBot="1">
      <c r="B37" s="397"/>
      <c r="C37" s="266" t="s">
        <v>63</v>
      </c>
      <c r="D37" s="211">
        <f>D35+D36</f>
        <v>6</v>
      </c>
      <c r="E37" s="211">
        <f>E35+E36</f>
        <v>13.5</v>
      </c>
      <c r="F37" s="211">
        <f>F35+F36</f>
        <v>6</v>
      </c>
      <c r="G37" s="211">
        <f>G35+G36</f>
        <v>5.5</v>
      </c>
      <c r="H37" s="212">
        <f>H35+H36</f>
        <v>2</v>
      </c>
      <c r="J37" s="397"/>
      <c r="K37" s="67" t="s">
        <v>63</v>
      </c>
    </row>
    <row r="38" spans="2:11">
      <c r="B38" s="397"/>
      <c r="C38" s="93" t="s">
        <v>67</v>
      </c>
      <c r="D38" s="159">
        <v>1</v>
      </c>
      <c r="E38" s="178">
        <v>3</v>
      </c>
      <c r="F38" s="160">
        <v>0.2</v>
      </c>
      <c r="G38" s="159">
        <v>2.5</v>
      </c>
      <c r="H38" s="181"/>
      <c r="J38" s="397"/>
      <c r="K38" s="93" t="s">
        <v>67</v>
      </c>
    </row>
    <row r="39" spans="2:11" ht="26.25" thickBot="1">
      <c r="B39" s="397"/>
      <c r="C39" s="94" t="s">
        <v>68</v>
      </c>
      <c r="D39" s="182">
        <f>SUM(D38)</f>
        <v>1</v>
      </c>
      <c r="E39" s="182">
        <f>SUM(E38)</f>
        <v>3</v>
      </c>
      <c r="F39" s="182">
        <f>SUM(F38)</f>
        <v>0.2</v>
      </c>
      <c r="G39" s="182">
        <f>SUM(G38)</f>
        <v>2.5</v>
      </c>
      <c r="H39" s="183">
        <f>SUM(H38)</f>
        <v>0</v>
      </c>
      <c r="J39" s="397"/>
      <c r="K39" s="94" t="s">
        <v>68</v>
      </c>
    </row>
    <row r="40" spans="2:11" ht="26.25" thickBot="1">
      <c r="B40" s="398"/>
      <c r="C40" s="95" t="s">
        <v>85</v>
      </c>
      <c r="D40" s="171">
        <f>SUM(D31,D34,D37,D39)</f>
        <v>11.8</v>
      </c>
      <c r="E40" s="171">
        <f>SUM(E31,E34,E37,E39)</f>
        <v>34.58</v>
      </c>
      <c r="F40" s="171">
        <f>SUM(F31,F34,F37,F39)</f>
        <v>20.639999999999997</v>
      </c>
      <c r="G40" s="171">
        <f>SUM(G31,G34,G37,G39)</f>
        <v>8</v>
      </c>
      <c r="H40" s="172">
        <f>SUM(H31,H34,H37,H39)</f>
        <v>2</v>
      </c>
      <c r="J40" s="398"/>
      <c r="K40" s="95" t="s">
        <v>85</v>
      </c>
    </row>
    <row r="41" spans="2:11">
      <c r="B41" s="399" t="s">
        <v>11</v>
      </c>
      <c r="C41" s="154" t="s">
        <v>42</v>
      </c>
      <c r="D41" s="159">
        <v>0.05</v>
      </c>
      <c r="E41" s="184">
        <v>0.3</v>
      </c>
      <c r="F41" s="159">
        <v>0.3</v>
      </c>
      <c r="G41" s="159"/>
      <c r="H41" s="179"/>
      <c r="J41" s="399" t="s">
        <v>11</v>
      </c>
      <c r="K41" s="64" t="s">
        <v>42</v>
      </c>
    </row>
    <row r="42" spans="2:11" ht="26.25" thickBot="1">
      <c r="B42" s="400"/>
      <c r="C42" s="156" t="s">
        <v>43</v>
      </c>
      <c r="D42" s="182">
        <f>SUM(D41)</f>
        <v>0.05</v>
      </c>
      <c r="E42" s="182">
        <f>SUM(E41)</f>
        <v>0.3</v>
      </c>
      <c r="F42" s="182">
        <f>SUM(F41)</f>
        <v>0.3</v>
      </c>
      <c r="G42" s="182">
        <f>SUM(G41)</f>
        <v>0</v>
      </c>
      <c r="H42" s="183">
        <f>SUM(H41)</f>
        <v>0</v>
      </c>
      <c r="J42" s="400"/>
      <c r="K42" s="68" t="s">
        <v>43</v>
      </c>
    </row>
    <row r="43" spans="2:11">
      <c r="B43" s="400"/>
      <c r="C43" s="154" t="s">
        <v>46</v>
      </c>
      <c r="D43" s="235">
        <v>0.5</v>
      </c>
      <c r="E43" s="206">
        <v>1.6</v>
      </c>
      <c r="F43" s="207">
        <v>1.6</v>
      </c>
      <c r="G43" s="235"/>
      <c r="H43" s="255"/>
      <c r="J43" s="400"/>
      <c r="K43" s="64" t="s">
        <v>46</v>
      </c>
    </row>
    <row r="44" spans="2:11">
      <c r="B44" s="400"/>
      <c r="C44" s="155" t="s">
        <v>48</v>
      </c>
      <c r="D44" s="256">
        <v>0.3</v>
      </c>
      <c r="E44" s="245">
        <v>0.2</v>
      </c>
      <c r="F44" s="245">
        <v>0.1</v>
      </c>
      <c r="G44" s="256"/>
      <c r="H44" s="257"/>
      <c r="J44" s="400"/>
      <c r="K44" s="96" t="s">
        <v>48</v>
      </c>
    </row>
    <row r="45" spans="2:11" ht="26.25" thickBot="1">
      <c r="B45" s="400"/>
      <c r="C45" s="156" t="s">
        <v>49</v>
      </c>
      <c r="D45" s="216">
        <f>SUM(D43:D44)</f>
        <v>0.8</v>
      </c>
      <c r="E45" s="216">
        <f>SUM(E43:E44)</f>
        <v>1.8</v>
      </c>
      <c r="F45" s="216">
        <f>SUM(F43:F44)</f>
        <v>1.7000000000000002</v>
      </c>
      <c r="G45" s="216">
        <f>SUM(G43:G44)</f>
        <v>0</v>
      </c>
      <c r="H45" s="217">
        <f>SUM(H43:H44)</f>
        <v>0</v>
      </c>
      <c r="J45" s="400"/>
      <c r="K45" s="68" t="s">
        <v>49</v>
      </c>
    </row>
    <row r="46" spans="2:11">
      <c r="B46" s="400"/>
      <c r="C46" s="157" t="s">
        <v>81</v>
      </c>
      <c r="D46" s="251">
        <v>0.5</v>
      </c>
      <c r="E46" s="260">
        <v>3.3</v>
      </c>
      <c r="F46" s="259">
        <v>3.3</v>
      </c>
      <c r="G46" s="261"/>
      <c r="H46" s="252"/>
      <c r="J46" s="400"/>
      <c r="K46" s="82" t="s">
        <v>81</v>
      </c>
    </row>
    <row r="47" spans="2:11">
      <c r="B47" s="400"/>
      <c r="C47" s="158" t="s">
        <v>53</v>
      </c>
      <c r="D47" s="269">
        <v>1.5</v>
      </c>
      <c r="E47" s="278">
        <v>4.5</v>
      </c>
      <c r="F47" s="270">
        <v>2</v>
      </c>
      <c r="G47" s="269">
        <v>1</v>
      </c>
      <c r="H47" s="272">
        <v>0</v>
      </c>
      <c r="J47" s="400"/>
      <c r="K47" s="83" t="s">
        <v>53</v>
      </c>
    </row>
    <row r="48" spans="2:11" ht="26.25" thickBot="1">
      <c r="B48" s="400"/>
      <c r="C48" s="277" t="s">
        <v>63</v>
      </c>
      <c r="D48" s="211">
        <f>D46+D47</f>
        <v>2</v>
      </c>
      <c r="E48" s="211">
        <f>E46+E47</f>
        <v>7.8</v>
      </c>
      <c r="F48" s="211">
        <f>F46+F47</f>
        <v>5.3</v>
      </c>
      <c r="G48" s="211">
        <f>G46+G47</f>
        <v>1</v>
      </c>
      <c r="H48" s="212">
        <f>H46+H47</f>
        <v>0</v>
      </c>
      <c r="J48" s="400"/>
      <c r="K48" s="67" t="s">
        <v>63</v>
      </c>
    </row>
    <row r="49" spans="2:11">
      <c r="B49" s="400"/>
      <c r="C49" s="154" t="s">
        <v>40</v>
      </c>
      <c r="D49" s="189">
        <v>10.8</v>
      </c>
      <c r="E49" s="190">
        <v>107</v>
      </c>
      <c r="F49" s="187">
        <v>39</v>
      </c>
      <c r="G49" s="189">
        <v>0</v>
      </c>
      <c r="H49" s="191">
        <v>68</v>
      </c>
      <c r="J49" s="400"/>
      <c r="K49" s="64" t="s">
        <v>40</v>
      </c>
    </row>
    <row r="50" spans="2:11" ht="26.25" thickBot="1">
      <c r="B50" s="400"/>
      <c r="C50" s="94" t="s">
        <v>44</v>
      </c>
      <c r="D50" s="182">
        <f>SUM(D49)</f>
        <v>10.8</v>
      </c>
      <c r="E50" s="182">
        <f>SUM(E49)</f>
        <v>107</v>
      </c>
      <c r="F50" s="182">
        <f>SUM(F49)</f>
        <v>39</v>
      </c>
      <c r="G50" s="182">
        <f>SUM(G49)</f>
        <v>0</v>
      </c>
      <c r="H50" s="183">
        <f>SUM(H49)</f>
        <v>68</v>
      </c>
      <c r="J50" s="400"/>
      <c r="K50" s="94" t="s">
        <v>44</v>
      </c>
    </row>
    <row r="51" spans="2:11" ht="26.25" thickBot="1">
      <c r="B51" s="401"/>
      <c r="C51" s="87" t="s">
        <v>85</v>
      </c>
      <c r="D51" s="176">
        <f>SUM(D42,D45,D48,D50)</f>
        <v>13.65</v>
      </c>
      <c r="E51" s="176">
        <f>SUM(E42,E45,E48,E50)</f>
        <v>116.9</v>
      </c>
      <c r="F51" s="176">
        <f>SUM(F42,F45,F48,F50)</f>
        <v>46.3</v>
      </c>
      <c r="G51" s="176">
        <f>SUM(G42,G45,G48,G50)</f>
        <v>1</v>
      </c>
      <c r="H51" s="177">
        <f>SUM(H42,H45,H48,H50)</f>
        <v>68</v>
      </c>
      <c r="J51" s="401"/>
      <c r="K51" s="87" t="s">
        <v>85</v>
      </c>
    </row>
    <row r="52" spans="2:11" ht="27.75" customHeight="1">
      <c r="B52" s="402" t="s">
        <v>86</v>
      </c>
      <c r="C52" s="64" t="s">
        <v>64</v>
      </c>
      <c r="D52" s="159">
        <v>2</v>
      </c>
      <c r="E52" s="276">
        <v>4.4000000000000004</v>
      </c>
      <c r="F52" s="276">
        <v>1.4</v>
      </c>
      <c r="G52" s="276">
        <v>3</v>
      </c>
      <c r="H52" s="161"/>
      <c r="J52" s="402" t="s">
        <v>86</v>
      </c>
      <c r="K52" s="64" t="s">
        <v>64</v>
      </c>
    </row>
    <row r="53" spans="2:11" ht="25.5" customHeight="1" thickBot="1">
      <c r="B53" s="403"/>
      <c r="C53" s="65" t="s">
        <v>63</v>
      </c>
      <c r="D53" s="279">
        <f>SUM(D52)</f>
        <v>2</v>
      </c>
      <c r="E53" s="279">
        <f>SUM(E52)</f>
        <v>4.4000000000000004</v>
      </c>
      <c r="F53" s="279">
        <f>SUM(F52)</f>
        <v>1.4</v>
      </c>
      <c r="G53" s="279">
        <f>SUM(G52)</f>
        <v>3</v>
      </c>
      <c r="H53" s="280">
        <f>SUM(H52)</f>
        <v>0</v>
      </c>
      <c r="J53" s="403"/>
      <c r="K53" s="68" t="s">
        <v>63</v>
      </c>
    </row>
    <row r="54" spans="2:11" ht="25.5" customHeight="1">
      <c r="B54" s="88"/>
      <c r="C54" s="64" t="s">
        <v>67</v>
      </c>
      <c r="D54" s="159">
        <v>1</v>
      </c>
      <c r="E54" s="178">
        <v>3</v>
      </c>
      <c r="F54" s="160">
        <v>0.2</v>
      </c>
      <c r="G54" s="159">
        <v>2.5</v>
      </c>
      <c r="H54" s="179"/>
      <c r="J54" s="88"/>
      <c r="K54" s="64" t="s">
        <v>67</v>
      </c>
    </row>
    <row r="55" spans="2:11" ht="26.25" customHeight="1" thickBot="1">
      <c r="B55" s="88"/>
      <c r="C55" s="68" t="s">
        <v>68</v>
      </c>
      <c r="D55" s="182">
        <f>SUM(D54)</f>
        <v>1</v>
      </c>
      <c r="E55" s="182">
        <f>SUM(E54)</f>
        <v>3</v>
      </c>
      <c r="F55" s="182">
        <f>SUM(F54)</f>
        <v>0.2</v>
      </c>
      <c r="G55" s="182">
        <f>SUM(G54)</f>
        <v>2.5</v>
      </c>
      <c r="H55" s="183">
        <f>SUM(H54)</f>
        <v>0</v>
      </c>
      <c r="J55" s="88"/>
      <c r="K55" s="68" t="s">
        <v>68</v>
      </c>
    </row>
    <row r="56" spans="2:11" ht="27.75" thickBot="1">
      <c r="B56" s="88"/>
      <c r="C56" s="95" t="s">
        <v>85</v>
      </c>
      <c r="D56" s="171">
        <f>SUM(D53,,D55)</f>
        <v>3</v>
      </c>
      <c r="E56" s="171">
        <f>SUM(E53,,E55)</f>
        <v>7.4</v>
      </c>
      <c r="F56" s="171">
        <f>SUM(F53,,F55)</f>
        <v>1.5999999999999999</v>
      </c>
      <c r="G56" s="171">
        <f>SUM(G53,,G55)</f>
        <v>5.5</v>
      </c>
      <c r="H56" s="172">
        <f>SUM(H53,,H55)</f>
        <v>0</v>
      </c>
      <c r="J56" s="88"/>
      <c r="K56" s="95" t="s">
        <v>85</v>
      </c>
    </row>
    <row r="57" spans="2:11" ht="26.25" customHeight="1">
      <c r="B57" s="404" t="s">
        <v>93</v>
      </c>
      <c r="C57" s="97" t="s">
        <v>94</v>
      </c>
      <c r="D57" s="235">
        <v>0.05</v>
      </c>
      <c r="E57" s="235">
        <v>0.02</v>
      </c>
      <c r="F57" s="235">
        <v>0.01</v>
      </c>
      <c r="G57" s="160"/>
      <c r="H57" s="161"/>
      <c r="J57" s="404" t="s">
        <v>93</v>
      </c>
      <c r="K57" s="97" t="s">
        <v>94</v>
      </c>
    </row>
    <row r="58" spans="2:11" ht="26.25" thickBot="1">
      <c r="B58" s="405"/>
      <c r="C58" s="98" t="s">
        <v>49</v>
      </c>
      <c r="D58" s="162">
        <f t="shared" ref="D58:F59" si="0">SUM(D57)</f>
        <v>0.05</v>
      </c>
      <c r="E58" s="162">
        <f t="shared" si="0"/>
        <v>0.02</v>
      </c>
      <c r="F58" s="162">
        <f t="shared" si="0"/>
        <v>0.01</v>
      </c>
      <c r="G58" s="182">
        <f>SUM(G57)</f>
        <v>0</v>
      </c>
      <c r="H58" s="183">
        <f>SUM(H57)</f>
        <v>0</v>
      </c>
      <c r="J58" s="405"/>
      <c r="K58" s="98" t="s">
        <v>49</v>
      </c>
    </row>
    <row r="59" spans="2:11" ht="26.25" thickBot="1">
      <c r="B59" s="406"/>
      <c r="C59" s="99" t="s">
        <v>85</v>
      </c>
      <c r="D59" s="171">
        <f t="shared" si="0"/>
        <v>0.05</v>
      </c>
      <c r="E59" s="171">
        <f t="shared" si="0"/>
        <v>0.02</v>
      </c>
      <c r="F59" s="171">
        <f t="shared" si="0"/>
        <v>0.01</v>
      </c>
      <c r="G59" s="171">
        <f>SUM(G58)</f>
        <v>0</v>
      </c>
      <c r="H59" s="172">
        <f>SUM(H58)</f>
        <v>0</v>
      </c>
      <c r="J59" s="406"/>
      <c r="K59" s="99" t="s">
        <v>85</v>
      </c>
    </row>
    <row r="60" spans="2:11" ht="25.5" customHeight="1">
      <c r="B60" s="404" t="s">
        <v>87</v>
      </c>
      <c r="C60" s="97" t="s">
        <v>88</v>
      </c>
      <c r="D60" s="262">
        <v>1.9</v>
      </c>
      <c r="E60" s="263">
        <v>5</v>
      </c>
      <c r="F60" s="263">
        <v>1</v>
      </c>
      <c r="G60" s="263">
        <v>3</v>
      </c>
      <c r="H60" s="264">
        <v>1</v>
      </c>
      <c r="J60" s="404" t="s">
        <v>87</v>
      </c>
      <c r="K60" s="97" t="s">
        <v>88</v>
      </c>
    </row>
    <row r="61" spans="2:11" ht="26.25" thickBot="1">
      <c r="B61" s="406"/>
      <c r="C61" s="98" t="s">
        <v>63</v>
      </c>
      <c r="D61" s="162">
        <f>D60</f>
        <v>1.9</v>
      </c>
      <c r="E61" s="162">
        <f>E60</f>
        <v>5</v>
      </c>
      <c r="F61" s="162">
        <f>F60</f>
        <v>1</v>
      </c>
      <c r="G61" s="162">
        <f>G60</f>
        <v>3</v>
      </c>
      <c r="H61" s="163">
        <f>H60</f>
        <v>1</v>
      </c>
      <c r="J61" s="405"/>
      <c r="K61" s="89" t="s">
        <v>63</v>
      </c>
    </row>
    <row r="62" spans="2:11" ht="26.25" thickBot="1">
      <c r="B62" s="100"/>
      <c r="C62" s="324" t="s">
        <v>85</v>
      </c>
      <c r="D62" s="267">
        <f>SUM(D61)</f>
        <v>1.9</v>
      </c>
      <c r="E62" s="267">
        <f>SUM(E61)</f>
        <v>5</v>
      </c>
      <c r="F62" s="267">
        <f>SUM(F61)</f>
        <v>1</v>
      </c>
      <c r="G62" s="267">
        <f>SUM(G61)</f>
        <v>3</v>
      </c>
      <c r="H62" s="325">
        <f>SUM(H61)</f>
        <v>1</v>
      </c>
      <c r="J62" s="100"/>
      <c r="K62" s="99" t="s">
        <v>85</v>
      </c>
    </row>
    <row r="63" spans="2:11">
      <c r="C63" s="4"/>
      <c r="D63" s="4"/>
      <c r="K63" s="4"/>
    </row>
    <row r="68" spans="3:11">
      <c r="C68" s="4"/>
      <c r="K68" s="4"/>
    </row>
    <row r="69" spans="3:11">
      <c r="C69" s="4"/>
      <c r="K69" s="4"/>
    </row>
  </sheetData>
  <mergeCells count="21">
    <mergeCell ref="B27:B29"/>
    <mergeCell ref="B20:B26"/>
    <mergeCell ref="C4:C6"/>
    <mergeCell ref="G5:H5"/>
    <mergeCell ref="D4:D6"/>
    <mergeCell ref="E4:E6"/>
    <mergeCell ref="B7:B19"/>
    <mergeCell ref="B41:B51"/>
    <mergeCell ref="B52:B53"/>
    <mergeCell ref="B60:B61"/>
    <mergeCell ref="B57:B59"/>
    <mergeCell ref="B30:B40"/>
    <mergeCell ref="J60:J61"/>
    <mergeCell ref="K4:K6"/>
    <mergeCell ref="J7:J19"/>
    <mergeCell ref="J22:J23"/>
    <mergeCell ref="J27:J29"/>
    <mergeCell ref="J30:J40"/>
    <mergeCell ref="J41:J51"/>
    <mergeCell ref="J52:J53"/>
    <mergeCell ref="J57:J59"/>
  </mergeCells>
  <phoneticPr fontId="5"/>
  <printOptions horizontalCentered="1"/>
  <pageMargins left="0.78740157480314965" right="0.78740157480314965" top="0.78740157480314965" bottom="0.78740157480314965" header="0" footer="0"/>
  <pageSetup paperSize="9" scale="4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 transitionEntry="1">
    <pageSetUpPr fitToPage="1"/>
  </sheetPr>
  <dimension ref="A1:M57"/>
  <sheetViews>
    <sheetView showGridLines="0" topLeftCell="A10" zoomScale="75" zoomScaleNormal="75" zoomScaleSheetLayoutView="75" workbookViewId="0">
      <selection activeCell="G9" sqref="G9"/>
    </sheetView>
  </sheetViews>
  <sheetFormatPr defaultColWidth="10.59765625" defaultRowHeight="30" customHeight="1"/>
  <cols>
    <col min="1" max="1" width="1.59765625" style="23" customWidth="1"/>
    <col min="2" max="2" width="10.59765625" style="23"/>
    <col min="3" max="3" width="12.19921875" style="23" customWidth="1"/>
    <col min="4" max="4" width="14.69921875" style="23" customWidth="1"/>
    <col min="5" max="5" width="17.59765625" style="23" customWidth="1"/>
    <col min="6" max="6" width="19.59765625" style="23" customWidth="1"/>
    <col min="7" max="7" width="19.8984375" style="23" customWidth="1"/>
    <col min="8" max="8" width="13" style="23" bestFit="1" customWidth="1"/>
    <col min="9" max="9" width="10.59765625" style="23"/>
    <col min="10" max="10" width="1.69921875" style="23" customWidth="1"/>
    <col min="11" max="11" width="0" style="23" hidden="1" customWidth="1"/>
    <col min="12" max="12" width="12.19921875" style="23" hidden="1" customWidth="1"/>
    <col min="13" max="13" width="14.69921875" style="23" hidden="1" customWidth="1"/>
    <col min="14" max="16384" width="10.59765625" style="23"/>
  </cols>
  <sheetData>
    <row r="1" spans="1:13" ht="30" customHeight="1">
      <c r="B1" s="24"/>
      <c r="H1" s="427"/>
      <c r="I1" s="427"/>
      <c r="J1" s="427"/>
      <c r="K1" s="24"/>
    </row>
    <row r="2" spans="1:13" ht="30" customHeight="1" thickBot="1">
      <c r="A2" s="1"/>
      <c r="B2" s="25" t="s">
        <v>106</v>
      </c>
      <c r="C2" s="1"/>
      <c r="D2" s="1"/>
      <c r="E2" s="1"/>
      <c r="F2" s="1"/>
      <c r="G2" s="1"/>
      <c r="H2" s="1"/>
      <c r="I2" s="80"/>
      <c r="J2" s="1"/>
      <c r="K2" s="25" t="s">
        <v>106</v>
      </c>
      <c r="L2" s="1"/>
      <c r="M2" s="1"/>
    </row>
    <row r="3" spans="1:13" ht="30" customHeight="1">
      <c r="A3" s="1"/>
      <c r="B3" s="337" t="s">
        <v>29</v>
      </c>
      <c r="C3" s="382" t="s">
        <v>30</v>
      </c>
      <c r="D3" s="425" t="s">
        <v>31</v>
      </c>
      <c r="E3" s="428" t="s">
        <v>32</v>
      </c>
      <c r="F3" s="429"/>
      <c r="G3" s="30" t="s">
        <v>33</v>
      </c>
      <c r="H3" s="430" t="s">
        <v>34</v>
      </c>
      <c r="I3" s="431"/>
      <c r="J3" s="4"/>
      <c r="K3" s="337" t="s">
        <v>29</v>
      </c>
      <c r="L3" s="382" t="s">
        <v>30</v>
      </c>
      <c r="M3" s="425" t="s">
        <v>31</v>
      </c>
    </row>
    <row r="4" spans="1:13" ht="30" customHeight="1" thickBot="1">
      <c r="A4" s="1"/>
      <c r="B4" s="407"/>
      <c r="C4" s="383"/>
      <c r="D4" s="426"/>
      <c r="E4" s="75"/>
      <c r="F4" s="76" t="s">
        <v>35</v>
      </c>
      <c r="G4" s="77"/>
      <c r="H4" s="78" t="s">
        <v>36</v>
      </c>
      <c r="I4" s="79" t="s">
        <v>37</v>
      </c>
      <c r="J4" s="4"/>
      <c r="K4" s="407"/>
      <c r="L4" s="383"/>
      <c r="M4" s="426"/>
    </row>
    <row r="5" spans="1:13" ht="30" customHeight="1">
      <c r="A5" s="1"/>
      <c r="B5" s="339" t="s">
        <v>38</v>
      </c>
      <c r="C5" s="46" t="s">
        <v>41</v>
      </c>
      <c r="D5" s="47" t="s">
        <v>40</v>
      </c>
      <c r="E5" s="114">
        <v>8.0000000000000002E-3</v>
      </c>
      <c r="F5" s="81">
        <v>8.0000000000000002E-3</v>
      </c>
      <c r="G5" s="81">
        <v>8.0000000000000002E-3</v>
      </c>
      <c r="H5" s="291">
        <v>1</v>
      </c>
      <c r="I5" s="292">
        <v>0</v>
      </c>
      <c r="J5" s="4"/>
      <c r="K5" s="339" t="s">
        <v>38</v>
      </c>
      <c r="L5" s="46" t="s">
        <v>41</v>
      </c>
      <c r="M5" s="47" t="s">
        <v>40</v>
      </c>
    </row>
    <row r="6" spans="1:13" ht="30" customHeight="1">
      <c r="A6" s="1"/>
      <c r="B6" s="340"/>
      <c r="C6" s="421" t="s">
        <v>44</v>
      </c>
      <c r="D6" s="422"/>
      <c r="E6" s="306">
        <f t="shared" ref="E6:I7" si="0">SUM(E5)</f>
        <v>8.0000000000000002E-3</v>
      </c>
      <c r="F6" s="307">
        <f t="shared" si="0"/>
        <v>8.0000000000000002E-3</v>
      </c>
      <c r="G6" s="307">
        <f t="shared" si="0"/>
        <v>8.0000000000000002E-3</v>
      </c>
      <c r="H6" s="287">
        <f t="shared" si="0"/>
        <v>1</v>
      </c>
      <c r="I6" s="288">
        <f t="shared" si="0"/>
        <v>0</v>
      </c>
      <c r="J6" s="4"/>
      <c r="K6" s="340"/>
      <c r="L6" s="421" t="s">
        <v>44</v>
      </c>
      <c r="M6" s="422"/>
    </row>
    <row r="7" spans="1:13" ht="30" customHeight="1" thickBot="1">
      <c r="A7" s="1"/>
      <c r="B7" s="341"/>
      <c r="C7" s="423" t="s">
        <v>70</v>
      </c>
      <c r="D7" s="424"/>
      <c r="E7" s="308">
        <f t="shared" si="0"/>
        <v>8.0000000000000002E-3</v>
      </c>
      <c r="F7" s="192">
        <f t="shared" si="0"/>
        <v>8.0000000000000002E-3</v>
      </c>
      <c r="G7" s="192">
        <f t="shared" si="0"/>
        <v>8.0000000000000002E-3</v>
      </c>
      <c r="H7" s="289">
        <f t="shared" si="0"/>
        <v>1</v>
      </c>
      <c r="I7" s="290">
        <f t="shared" si="0"/>
        <v>0</v>
      </c>
      <c r="J7" s="4"/>
      <c r="K7" s="341"/>
      <c r="L7" s="423" t="s">
        <v>70</v>
      </c>
      <c r="M7" s="424"/>
    </row>
    <row r="8" spans="1:13" ht="30" customHeight="1">
      <c r="A8" s="1"/>
      <c r="B8" s="416" t="s">
        <v>65</v>
      </c>
      <c r="C8" s="46" t="s">
        <v>66</v>
      </c>
      <c r="D8" s="47" t="s">
        <v>64</v>
      </c>
      <c r="E8" s="285">
        <v>2</v>
      </c>
      <c r="F8" s="286">
        <v>2</v>
      </c>
      <c r="G8" s="184">
        <v>2</v>
      </c>
      <c r="H8" s="291">
        <v>1</v>
      </c>
      <c r="I8" s="292">
        <v>0</v>
      </c>
      <c r="J8" s="4"/>
      <c r="K8" s="416" t="s">
        <v>65</v>
      </c>
      <c r="L8" s="46" t="s">
        <v>66</v>
      </c>
      <c r="M8" s="47" t="s">
        <v>64</v>
      </c>
    </row>
    <row r="9" spans="1:13" ht="30" customHeight="1">
      <c r="A9" s="4"/>
      <c r="B9" s="417"/>
      <c r="C9" s="43" t="s">
        <v>66</v>
      </c>
      <c r="D9" s="49" t="s">
        <v>53</v>
      </c>
      <c r="E9" s="283">
        <v>0.5</v>
      </c>
      <c r="F9" s="284">
        <v>0.3</v>
      </c>
      <c r="G9" s="282">
        <v>0.2</v>
      </c>
      <c r="H9" s="293">
        <v>1</v>
      </c>
      <c r="I9" s="294">
        <v>0</v>
      </c>
      <c r="J9" s="4"/>
      <c r="K9" s="417"/>
      <c r="L9" s="43" t="s">
        <v>66</v>
      </c>
      <c r="M9" s="49" t="s">
        <v>53</v>
      </c>
    </row>
    <row r="10" spans="1:13" ht="30" customHeight="1" thickBot="1">
      <c r="A10" s="4"/>
      <c r="B10" s="417"/>
      <c r="C10" s="419" t="s">
        <v>71</v>
      </c>
      <c r="D10" s="420"/>
      <c r="E10" s="309">
        <f>SUM(E8:E9)</f>
        <v>2.5</v>
      </c>
      <c r="F10" s="310">
        <f>SUM(F8:F9)</f>
        <v>2.2999999999999998</v>
      </c>
      <c r="G10" s="310">
        <f>SUM(G8:G9)</f>
        <v>2.2000000000000002</v>
      </c>
      <c r="H10" s="295">
        <f>AVERAGE(H8:H9)</f>
        <v>1</v>
      </c>
      <c r="I10" s="296">
        <f>AVERAGE(I8:I9)</f>
        <v>0</v>
      </c>
      <c r="J10" s="4"/>
      <c r="K10" s="417"/>
      <c r="L10" s="419" t="s">
        <v>71</v>
      </c>
      <c r="M10" s="420"/>
    </row>
    <row r="11" spans="1:13" ht="30" customHeight="1" thickBot="1">
      <c r="A11" s="4"/>
      <c r="B11" s="418"/>
      <c r="C11" s="419" t="s">
        <v>70</v>
      </c>
      <c r="D11" s="420"/>
      <c r="E11" s="311">
        <f>SUM(E10)</f>
        <v>2.5</v>
      </c>
      <c r="F11" s="312">
        <f>SUM(F10)</f>
        <v>2.2999999999999998</v>
      </c>
      <c r="G11" s="312">
        <f>SUM(G10)</f>
        <v>2.2000000000000002</v>
      </c>
      <c r="H11" s="297">
        <f>AVERAGE(H10)</f>
        <v>1</v>
      </c>
      <c r="I11" s="298">
        <f>AVERAGE(I10)</f>
        <v>0</v>
      </c>
      <c r="J11" s="4"/>
      <c r="K11" s="418"/>
      <c r="L11" s="419" t="s">
        <v>70</v>
      </c>
      <c r="M11" s="420"/>
    </row>
    <row r="12" spans="1:13" ht="30" customHeight="1">
      <c r="A12" s="1"/>
      <c r="B12" s="339" t="s">
        <v>39</v>
      </c>
      <c r="C12" s="412" t="s">
        <v>67</v>
      </c>
      <c r="D12" s="413"/>
      <c r="E12" s="313">
        <v>1</v>
      </c>
      <c r="F12" s="314">
        <v>1</v>
      </c>
      <c r="G12" s="314">
        <v>1</v>
      </c>
      <c r="H12" s="299">
        <v>1</v>
      </c>
      <c r="I12" s="300">
        <v>0</v>
      </c>
      <c r="J12" s="4"/>
      <c r="K12" s="339" t="s">
        <v>39</v>
      </c>
      <c r="L12" s="46"/>
      <c r="M12" s="47" t="s">
        <v>67</v>
      </c>
    </row>
    <row r="13" spans="1:13" ht="30" customHeight="1">
      <c r="A13" s="1"/>
      <c r="B13" s="340"/>
      <c r="C13" s="414" t="s">
        <v>69</v>
      </c>
      <c r="D13" s="415"/>
      <c r="E13" s="306">
        <v>30</v>
      </c>
      <c r="F13" s="307">
        <v>10</v>
      </c>
      <c r="G13" s="307">
        <v>10</v>
      </c>
      <c r="H13" s="301">
        <v>0.1</v>
      </c>
      <c r="I13" s="302">
        <v>0.9</v>
      </c>
      <c r="J13" s="4"/>
      <c r="K13" s="340"/>
      <c r="L13" s="32"/>
      <c r="M13" s="48" t="s">
        <v>69</v>
      </c>
    </row>
    <row r="14" spans="1:13" ht="30" customHeight="1" thickBot="1">
      <c r="A14" s="1"/>
      <c r="B14" s="340"/>
      <c r="C14" s="423" t="s">
        <v>72</v>
      </c>
      <c r="D14" s="424"/>
      <c r="E14" s="308">
        <f>SUM(E12:E13)</f>
        <v>31</v>
      </c>
      <c r="F14" s="192">
        <f>SUM(F12:F13)</f>
        <v>11</v>
      </c>
      <c r="G14" s="192">
        <f>SUM(G12:G13)</f>
        <v>11</v>
      </c>
      <c r="H14" s="297">
        <f>(G12*1+G13*0.1)/G14</f>
        <v>0.18181818181818182</v>
      </c>
      <c r="I14" s="303">
        <f>1-H14</f>
        <v>0.81818181818181812</v>
      </c>
      <c r="J14" s="4"/>
      <c r="K14" s="340"/>
      <c r="L14" s="421" t="s">
        <v>72</v>
      </c>
      <c r="M14" s="422"/>
    </row>
    <row r="15" spans="1:13" ht="30" customHeight="1" thickBot="1">
      <c r="A15" s="1"/>
      <c r="B15" s="341"/>
      <c r="C15" s="432" t="s">
        <v>70</v>
      </c>
      <c r="D15" s="433"/>
      <c r="E15" s="315">
        <f>SUM(E14)</f>
        <v>31</v>
      </c>
      <c r="F15" s="316">
        <f>SUM(F14)</f>
        <v>11</v>
      </c>
      <c r="G15" s="316">
        <f>SUM(G14)</f>
        <v>11</v>
      </c>
      <c r="H15" s="304">
        <f>SUM(H14)</f>
        <v>0.18181818181818182</v>
      </c>
      <c r="I15" s="305">
        <f>SUM(I14)</f>
        <v>0.81818181818181812</v>
      </c>
      <c r="J15" s="4"/>
      <c r="K15" s="341"/>
      <c r="L15" s="423" t="s">
        <v>70</v>
      </c>
      <c r="M15" s="424"/>
    </row>
    <row r="16" spans="1:13" ht="30" customHeight="1" thickBot="1">
      <c r="B16" s="410" t="s">
        <v>79</v>
      </c>
      <c r="C16" s="411"/>
      <c r="D16" s="435"/>
      <c r="E16" s="317">
        <f>SUM(E7,E11,E15)</f>
        <v>33.508000000000003</v>
      </c>
      <c r="F16" s="281">
        <f>SUM(F7,F11,F15)</f>
        <v>13.308</v>
      </c>
      <c r="G16" s="281">
        <f>SUM(G7,G11,G15)</f>
        <v>13.208</v>
      </c>
      <c r="H16" s="318">
        <f>(G7*1+G11*1+G15*H15)/G16</f>
        <v>0.3185947910357359</v>
      </c>
      <c r="I16" s="303">
        <f>1-H16</f>
        <v>0.68140520896426415</v>
      </c>
      <c r="K16" s="410" t="s">
        <v>79</v>
      </c>
      <c r="L16" s="411"/>
      <c r="M16" s="411"/>
    </row>
    <row r="17" spans="2:13" ht="30" customHeight="1">
      <c r="B17" s="6"/>
      <c r="C17" s="4"/>
      <c r="D17" s="4"/>
      <c r="E17" s="26"/>
      <c r="F17" s="10"/>
      <c r="G17" s="10"/>
      <c r="H17" s="10"/>
      <c r="I17" s="10"/>
      <c r="K17" s="6"/>
      <c r="L17" s="4"/>
      <c r="M17" s="4"/>
    </row>
    <row r="18" spans="2:13" ht="30" customHeight="1">
      <c r="B18" s="2"/>
      <c r="C18" s="1"/>
      <c r="D18" s="1"/>
      <c r="E18" s="1"/>
      <c r="F18" s="1"/>
      <c r="G18" s="1"/>
      <c r="H18" s="1"/>
      <c r="I18" s="1"/>
      <c r="K18" s="2"/>
      <c r="L18" s="1"/>
      <c r="M18" s="1"/>
    </row>
    <row r="19" spans="2:13" ht="30" customHeight="1">
      <c r="B19" s="2"/>
      <c r="C19" s="1"/>
      <c r="D19" s="1"/>
      <c r="E19" s="1"/>
      <c r="F19" s="1"/>
      <c r="G19" s="1"/>
      <c r="H19" s="1"/>
      <c r="I19" s="1"/>
      <c r="K19" s="2"/>
      <c r="L19" s="1"/>
      <c r="M19" s="1"/>
    </row>
    <row r="20" spans="2:13" ht="30" customHeight="1">
      <c r="B20" s="1"/>
      <c r="C20" s="1"/>
      <c r="D20" s="1"/>
      <c r="E20" s="1"/>
      <c r="F20" s="1"/>
      <c r="G20" s="1"/>
      <c r="H20" s="1"/>
      <c r="I20" s="1"/>
      <c r="K20" s="1"/>
      <c r="L20" s="1"/>
      <c r="M20" s="1"/>
    </row>
    <row r="22" spans="2:13" ht="30" customHeight="1">
      <c r="B22" s="28"/>
      <c r="K22" s="28"/>
    </row>
    <row r="23" spans="2:13" ht="30" customHeight="1">
      <c r="B23" s="28"/>
      <c r="K23" s="28"/>
    </row>
    <row r="24" spans="2:13" ht="30" customHeight="1">
      <c r="B24" s="28"/>
      <c r="K24" s="28"/>
    </row>
    <row r="25" spans="2:13" ht="30" customHeight="1">
      <c r="B25" s="28"/>
      <c r="K25" s="28"/>
    </row>
    <row r="26" spans="2:13" ht="30" customHeight="1">
      <c r="B26" s="28"/>
      <c r="K26" s="28"/>
    </row>
    <row r="27" spans="2:13" ht="30" customHeight="1">
      <c r="B27" s="28"/>
      <c r="K27" s="28"/>
    </row>
    <row r="28" spans="2:13" ht="30" customHeight="1">
      <c r="B28" s="28"/>
      <c r="K28" s="28"/>
    </row>
    <row r="32" spans="2:13" ht="30" customHeight="1">
      <c r="B32" s="28"/>
      <c r="K32" s="28"/>
    </row>
    <row r="33" spans="2:11" ht="30" customHeight="1">
      <c r="B33" s="28"/>
      <c r="K33" s="28"/>
    </row>
    <row r="34" spans="2:11" ht="30" customHeight="1">
      <c r="B34" s="28"/>
      <c r="K34" s="28"/>
    </row>
    <row r="35" spans="2:11" ht="30" customHeight="1">
      <c r="B35" s="28"/>
      <c r="K35" s="28"/>
    </row>
    <row r="36" spans="2:11" ht="30" customHeight="1">
      <c r="B36" s="28"/>
      <c r="K36" s="28"/>
    </row>
    <row r="37" spans="2:11" ht="30" customHeight="1">
      <c r="B37" s="29"/>
      <c r="K37" s="29"/>
    </row>
    <row r="56" spans="2:11" ht="30" customHeight="1">
      <c r="B56" s="24"/>
      <c r="E56" s="27"/>
      <c r="F56" s="27"/>
      <c r="G56" s="27"/>
      <c r="H56" s="27"/>
      <c r="K56" s="24"/>
    </row>
    <row r="57" spans="2:11" ht="30" customHeight="1">
      <c r="B57" s="24"/>
      <c r="K57" s="24"/>
    </row>
  </sheetData>
  <mergeCells count="31">
    <mergeCell ref="H1:J1"/>
    <mergeCell ref="E3:F3"/>
    <mergeCell ref="H3:I3"/>
    <mergeCell ref="B5:B7"/>
    <mergeCell ref="C6:D6"/>
    <mergeCell ref="C7:D7"/>
    <mergeCell ref="B3:B4"/>
    <mergeCell ref="C3:C4"/>
    <mergeCell ref="D3:D4"/>
    <mergeCell ref="K3:K4"/>
    <mergeCell ref="L3:L4"/>
    <mergeCell ref="M3:M4"/>
    <mergeCell ref="K5:K7"/>
    <mergeCell ref="L6:M6"/>
    <mergeCell ref="L7:M7"/>
    <mergeCell ref="K16:M16"/>
    <mergeCell ref="C12:D12"/>
    <mergeCell ref="C13:D13"/>
    <mergeCell ref="K8:K11"/>
    <mergeCell ref="L10:M10"/>
    <mergeCell ref="L11:M11"/>
    <mergeCell ref="K12:K15"/>
    <mergeCell ref="L14:M14"/>
    <mergeCell ref="L15:M15"/>
    <mergeCell ref="B16:D16"/>
    <mergeCell ref="B8:B11"/>
    <mergeCell ref="C10:D10"/>
    <mergeCell ref="C11:D11"/>
    <mergeCell ref="B12:B15"/>
    <mergeCell ref="C14:D14"/>
    <mergeCell ref="C15:D15"/>
  </mergeCells>
  <phoneticPr fontId="5"/>
  <printOptions horizontalCentered="1"/>
  <pageMargins left="0.78740157480314965" right="0.78740157480314965" top="0.78740157480314965" bottom="0.78740157480314965" header="0" footer="0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3 わい性台りんご</vt:lpstr>
      <vt:lpstr>4 ぶどう用途別</vt:lpstr>
      <vt:lpstr>5-1 うめ用途別（小梅）</vt:lpstr>
      <vt:lpstr>5-2　うめ用途別（普通梅）</vt:lpstr>
      <vt:lpstr>6 干し柿</vt:lpstr>
      <vt:lpstr>'3 わい性台りんご'!Print_Area</vt:lpstr>
      <vt:lpstr>'4 ぶどう用途別'!Print_Area</vt:lpstr>
      <vt:lpstr>'5-1 うめ用途別（小梅）'!Print_Area</vt:lpstr>
      <vt:lpstr>'5-2　うめ用途別（普通梅）'!Print_Area</vt:lpstr>
      <vt:lpstr>'6 干し柿'!Print_Area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さる</dc:creator>
  <cp:lastModifiedBy>福岡県</cp:lastModifiedBy>
  <cp:lastPrinted>2023-06-21T05:38:46Z</cp:lastPrinted>
  <dcterms:created xsi:type="dcterms:W3CDTF">1999-11-28T07:57:35Z</dcterms:created>
  <dcterms:modified xsi:type="dcterms:W3CDTF">2023-06-21T05:38:51Z</dcterms:modified>
</cp:coreProperties>
</file>