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155園芸振興課\2022年度\F 果樹係\F7　果樹関係調査・統計\F702 特産果樹動態調査及び福岡県農業統計調査（果樹）\R3年産\⑩公表\公表資料（県調査）\"/>
    </mc:Choice>
  </mc:AlternateContent>
  <bookViews>
    <workbookView xWindow="-15" yWindow="60" windowWidth="9690" windowHeight="6480" tabRatio="603" firstSheet="1" activeTab="1"/>
  </bookViews>
  <sheets>
    <sheet name="0000" sheetId="17" state="veryHidden" r:id="rId1"/>
    <sheet name="１）かんきつ類" sheetId="9" r:id="rId2"/>
    <sheet name="２）落葉果樹" sheetId="18" r:id="rId3"/>
    <sheet name="３）かんきつ類を除く常緑果樹" sheetId="19" r:id="rId4"/>
  </sheets>
  <definedNames>
    <definedName name="_xlnm._FilterDatabase" localSheetId="1" hidden="1">'１）かんきつ類'!$B$5:$I$267</definedName>
    <definedName name="_xlnm._FilterDatabase" localSheetId="2" hidden="1">'２）落葉果樹'!$B$5:$I$187</definedName>
    <definedName name="_xlnm._FilterDatabase" localSheetId="3" hidden="1">'３）かんきつ類を除く常緑果樹'!$B$5:$I$27</definedName>
    <definedName name="_xlnm.Print_Area" localSheetId="1">'１）かんきつ類'!$B$1:$I$268</definedName>
    <definedName name="_xlnm.Print_Area" localSheetId="2">'２）落葉果樹'!$A$1:$I$187</definedName>
    <definedName name="_xlnm.Print_Area" localSheetId="3">'３）かんきつ類を除く常緑果樹'!$A$1:$I$36</definedName>
    <definedName name="_xlnm.Print_Titles" localSheetId="1">'１）かんきつ類'!$4:$6</definedName>
    <definedName name="_xlnm.Print_Titles" localSheetId="2">'２）落葉果樹'!$4:$6</definedName>
  </definedNames>
  <calcPr calcId="152511"/>
</workbook>
</file>

<file path=xl/calcChain.xml><?xml version="1.0" encoding="utf-8"?>
<calcChain xmlns="http://schemas.openxmlformats.org/spreadsheetml/2006/main">
  <c r="E141" i="18" l="1"/>
  <c r="F141" i="18"/>
  <c r="G141" i="18"/>
  <c r="H141" i="18"/>
  <c r="D141" i="18"/>
  <c r="E113" i="18"/>
  <c r="F113" i="18"/>
  <c r="G113" i="18"/>
  <c r="H113" i="18"/>
  <c r="D113" i="18"/>
  <c r="E131" i="18"/>
  <c r="F131" i="18"/>
  <c r="G131" i="18"/>
  <c r="H131" i="18"/>
  <c r="D131" i="18"/>
  <c r="H96" i="18"/>
  <c r="H97" i="18" s="1"/>
  <c r="G96" i="18"/>
  <c r="G97" i="18" s="1"/>
  <c r="F96" i="18"/>
  <c r="F97" i="18" s="1"/>
  <c r="E96" i="18"/>
  <c r="E97" i="18" s="1"/>
  <c r="D96" i="18"/>
  <c r="D97" i="18" s="1"/>
  <c r="E246" i="9"/>
  <c r="F246" i="9"/>
  <c r="G246" i="9"/>
  <c r="H246" i="9"/>
  <c r="D246" i="9"/>
  <c r="E40" i="9"/>
  <c r="F40" i="9"/>
  <c r="G40" i="9"/>
  <c r="H40" i="9"/>
  <c r="D40" i="9"/>
  <c r="E24" i="19"/>
  <c r="D24" i="19"/>
  <c r="F24" i="19"/>
  <c r="G24" i="19"/>
  <c r="H24" i="19"/>
  <c r="E257" i="9"/>
  <c r="F257" i="9"/>
  <c r="G257" i="9"/>
  <c r="H257" i="9"/>
  <c r="D257" i="9"/>
  <c r="E99" i="9"/>
  <c r="F99" i="9"/>
  <c r="G99" i="9"/>
  <c r="H99" i="9"/>
  <c r="D99" i="9"/>
  <c r="D137" i="9"/>
  <c r="E137" i="9"/>
  <c r="F137" i="9" s="1"/>
  <c r="F138" i="9" s="1"/>
  <c r="F130" i="9"/>
  <c r="E130" i="9"/>
  <c r="D130" i="9"/>
  <c r="D86" i="9"/>
  <c r="E86" i="9"/>
  <c r="F86" i="9"/>
  <c r="G86" i="9"/>
  <c r="H86" i="9"/>
  <c r="D45" i="9"/>
  <c r="E45" i="9"/>
  <c r="F45" i="9"/>
  <c r="G45" i="9"/>
  <c r="H45" i="9"/>
  <c r="D43" i="9"/>
  <c r="E43" i="9"/>
  <c r="F43" i="9"/>
  <c r="G43" i="9"/>
  <c r="H43" i="9"/>
  <c r="D56" i="18"/>
  <c r="D106" i="18" s="1"/>
  <c r="E130" i="18"/>
  <c r="F130" i="18"/>
  <c r="G130" i="18"/>
  <c r="H130" i="18"/>
  <c r="E132" i="18"/>
  <c r="F132" i="18"/>
  <c r="G132" i="18"/>
  <c r="H132" i="18"/>
  <c r="E133" i="18"/>
  <c r="F133" i="18"/>
  <c r="G133" i="18"/>
  <c r="H133" i="18"/>
  <c r="E134" i="18"/>
  <c r="F134" i="18"/>
  <c r="G134" i="18"/>
  <c r="H134" i="18"/>
  <c r="E135" i="18"/>
  <c r="F135" i="18"/>
  <c r="G135" i="18"/>
  <c r="H135" i="18"/>
  <c r="E136" i="18"/>
  <c r="F136" i="18"/>
  <c r="G136" i="18"/>
  <c r="H136" i="18"/>
  <c r="E137" i="18"/>
  <c r="F137" i="18"/>
  <c r="G137" i="18"/>
  <c r="H137" i="18"/>
  <c r="E139" i="18"/>
  <c r="F139" i="18"/>
  <c r="G139" i="18"/>
  <c r="H139" i="18"/>
  <c r="E140" i="18"/>
  <c r="F140" i="18"/>
  <c r="G140" i="18"/>
  <c r="H140" i="18"/>
  <c r="E142" i="18"/>
  <c r="F142" i="18"/>
  <c r="G142" i="18"/>
  <c r="H142" i="18"/>
  <c r="E143" i="18"/>
  <c r="F143" i="18"/>
  <c r="G143" i="18"/>
  <c r="H143" i="18"/>
  <c r="E144" i="18"/>
  <c r="F144" i="18"/>
  <c r="G144" i="18"/>
  <c r="H144" i="18"/>
  <c r="D143" i="18"/>
  <c r="D144" i="18"/>
  <c r="D142" i="18"/>
  <c r="D140" i="18"/>
  <c r="D139" i="18"/>
  <c r="D137" i="18"/>
  <c r="D136" i="18"/>
  <c r="D135" i="18"/>
  <c r="D134" i="18"/>
  <c r="D132" i="18"/>
  <c r="D133" i="18"/>
  <c r="D130" i="18"/>
  <c r="E118" i="18"/>
  <c r="F118" i="18"/>
  <c r="G118" i="18"/>
  <c r="H118" i="18"/>
  <c r="E119" i="18"/>
  <c r="F119" i="18"/>
  <c r="G119" i="18"/>
  <c r="H119" i="18"/>
  <c r="E120" i="18"/>
  <c r="F120" i="18"/>
  <c r="G120" i="18"/>
  <c r="H120" i="18"/>
  <c r="E121" i="18"/>
  <c r="F121" i="18"/>
  <c r="G121" i="18"/>
  <c r="H121" i="18"/>
  <c r="E122" i="18"/>
  <c r="F122" i="18"/>
  <c r="G122" i="18"/>
  <c r="H122" i="18"/>
  <c r="E123" i="18"/>
  <c r="F123" i="18"/>
  <c r="G123" i="18"/>
  <c r="H123" i="18"/>
  <c r="E124" i="18"/>
  <c r="F124" i="18"/>
  <c r="G124" i="18"/>
  <c r="H124" i="18"/>
  <c r="E125" i="18"/>
  <c r="F125" i="18"/>
  <c r="G125" i="18"/>
  <c r="H125" i="18"/>
  <c r="E126" i="18"/>
  <c r="F126" i="18"/>
  <c r="G126" i="18"/>
  <c r="H126" i="18"/>
  <c r="E127" i="18"/>
  <c r="F127" i="18"/>
  <c r="G127" i="18"/>
  <c r="H127" i="18"/>
  <c r="E128" i="18"/>
  <c r="F128" i="18"/>
  <c r="G128" i="18"/>
  <c r="H128" i="18"/>
  <c r="D128" i="18"/>
  <c r="D127" i="18"/>
  <c r="D126" i="18"/>
  <c r="D124" i="18"/>
  <c r="D125" i="18" s="1"/>
  <c r="D123" i="18"/>
  <c r="D122" i="18"/>
  <c r="D121" i="18"/>
  <c r="D120" i="18"/>
  <c r="D119" i="18"/>
  <c r="D118" i="18"/>
  <c r="E114" i="18"/>
  <c r="F114" i="18"/>
  <c r="G114" i="18"/>
  <c r="H114" i="18"/>
  <c r="E115" i="18"/>
  <c r="F115" i="18"/>
  <c r="G115" i="18"/>
  <c r="H115" i="18"/>
  <c r="E116" i="18"/>
  <c r="F116" i="18"/>
  <c r="G116" i="18"/>
  <c r="H116" i="18"/>
  <c r="D116" i="18"/>
  <c r="D115" i="18"/>
  <c r="D98" i="18"/>
  <c r="E99" i="18"/>
  <c r="F99" i="18"/>
  <c r="G99" i="18"/>
  <c r="H99" i="18"/>
  <c r="D99" i="18"/>
  <c r="D114" i="18"/>
  <c r="E105" i="18"/>
  <c r="F105" i="18"/>
  <c r="G105" i="18"/>
  <c r="H105" i="18"/>
  <c r="E106" i="18"/>
  <c r="F106" i="18"/>
  <c r="G106" i="18"/>
  <c r="H106" i="18"/>
  <c r="E107" i="18"/>
  <c r="F107" i="18"/>
  <c r="G107" i="18"/>
  <c r="H107" i="18"/>
  <c r="E108" i="18"/>
  <c r="F108" i="18"/>
  <c r="G108" i="18"/>
  <c r="H108" i="18"/>
  <c r="E109" i="18"/>
  <c r="F109" i="18"/>
  <c r="G109" i="18"/>
  <c r="H109" i="18"/>
  <c r="E110" i="18"/>
  <c r="F110" i="18"/>
  <c r="G110" i="18"/>
  <c r="H110" i="18"/>
  <c r="E111" i="18"/>
  <c r="F111" i="18"/>
  <c r="G111" i="18"/>
  <c r="H111" i="18"/>
  <c r="D109" i="18"/>
  <c r="D110" i="18"/>
  <c r="D111" i="18"/>
  <c r="D108" i="18"/>
  <c r="D107" i="18"/>
  <c r="D105" i="18"/>
  <c r="E100" i="18"/>
  <c r="F100" i="18"/>
  <c r="G100" i="18"/>
  <c r="H100" i="18"/>
  <c r="E101" i="18"/>
  <c r="F101" i="18"/>
  <c r="G101" i="18"/>
  <c r="H101" i="18"/>
  <c r="E102" i="18"/>
  <c r="F102" i="18"/>
  <c r="G102" i="18"/>
  <c r="H102" i="18"/>
  <c r="E103" i="18"/>
  <c r="F103" i="18"/>
  <c r="G103" i="18"/>
  <c r="H103" i="18"/>
  <c r="D103" i="18"/>
  <c r="D102" i="18"/>
  <c r="D101" i="18"/>
  <c r="D100" i="18"/>
  <c r="E98" i="18"/>
  <c r="F98" i="18"/>
  <c r="G98" i="18"/>
  <c r="H98" i="18"/>
  <c r="E34" i="18"/>
  <c r="F34" i="18"/>
  <c r="G34" i="18"/>
  <c r="H34" i="18"/>
  <c r="D34" i="18"/>
  <c r="G138" i="9"/>
  <c r="H138" i="9"/>
  <c r="D138" i="9"/>
  <c r="E22" i="18"/>
  <c r="G22" i="18"/>
  <c r="E20" i="19"/>
  <c r="F20" i="19"/>
  <c r="G20" i="19"/>
  <c r="H20" i="19"/>
  <c r="D20" i="19"/>
  <c r="E18" i="19"/>
  <c r="F18" i="19"/>
  <c r="G18" i="19"/>
  <c r="H18" i="19"/>
  <c r="D18" i="19"/>
  <c r="E15" i="19"/>
  <c r="F15" i="19"/>
  <c r="G15" i="19"/>
  <c r="H15" i="19"/>
  <c r="D15" i="19"/>
  <c r="E13" i="19"/>
  <c r="F13" i="19"/>
  <c r="F16" i="19" s="1"/>
  <c r="G13" i="19"/>
  <c r="H13" i="19"/>
  <c r="D13" i="19"/>
  <c r="D16" i="19"/>
  <c r="E8" i="19"/>
  <c r="F8" i="19"/>
  <c r="G8" i="19"/>
  <c r="H8" i="19"/>
  <c r="D8" i="19"/>
  <c r="E184" i="18"/>
  <c r="F184" i="18"/>
  <c r="G184" i="18"/>
  <c r="H184" i="18"/>
  <c r="D184" i="18"/>
  <c r="E179" i="18"/>
  <c r="F179" i="18"/>
  <c r="G179" i="18"/>
  <c r="H179" i="18"/>
  <c r="D179" i="18"/>
  <c r="E176" i="18"/>
  <c r="F176" i="18"/>
  <c r="G176" i="18"/>
  <c r="H176" i="18"/>
  <c r="D176" i="18"/>
  <c r="E172" i="18"/>
  <c r="F172" i="18"/>
  <c r="G172" i="18"/>
  <c r="H172" i="18"/>
  <c r="D172" i="18"/>
  <c r="E170" i="18"/>
  <c r="F170" i="18"/>
  <c r="G170" i="18"/>
  <c r="H170" i="18"/>
  <c r="D170" i="18"/>
  <c r="E167" i="18"/>
  <c r="F167" i="18"/>
  <c r="G167" i="18"/>
  <c r="H167" i="18"/>
  <c r="D167" i="18"/>
  <c r="E161" i="18"/>
  <c r="F161" i="18"/>
  <c r="G161" i="18"/>
  <c r="H161" i="18"/>
  <c r="D161" i="18"/>
  <c r="E158" i="18"/>
  <c r="F158" i="18"/>
  <c r="G158" i="18"/>
  <c r="H158" i="18"/>
  <c r="D158" i="18"/>
  <c r="E155" i="18"/>
  <c r="F155" i="18"/>
  <c r="G155" i="18"/>
  <c r="H155" i="18"/>
  <c r="D155" i="18"/>
  <c r="E150" i="18"/>
  <c r="G150" i="18"/>
  <c r="H150" i="18"/>
  <c r="D150" i="18"/>
  <c r="F93" i="18"/>
  <c r="G93" i="18"/>
  <c r="E87" i="18"/>
  <c r="F87" i="18"/>
  <c r="G87" i="18"/>
  <c r="H87" i="18"/>
  <c r="D87" i="18"/>
  <c r="E78" i="18"/>
  <c r="F78" i="18"/>
  <c r="G78" i="18"/>
  <c r="H78" i="18"/>
  <c r="D78" i="18"/>
  <c r="E67" i="18"/>
  <c r="F67" i="18"/>
  <c r="G67" i="18"/>
  <c r="H67" i="18"/>
  <c r="D67" i="18"/>
  <c r="E62" i="18"/>
  <c r="F62" i="18"/>
  <c r="F112" i="18" s="1"/>
  <c r="G62" i="18"/>
  <c r="H62" i="18"/>
  <c r="E54" i="18"/>
  <c r="F54" i="18"/>
  <c r="G54" i="18"/>
  <c r="H54" i="18"/>
  <c r="D54" i="18"/>
  <c r="D47" i="18"/>
  <c r="E47" i="18"/>
  <c r="F47" i="18"/>
  <c r="G47" i="18"/>
  <c r="H47" i="18"/>
  <c r="E39" i="18"/>
  <c r="F39" i="18"/>
  <c r="G39" i="18"/>
  <c r="H39" i="18"/>
  <c r="D39" i="18"/>
  <c r="D29" i="18"/>
  <c r="E27" i="18"/>
  <c r="F27" i="18"/>
  <c r="G27" i="18"/>
  <c r="H27" i="18"/>
  <c r="D27" i="18"/>
  <c r="E15" i="18"/>
  <c r="E129" i="18" s="1"/>
  <c r="F15" i="18"/>
  <c r="G15" i="18"/>
  <c r="H15" i="18"/>
  <c r="D15" i="18"/>
  <c r="D129" i="18" s="1"/>
  <c r="E12" i="18"/>
  <c r="F12" i="18"/>
  <c r="F117" i="18" s="1"/>
  <c r="G12" i="18"/>
  <c r="H12" i="18"/>
  <c r="H117" i="18" s="1"/>
  <c r="D12" i="18"/>
  <c r="E8" i="18"/>
  <c r="E104" i="18" s="1"/>
  <c r="F8" i="18"/>
  <c r="G8" i="18"/>
  <c r="H8" i="18"/>
  <c r="D8" i="18"/>
  <c r="D104" i="18" s="1"/>
  <c r="E265" i="9"/>
  <c r="F265" i="9"/>
  <c r="G265" i="9"/>
  <c r="H265" i="9"/>
  <c r="D265" i="9"/>
  <c r="E263" i="9"/>
  <c r="F263" i="9"/>
  <c r="G263" i="9"/>
  <c r="H263" i="9"/>
  <c r="D263" i="9"/>
  <c r="D266" i="9" s="1"/>
  <c r="E261" i="9"/>
  <c r="F261" i="9"/>
  <c r="G261" i="9"/>
  <c r="H261" i="9"/>
  <c r="D261" i="9"/>
  <c r="E254" i="9"/>
  <c r="F254" i="9"/>
  <c r="F266" i="9" s="1"/>
  <c r="G254" i="9"/>
  <c r="H254" i="9"/>
  <c r="D254" i="9"/>
  <c r="E248" i="9"/>
  <c r="F248" i="9"/>
  <c r="F249" i="9"/>
  <c r="G248" i="9"/>
  <c r="G249" i="9"/>
  <c r="H248" i="9"/>
  <c r="H249" i="9"/>
  <c r="D248" i="9"/>
  <c r="D249" i="9" s="1"/>
  <c r="E249" i="9"/>
  <c r="E242" i="9"/>
  <c r="F242" i="9"/>
  <c r="G242" i="9"/>
  <c r="H242" i="9"/>
  <c r="D242" i="9"/>
  <c r="E238" i="9"/>
  <c r="F238" i="9"/>
  <c r="G238" i="9"/>
  <c r="H238" i="9"/>
  <c r="D238" i="9"/>
  <c r="E236" i="9"/>
  <c r="F236" i="9"/>
  <c r="G236" i="9"/>
  <c r="H236" i="9"/>
  <c r="D236" i="9"/>
  <c r="E231" i="9"/>
  <c r="F231" i="9"/>
  <c r="G231" i="9"/>
  <c r="H231" i="9"/>
  <c r="H243" i="9" s="1"/>
  <c r="D231" i="9"/>
  <c r="E229" i="9"/>
  <c r="F229" i="9"/>
  <c r="G229" i="9"/>
  <c r="H229" i="9"/>
  <c r="D229" i="9"/>
  <c r="E223" i="9"/>
  <c r="F223" i="9"/>
  <c r="F224" i="9" s="1"/>
  <c r="G223" i="9"/>
  <c r="H223" i="9"/>
  <c r="D223" i="9"/>
  <c r="E221" i="9"/>
  <c r="E224" i="9" s="1"/>
  <c r="F221" i="9"/>
  <c r="G221" i="9"/>
  <c r="H221" i="9"/>
  <c r="D221" i="9"/>
  <c r="D224" i="9" s="1"/>
  <c r="E218" i="9"/>
  <c r="F218" i="9"/>
  <c r="G218" i="9"/>
  <c r="H218" i="9"/>
  <c r="D218" i="9"/>
  <c r="E216" i="9"/>
  <c r="F216" i="9"/>
  <c r="G216" i="9"/>
  <c r="H216" i="9"/>
  <c r="D216" i="9"/>
  <c r="D214" i="9"/>
  <c r="E214" i="9"/>
  <c r="F214" i="9"/>
  <c r="G214" i="9"/>
  <c r="H214" i="9"/>
  <c r="D212" i="9"/>
  <c r="E212" i="9"/>
  <c r="F212" i="9"/>
  <c r="G212" i="9"/>
  <c r="H212" i="9"/>
  <c r="E205" i="9"/>
  <c r="E206" i="9" s="1"/>
  <c r="F205" i="9"/>
  <c r="F206" i="9" s="1"/>
  <c r="G205" i="9"/>
  <c r="G206" i="9" s="1"/>
  <c r="H205" i="9"/>
  <c r="H206" i="9" s="1"/>
  <c r="D205" i="9"/>
  <c r="D206" i="9" s="1"/>
  <c r="E199" i="9"/>
  <c r="E200" i="9" s="1"/>
  <c r="F199" i="9"/>
  <c r="F200" i="9" s="1"/>
  <c r="G199" i="9"/>
  <c r="G200" i="9" s="1"/>
  <c r="H199" i="9"/>
  <c r="H200" i="9" s="1"/>
  <c r="D199" i="9"/>
  <c r="D200" i="9" s="1"/>
  <c r="E191" i="9"/>
  <c r="F191" i="9"/>
  <c r="G191" i="9"/>
  <c r="H191" i="9"/>
  <c r="D191" i="9"/>
  <c r="E189" i="9"/>
  <c r="F189" i="9"/>
  <c r="G189" i="9"/>
  <c r="H189" i="9"/>
  <c r="H192" i="9" s="1"/>
  <c r="D189" i="9"/>
  <c r="E187" i="9"/>
  <c r="E192" i="9" s="1"/>
  <c r="F187" i="9"/>
  <c r="G187" i="9"/>
  <c r="H187" i="9"/>
  <c r="D187" i="9"/>
  <c r="D192" i="9" s="1"/>
  <c r="E183" i="9"/>
  <c r="F183" i="9"/>
  <c r="G183" i="9"/>
  <c r="H183" i="9"/>
  <c r="D183" i="9"/>
  <c r="E181" i="9"/>
  <c r="F181" i="9"/>
  <c r="G181" i="9"/>
  <c r="H181" i="9"/>
  <c r="D181" i="9"/>
  <c r="E179" i="9"/>
  <c r="F179" i="9"/>
  <c r="G179" i="9"/>
  <c r="H179" i="9"/>
  <c r="D179" i="9"/>
  <c r="D177" i="9"/>
  <c r="E177" i="9"/>
  <c r="F177" i="9"/>
  <c r="G177" i="9"/>
  <c r="H177" i="9"/>
  <c r="E175" i="9"/>
  <c r="F175" i="9"/>
  <c r="G175" i="9"/>
  <c r="H175" i="9"/>
  <c r="D175" i="9"/>
  <c r="E169" i="9"/>
  <c r="F169" i="9"/>
  <c r="G169" i="9"/>
  <c r="H169" i="9"/>
  <c r="D169" i="9"/>
  <c r="E167" i="9"/>
  <c r="F167" i="9"/>
  <c r="G167" i="9"/>
  <c r="H167" i="9"/>
  <c r="D167" i="9"/>
  <c r="E165" i="9"/>
  <c r="E170" i="9" s="1"/>
  <c r="F165" i="9"/>
  <c r="G165" i="9"/>
  <c r="H165" i="9"/>
  <c r="D165" i="9"/>
  <c r="D170" i="9" s="1"/>
  <c r="E159" i="9"/>
  <c r="E160" i="9"/>
  <c r="F159" i="9"/>
  <c r="F160" i="9"/>
  <c r="G159" i="9"/>
  <c r="G160" i="9"/>
  <c r="H159" i="9"/>
  <c r="H160" i="9"/>
  <c r="D159" i="9"/>
  <c r="D160" i="9"/>
  <c r="E156" i="9"/>
  <c r="F156" i="9"/>
  <c r="G156" i="9"/>
  <c r="H156" i="9"/>
  <c r="D156" i="9"/>
  <c r="E153" i="9"/>
  <c r="E157" i="9" s="1"/>
  <c r="F153" i="9"/>
  <c r="G153" i="9"/>
  <c r="H153" i="9"/>
  <c r="D153" i="9"/>
  <c r="D157" i="9" s="1"/>
  <c r="E151" i="9"/>
  <c r="F151" i="9"/>
  <c r="G151" i="9"/>
  <c r="H151" i="9"/>
  <c r="H157" i="9" s="1"/>
  <c r="D151" i="9"/>
  <c r="E149" i="9"/>
  <c r="F149" i="9"/>
  <c r="G149" i="9"/>
  <c r="G157" i="9" s="1"/>
  <c r="H149" i="9"/>
  <c r="D149" i="9"/>
  <c r="E144" i="9"/>
  <c r="E145" i="9"/>
  <c r="F144" i="9"/>
  <c r="F145" i="9"/>
  <c r="G144" i="9"/>
  <c r="G145" i="9"/>
  <c r="H144" i="9"/>
  <c r="H145" i="9"/>
  <c r="D144" i="9"/>
  <c r="D145" i="9"/>
  <c r="E135" i="9"/>
  <c r="F135" i="9"/>
  <c r="G135" i="9"/>
  <c r="G139" i="9" s="1"/>
  <c r="H135" i="9"/>
  <c r="H139" i="9" s="1"/>
  <c r="D135" i="9"/>
  <c r="E128" i="9"/>
  <c r="F128" i="9"/>
  <c r="G128" i="9"/>
  <c r="H128" i="9"/>
  <c r="D128" i="9"/>
  <c r="E125" i="9"/>
  <c r="F125" i="9"/>
  <c r="F129" i="9" s="1"/>
  <c r="G125" i="9"/>
  <c r="H125" i="9"/>
  <c r="D125" i="9"/>
  <c r="E119" i="9"/>
  <c r="E120" i="9" s="1"/>
  <c r="F119" i="9"/>
  <c r="F120" i="9" s="1"/>
  <c r="G119" i="9"/>
  <c r="G120" i="9" s="1"/>
  <c r="H119" i="9"/>
  <c r="H120" i="9" s="1"/>
  <c r="D119" i="9"/>
  <c r="D120" i="9" s="1"/>
  <c r="E116" i="9"/>
  <c r="F116" i="9"/>
  <c r="G116" i="9"/>
  <c r="G117" i="9" s="1"/>
  <c r="H116" i="9"/>
  <c r="D116" i="9"/>
  <c r="E114" i="9"/>
  <c r="F114" i="9"/>
  <c r="F117" i="9" s="1"/>
  <c r="G114" i="9"/>
  <c r="H114" i="9"/>
  <c r="H117" i="9" s="1"/>
  <c r="D114" i="9"/>
  <c r="E108" i="9"/>
  <c r="F108" i="9"/>
  <c r="G108" i="9"/>
  <c r="H108" i="9"/>
  <c r="D108" i="9"/>
  <c r="E106" i="9"/>
  <c r="F106" i="9"/>
  <c r="G106" i="9"/>
  <c r="H106" i="9"/>
  <c r="H109" i="9" s="1"/>
  <c r="D106" i="9"/>
  <c r="E103" i="9"/>
  <c r="F103" i="9"/>
  <c r="G103" i="9"/>
  <c r="G109" i="9" s="1"/>
  <c r="H103" i="9"/>
  <c r="D103" i="9"/>
  <c r="E97" i="9"/>
  <c r="E100" i="9" s="1"/>
  <c r="F97" i="9"/>
  <c r="F100" i="9" s="1"/>
  <c r="G97" i="9"/>
  <c r="H97" i="9"/>
  <c r="H100" i="9" s="1"/>
  <c r="D97" i="9"/>
  <c r="D100" i="9" s="1"/>
  <c r="E93" i="9"/>
  <c r="F93" i="9"/>
  <c r="G93" i="9"/>
  <c r="H93" i="9"/>
  <c r="H94" i="9" s="1"/>
  <c r="D93" i="9"/>
  <c r="E91" i="9"/>
  <c r="E94" i="9" s="1"/>
  <c r="F91" i="9"/>
  <c r="G91" i="9"/>
  <c r="H91" i="9"/>
  <c r="D91" i="9"/>
  <c r="E89" i="9"/>
  <c r="F89" i="9"/>
  <c r="F94" i="9" s="1"/>
  <c r="G89" i="9"/>
  <c r="H89" i="9"/>
  <c r="D89" i="9"/>
  <c r="E81" i="9"/>
  <c r="F81" i="9"/>
  <c r="G81" i="9"/>
  <c r="H81" i="9"/>
  <c r="D81" i="9"/>
  <c r="E79" i="9"/>
  <c r="F79" i="9"/>
  <c r="G79" i="9"/>
  <c r="H79" i="9"/>
  <c r="D79" i="9"/>
  <c r="E75" i="9"/>
  <c r="E82" i="9" s="1"/>
  <c r="F75" i="9"/>
  <c r="G75" i="9"/>
  <c r="H75" i="9"/>
  <c r="H82" i="9" s="1"/>
  <c r="D75" i="9"/>
  <c r="E68" i="9"/>
  <c r="F68" i="9"/>
  <c r="G68" i="9"/>
  <c r="G69" i="9" s="1"/>
  <c r="H68" i="9"/>
  <c r="D68" i="9"/>
  <c r="E66" i="9"/>
  <c r="F66" i="9"/>
  <c r="F69" i="9" s="1"/>
  <c r="G66" i="9"/>
  <c r="H66" i="9"/>
  <c r="D66" i="9"/>
  <c r="E62" i="9"/>
  <c r="F62" i="9"/>
  <c r="G62" i="9"/>
  <c r="H62" i="9"/>
  <c r="H63" i="9" s="1"/>
  <c r="D62" i="9"/>
  <c r="E60" i="9"/>
  <c r="E63" i="9" s="1"/>
  <c r="F60" i="9"/>
  <c r="G60" i="9"/>
  <c r="H60" i="9"/>
  <c r="E57" i="9"/>
  <c r="F57" i="9"/>
  <c r="G57" i="9"/>
  <c r="G58" i="9" s="1"/>
  <c r="H57" i="9"/>
  <c r="D57" i="9"/>
  <c r="E55" i="9"/>
  <c r="E58" i="9" s="1"/>
  <c r="F55" i="9"/>
  <c r="F58" i="9" s="1"/>
  <c r="G55" i="9"/>
  <c r="H55" i="9"/>
  <c r="H58" i="9" s="1"/>
  <c r="D55" i="9"/>
  <c r="E49" i="9"/>
  <c r="F49" i="9"/>
  <c r="G49" i="9"/>
  <c r="H49" i="9"/>
  <c r="D49" i="9"/>
  <c r="E47" i="9"/>
  <c r="F47" i="9"/>
  <c r="G47" i="9"/>
  <c r="H47" i="9"/>
  <c r="D47" i="9"/>
  <c r="E36" i="9"/>
  <c r="F36" i="9"/>
  <c r="G36" i="9"/>
  <c r="G37" i="9" s="1"/>
  <c r="H36" i="9"/>
  <c r="D36" i="9"/>
  <c r="E34" i="9"/>
  <c r="F34" i="9"/>
  <c r="G34" i="9"/>
  <c r="H34" i="9"/>
  <c r="D34" i="9"/>
  <c r="E31" i="9"/>
  <c r="F31" i="9"/>
  <c r="F37" i="9" s="1"/>
  <c r="G31" i="9"/>
  <c r="H31" i="9"/>
  <c r="H37" i="9" s="1"/>
  <c r="D31" i="9"/>
  <c r="E28" i="9"/>
  <c r="F28" i="9"/>
  <c r="F29" i="9"/>
  <c r="G28" i="9"/>
  <c r="H28" i="9"/>
  <c r="D28" i="9"/>
  <c r="E26" i="9"/>
  <c r="F26" i="9"/>
  <c r="G26" i="9"/>
  <c r="H26" i="9"/>
  <c r="E24" i="9"/>
  <c r="E29" i="9" s="1"/>
  <c r="F24" i="9"/>
  <c r="G24" i="9"/>
  <c r="G29" i="9" s="1"/>
  <c r="H24" i="9"/>
  <c r="D24" i="9"/>
  <c r="D29" i="9" s="1"/>
  <c r="E18" i="9"/>
  <c r="E19" i="9" s="1"/>
  <c r="F18" i="9"/>
  <c r="F19" i="9" s="1"/>
  <c r="G18" i="9"/>
  <c r="G19" i="9" s="1"/>
  <c r="H18" i="9"/>
  <c r="H19" i="9" s="1"/>
  <c r="E15" i="9"/>
  <c r="F15" i="9"/>
  <c r="G15" i="9"/>
  <c r="H15" i="9"/>
  <c r="D15" i="9"/>
  <c r="E13" i="9"/>
  <c r="E16" i="9" s="1"/>
  <c r="F13" i="9"/>
  <c r="G13" i="9"/>
  <c r="G16" i="9" s="1"/>
  <c r="H13" i="9"/>
  <c r="D13" i="9"/>
  <c r="D16" i="9" s="1"/>
  <c r="E10" i="9"/>
  <c r="E11" i="9"/>
  <c r="F10" i="9"/>
  <c r="F11" i="9"/>
  <c r="G10" i="9"/>
  <c r="G11" i="9"/>
  <c r="H10" i="9"/>
  <c r="H11" i="9"/>
  <c r="D10" i="9"/>
  <c r="D11" i="9"/>
  <c r="H10" i="19"/>
  <c r="H11" i="19"/>
  <c r="G10" i="19"/>
  <c r="G11" i="19"/>
  <c r="F10" i="19"/>
  <c r="E10" i="19"/>
  <c r="E11" i="19" s="1"/>
  <c r="D10" i="19"/>
  <c r="D11" i="19" s="1"/>
  <c r="D60" i="9"/>
  <c r="D63" i="9" s="1"/>
  <c r="H164" i="18"/>
  <c r="H165" i="18" s="1"/>
  <c r="G164" i="18"/>
  <c r="G165" i="18" s="1"/>
  <c r="F164" i="18"/>
  <c r="F165" i="18" s="1"/>
  <c r="E164" i="18"/>
  <c r="E165" i="18" s="1"/>
  <c r="D164" i="18"/>
  <c r="D165" i="18" s="1"/>
  <c r="H29" i="18"/>
  <c r="G29" i="18"/>
  <c r="G112" i="18" s="1"/>
  <c r="F29" i="18"/>
  <c r="E29" i="18"/>
  <c r="E112" i="18" s="1"/>
  <c r="D26" i="9"/>
  <c r="H22" i="19"/>
  <c r="G22" i="19"/>
  <c r="F22" i="19"/>
  <c r="E22" i="19"/>
  <c r="E25" i="19" s="1"/>
  <c r="D22" i="19"/>
  <c r="H93" i="18"/>
  <c r="E93" i="18"/>
  <c r="D93" i="18"/>
  <c r="F22" i="18"/>
  <c r="D22" i="18"/>
  <c r="D18" i="9"/>
  <c r="D19" i="9"/>
  <c r="E117" i="9"/>
  <c r="H22" i="18"/>
  <c r="F129" i="18"/>
  <c r="F150" i="18"/>
  <c r="E16" i="19"/>
  <c r="F11" i="19"/>
  <c r="H16" i="19"/>
  <c r="G16" i="19"/>
  <c r="F192" i="9"/>
  <c r="H16" i="9"/>
  <c r="F16" i="9"/>
  <c r="F157" i="9"/>
  <c r="E219" i="9"/>
  <c r="E69" i="9"/>
  <c r="H170" i="9"/>
  <c r="G63" i="9"/>
  <c r="F138" i="18"/>
  <c r="H145" i="18"/>
  <c r="E117" i="18"/>
  <c r="G162" i="18"/>
  <c r="D48" i="18"/>
  <c r="D162" i="18" l="1"/>
  <c r="D25" i="19"/>
  <c r="F139" i="9"/>
  <c r="F50" i="9"/>
  <c r="H29" i="9"/>
  <c r="G50" i="9"/>
  <c r="H50" i="9"/>
  <c r="D58" i="9"/>
  <c r="F63" i="9"/>
  <c r="H69" i="9"/>
  <c r="D82" i="9"/>
  <c r="G82" i="9"/>
  <c r="G267" i="9" s="1"/>
  <c r="D94" i="9"/>
  <c r="D117" i="9"/>
  <c r="D129" i="9"/>
  <c r="E129" i="9"/>
  <c r="G184" i="9"/>
  <c r="F219" i="9"/>
  <c r="G219" i="9"/>
  <c r="H224" i="9"/>
  <c r="F243" i="9"/>
  <c r="G243" i="9"/>
  <c r="H25" i="19"/>
  <c r="G94" i="9"/>
  <c r="E26" i="19"/>
  <c r="H48" i="18"/>
  <c r="H185" i="18"/>
  <c r="G25" i="19"/>
  <c r="G26" i="19" s="1"/>
  <c r="H26" i="19"/>
  <c r="D109" i="9"/>
  <c r="G170" i="9"/>
  <c r="F184" i="9"/>
  <c r="H184" i="9"/>
  <c r="G192" i="9"/>
  <c r="D243" i="9"/>
  <c r="E243" i="9"/>
  <c r="H266" i="9"/>
  <c r="D37" i="9"/>
  <c r="D267" i="9" s="1"/>
  <c r="E37" i="9"/>
  <c r="D50" i="9"/>
  <c r="E50" i="9"/>
  <c r="D69" i="9"/>
  <c r="F82" i="9"/>
  <c r="F267" i="9" s="1"/>
  <c r="G100" i="9"/>
  <c r="E109" i="9"/>
  <c r="F109" i="9"/>
  <c r="G129" i="9"/>
  <c r="H129" i="9"/>
  <c r="H267" i="9" s="1"/>
  <c r="D139" i="9"/>
  <c r="F170" i="9"/>
  <c r="D184" i="9"/>
  <c r="E184" i="9"/>
  <c r="H219" i="9"/>
  <c r="D219" i="9"/>
  <c r="G224" i="9"/>
  <c r="G266" i="9"/>
  <c r="E266" i="9"/>
  <c r="F25" i="19"/>
  <c r="F26" i="19" s="1"/>
  <c r="D26" i="19"/>
  <c r="E267" i="9"/>
  <c r="H23" i="18"/>
  <c r="F145" i="18"/>
  <c r="E138" i="9"/>
  <c r="E139" i="9" s="1"/>
  <c r="G117" i="18"/>
  <c r="H129" i="18"/>
  <c r="D138" i="18"/>
  <c r="H162" i="18"/>
  <c r="E162" i="18"/>
  <c r="G185" i="18"/>
  <c r="D185" i="18"/>
  <c r="E185" i="18"/>
  <c r="F185" i="18"/>
  <c r="D117" i="18"/>
  <c r="E48" i="18"/>
  <c r="F162" i="18"/>
  <c r="E145" i="18"/>
  <c r="H112" i="18"/>
  <c r="F104" i="18"/>
  <c r="F146" i="18" s="1"/>
  <c r="F186" i="18" s="1"/>
  <c r="G138" i="18"/>
  <c r="D145" i="18"/>
  <c r="G23" i="18"/>
  <c r="D62" i="18"/>
  <c r="G145" i="18"/>
  <c r="D23" i="18"/>
  <c r="E138" i="18"/>
  <c r="G104" i="18"/>
  <c r="G48" i="18"/>
  <c r="E94" i="18"/>
  <c r="E23" i="18"/>
  <c r="H94" i="18"/>
  <c r="H104" i="18"/>
  <c r="H138" i="18"/>
  <c r="H146" i="18" s="1"/>
  <c r="H186" i="18" s="1"/>
  <c r="F94" i="18"/>
  <c r="F48" i="18"/>
  <c r="G94" i="18"/>
  <c r="F23" i="18"/>
  <c r="G129" i="18"/>
  <c r="E146" i="18" l="1"/>
  <c r="E186" i="18" s="1"/>
  <c r="G146" i="18"/>
  <c r="G186" i="18" s="1"/>
  <c r="D112" i="18"/>
  <c r="D146" i="18" s="1"/>
  <c r="D186" i="18" s="1"/>
  <c r="D94" i="18"/>
</calcChain>
</file>

<file path=xl/sharedStrings.xml><?xml version="1.0" encoding="utf-8"?>
<sst xmlns="http://schemas.openxmlformats.org/spreadsheetml/2006/main" count="580" uniqueCount="160">
  <si>
    <t>項目</t>
  </si>
  <si>
    <t>常緑果樹計</t>
  </si>
  <si>
    <t>落葉果樹計</t>
  </si>
  <si>
    <t>サンショウ</t>
  </si>
  <si>
    <t>ブンタン（文旦）</t>
  </si>
  <si>
    <t>ポンカン</t>
  </si>
  <si>
    <t>ユズ（柚）</t>
  </si>
  <si>
    <t>かんきつ類計</t>
  </si>
  <si>
    <t>ダイダイ</t>
  </si>
  <si>
    <t>カボス</t>
  </si>
  <si>
    <t>キズ（木酢）［酢ミカン］</t>
  </si>
  <si>
    <t>オリーブ</t>
  </si>
  <si>
    <t>マンゴー</t>
  </si>
  <si>
    <t>市町村</t>
    <rPh sb="0" eb="3">
      <t>シチョウソン</t>
    </rPh>
    <phoneticPr fontId="5"/>
  </si>
  <si>
    <t>（戸）</t>
    <rPh sb="1" eb="2">
      <t>コ</t>
    </rPh>
    <phoneticPr fontId="5"/>
  </si>
  <si>
    <t>主要品種名</t>
    <rPh sb="0" eb="2">
      <t>シュヨウ</t>
    </rPh>
    <rPh sb="2" eb="4">
      <t>ヒンシュ</t>
    </rPh>
    <rPh sb="4" eb="5">
      <t>メイ</t>
    </rPh>
    <phoneticPr fontId="5"/>
  </si>
  <si>
    <t>うち加工向け</t>
    <rPh sb="2" eb="4">
      <t>カコウ</t>
    </rPh>
    <rPh sb="4" eb="5">
      <t>ム</t>
    </rPh>
    <phoneticPr fontId="5"/>
  </si>
  <si>
    <t>栽培品目名</t>
    <rPh sb="0" eb="2">
      <t>サイバイ</t>
    </rPh>
    <rPh sb="2" eb="5">
      <t>ヒンモクメイ</t>
    </rPh>
    <phoneticPr fontId="5"/>
  </si>
  <si>
    <t>キヨミ（清見）</t>
    <rPh sb="4" eb="6">
      <t>キヨミ</t>
    </rPh>
    <phoneticPr fontId="5"/>
  </si>
  <si>
    <t>収穫量</t>
    <rPh sb="0" eb="2">
      <t>シュウカク</t>
    </rPh>
    <rPh sb="2" eb="3">
      <t>リョウ</t>
    </rPh>
    <phoneticPr fontId="5"/>
  </si>
  <si>
    <t>イチジク　（蓬莱柿）</t>
    <rPh sb="6" eb="9">
      <t>ホウライシ</t>
    </rPh>
    <phoneticPr fontId="5"/>
  </si>
  <si>
    <t>イチジク合計</t>
    <rPh sb="4" eb="6">
      <t>ゴウケイ</t>
    </rPh>
    <phoneticPr fontId="5"/>
  </si>
  <si>
    <t>アマクサ（天草）</t>
    <rPh sb="5" eb="7">
      <t>アマクサ</t>
    </rPh>
    <phoneticPr fontId="5"/>
  </si>
  <si>
    <t>ナツミ（南津海）</t>
    <rPh sb="4" eb="5">
      <t>ミナミ</t>
    </rPh>
    <rPh sb="5" eb="6">
      <t>ツ</t>
    </rPh>
    <rPh sb="6" eb="7">
      <t>ウミ</t>
    </rPh>
    <phoneticPr fontId="5"/>
  </si>
  <si>
    <t>イチジク　（桝井ドーフィン）</t>
    <rPh sb="6" eb="8">
      <t>マスイ</t>
    </rPh>
    <phoneticPr fontId="5"/>
  </si>
  <si>
    <t>いよかん（伊予柑）</t>
    <rPh sb="5" eb="8">
      <t>イヨカン</t>
    </rPh>
    <phoneticPr fontId="5"/>
  </si>
  <si>
    <t>栽培面積</t>
    <rPh sb="0" eb="2">
      <t>サイバイ</t>
    </rPh>
    <rPh sb="2" eb="4">
      <t>メンセキ</t>
    </rPh>
    <phoneticPr fontId="5"/>
  </si>
  <si>
    <t>出荷量</t>
    <phoneticPr fontId="5"/>
  </si>
  <si>
    <t>栽培農家数</t>
    <phoneticPr fontId="5"/>
  </si>
  <si>
    <t>(ha)</t>
    <phoneticPr fontId="5"/>
  </si>
  <si>
    <t>(t)</t>
    <phoneticPr fontId="5"/>
  </si>
  <si>
    <t>（ｔ）</t>
    <phoneticPr fontId="5"/>
  </si>
  <si>
    <t>あまぽん</t>
    <phoneticPr fontId="5"/>
  </si>
  <si>
    <t>ハヤカ（早香）</t>
    <phoneticPr fontId="5"/>
  </si>
  <si>
    <t>ブルーベリー</t>
    <phoneticPr fontId="5"/>
  </si>
  <si>
    <t>出荷量</t>
    <phoneticPr fontId="5"/>
  </si>
  <si>
    <t>栽培農家数</t>
    <phoneticPr fontId="5"/>
  </si>
  <si>
    <t>(ha)</t>
    <phoneticPr fontId="5"/>
  </si>
  <si>
    <t>(t)</t>
    <phoneticPr fontId="5"/>
  </si>
  <si>
    <t>（ｔ）</t>
    <phoneticPr fontId="5"/>
  </si>
  <si>
    <t>ツノカガヤキ（津之輝）</t>
    <rPh sb="7" eb="8">
      <t>ツ</t>
    </rPh>
    <rPh sb="8" eb="9">
      <t>ノ</t>
    </rPh>
    <rPh sb="9" eb="10">
      <t>カガヤ</t>
    </rPh>
    <phoneticPr fontId="5"/>
  </si>
  <si>
    <t>ミハヤ（みはや）</t>
    <phoneticPr fontId="5"/>
  </si>
  <si>
    <t>西南のひかり</t>
    <rPh sb="0" eb="2">
      <t>セイナン</t>
    </rPh>
    <phoneticPr fontId="5"/>
  </si>
  <si>
    <t>カノシズク（果のしずく）</t>
    <rPh sb="6" eb="7">
      <t>カ</t>
    </rPh>
    <phoneticPr fontId="5"/>
  </si>
  <si>
    <t>紀州ミカン（小みかん）</t>
    <rPh sb="0" eb="2">
      <t>キシュウ</t>
    </rPh>
    <rPh sb="6" eb="7">
      <t>ショウ</t>
    </rPh>
    <phoneticPr fontId="5"/>
  </si>
  <si>
    <t>シラヌヒ（不知火）（ﾃﾞｺﾎﾟﾝ）</t>
    <phoneticPr fontId="5"/>
  </si>
  <si>
    <t>ハッサク（八朔）</t>
    <rPh sb="5" eb="7">
      <t>ハッサク</t>
    </rPh>
    <phoneticPr fontId="5"/>
  </si>
  <si>
    <t>レイコウ（麗紅）</t>
    <rPh sb="5" eb="6">
      <t>レイ</t>
    </rPh>
    <rPh sb="6" eb="7">
      <t>ベニ</t>
    </rPh>
    <phoneticPr fontId="5"/>
  </si>
  <si>
    <t>ギンナン　（イチョウ）</t>
    <phoneticPr fontId="5"/>
  </si>
  <si>
    <t>みやま市</t>
    <rPh sb="3" eb="4">
      <t>シ</t>
    </rPh>
    <phoneticPr fontId="5"/>
  </si>
  <si>
    <t>八女市</t>
    <rPh sb="0" eb="3">
      <t>ヤメシ</t>
    </rPh>
    <phoneticPr fontId="5"/>
  </si>
  <si>
    <t>大牟田市</t>
    <rPh sb="0" eb="4">
      <t>オオムタシ</t>
    </rPh>
    <phoneticPr fontId="5"/>
  </si>
  <si>
    <t>柳川市</t>
    <rPh sb="0" eb="3">
      <t>ヤナガワシ</t>
    </rPh>
    <phoneticPr fontId="5"/>
  </si>
  <si>
    <t>大川市</t>
    <rPh sb="0" eb="3">
      <t>オオカワシ</t>
    </rPh>
    <phoneticPr fontId="5"/>
  </si>
  <si>
    <t>大木町</t>
    <rPh sb="0" eb="3">
      <t>オオキマチ</t>
    </rPh>
    <phoneticPr fontId="5"/>
  </si>
  <si>
    <t>広川町</t>
    <rPh sb="0" eb="3">
      <t>ヒロカワマチ</t>
    </rPh>
    <phoneticPr fontId="5"/>
  </si>
  <si>
    <t>筑後市</t>
    <rPh sb="0" eb="3">
      <t>チクゴシ</t>
    </rPh>
    <phoneticPr fontId="5"/>
  </si>
  <si>
    <t>岡垣町</t>
    <rPh sb="0" eb="3">
      <t>オカガキマチ</t>
    </rPh>
    <phoneticPr fontId="5"/>
  </si>
  <si>
    <t>東峰村</t>
    <rPh sb="0" eb="3">
      <t>トウホウムラ</t>
    </rPh>
    <phoneticPr fontId="5"/>
  </si>
  <si>
    <t>久留米市</t>
    <rPh sb="0" eb="4">
      <t>クルメシ</t>
    </rPh>
    <phoneticPr fontId="5"/>
  </si>
  <si>
    <t>小郡市</t>
    <rPh sb="0" eb="3">
      <t>オゴオリシ</t>
    </rPh>
    <phoneticPr fontId="5"/>
  </si>
  <si>
    <t>うきは市</t>
    <rPh sb="3" eb="4">
      <t>シ</t>
    </rPh>
    <phoneticPr fontId="5"/>
  </si>
  <si>
    <t>朝倉市</t>
    <rPh sb="0" eb="3">
      <t>アサクラシ</t>
    </rPh>
    <phoneticPr fontId="5"/>
  </si>
  <si>
    <t>筑前町</t>
    <rPh sb="0" eb="3">
      <t>チクゼンマチ</t>
    </rPh>
    <phoneticPr fontId="5"/>
  </si>
  <si>
    <t>大刀洗町</t>
    <rPh sb="0" eb="4">
      <t>タチアライマチ</t>
    </rPh>
    <phoneticPr fontId="5"/>
  </si>
  <si>
    <t>朝倉農林計</t>
    <rPh sb="0" eb="2">
      <t>アサクラ</t>
    </rPh>
    <rPh sb="2" eb="4">
      <t>ノウリン</t>
    </rPh>
    <rPh sb="4" eb="5">
      <t>ケイ</t>
    </rPh>
    <phoneticPr fontId="5"/>
  </si>
  <si>
    <t>筑後農林計</t>
    <rPh sb="0" eb="2">
      <t>チクゴ</t>
    </rPh>
    <rPh sb="2" eb="4">
      <t>ノウリン</t>
    </rPh>
    <rPh sb="4" eb="5">
      <t>ケイ</t>
    </rPh>
    <phoneticPr fontId="5"/>
  </si>
  <si>
    <t>うきは市</t>
  </si>
  <si>
    <t>朝倉農林計</t>
    <rPh sb="0" eb="5">
      <t>アサクラノウリンケイ</t>
    </rPh>
    <phoneticPr fontId="5"/>
  </si>
  <si>
    <t>福岡市</t>
    <rPh sb="0" eb="3">
      <t>フクオカシ</t>
    </rPh>
    <phoneticPr fontId="5"/>
  </si>
  <si>
    <t>宗像市</t>
    <rPh sb="0" eb="3">
      <t>ムナカタシ</t>
    </rPh>
    <phoneticPr fontId="5"/>
  </si>
  <si>
    <t>糸島市</t>
    <rPh sb="0" eb="2">
      <t>イトシマ</t>
    </rPh>
    <rPh sb="2" eb="3">
      <t>シ</t>
    </rPh>
    <phoneticPr fontId="5"/>
  </si>
  <si>
    <t>福岡農林計</t>
    <rPh sb="0" eb="2">
      <t>フクオカ</t>
    </rPh>
    <rPh sb="2" eb="4">
      <t>ノウリン</t>
    </rPh>
    <rPh sb="4" eb="5">
      <t>ケイ</t>
    </rPh>
    <phoneticPr fontId="5"/>
  </si>
  <si>
    <t>アンコール</t>
  </si>
  <si>
    <t>古賀市</t>
    <rPh sb="0" eb="3">
      <t>コガシ</t>
    </rPh>
    <phoneticPr fontId="5"/>
  </si>
  <si>
    <t>新宮町</t>
    <rPh sb="0" eb="3">
      <t>シングウマチ</t>
    </rPh>
    <phoneticPr fontId="5"/>
  </si>
  <si>
    <t>八幡農林計</t>
    <rPh sb="0" eb="2">
      <t>ヤハタ</t>
    </rPh>
    <rPh sb="2" eb="4">
      <t>ノウリン</t>
    </rPh>
    <rPh sb="4" eb="5">
      <t>ケイ</t>
    </rPh>
    <phoneticPr fontId="5"/>
  </si>
  <si>
    <t>福津市</t>
    <rPh sb="0" eb="3">
      <t>フクツシ</t>
    </rPh>
    <phoneticPr fontId="5"/>
  </si>
  <si>
    <t>筑後農林計</t>
    <rPh sb="0" eb="5">
      <t>チクゴノウリンケイ</t>
    </rPh>
    <phoneticPr fontId="5"/>
  </si>
  <si>
    <t>スイートスプリング</t>
    <phoneticPr fontId="5"/>
  </si>
  <si>
    <t>那珂川市</t>
    <rPh sb="0" eb="3">
      <t>ナカガワ</t>
    </rPh>
    <rPh sb="3" eb="4">
      <t>シ</t>
    </rPh>
    <phoneticPr fontId="5"/>
  </si>
  <si>
    <t>セトカ（せとか）</t>
    <phoneticPr fontId="5"/>
  </si>
  <si>
    <t>ナツミカン（なつみかん）</t>
    <phoneticPr fontId="5"/>
  </si>
  <si>
    <t>甘夏</t>
    <rPh sb="0" eb="2">
      <t>アマナツ</t>
    </rPh>
    <phoneticPr fontId="5"/>
  </si>
  <si>
    <t>ネーブルオレンジ</t>
    <phoneticPr fontId="5"/>
  </si>
  <si>
    <t>宗像市</t>
  </si>
  <si>
    <t>山見坂</t>
    <rPh sb="0" eb="2">
      <t>ヤマミ</t>
    </rPh>
    <rPh sb="2" eb="3">
      <t>サカ</t>
    </rPh>
    <phoneticPr fontId="5"/>
  </si>
  <si>
    <t>ハルカ（はるか）</t>
    <phoneticPr fontId="5"/>
  </si>
  <si>
    <t>ハルミ（はるみ）</t>
    <phoneticPr fontId="5"/>
  </si>
  <si>
    <t>ハレヒメ（はれひめ）</t>
    <phoneticPr fontId="5"/>
  </si>
  <si>
    <t>ヒュウガナツ（日向夏）</t>
    <phoneticPr fontId="5"/>
  </si>
  <si>
    <t>福津市</t>
    <rPh sb="0" eb="1">
      <t>フク</t>
    </rPh>
    <rPh sb="1" eb="2">
      <t>ツ</t>
    </rPh>
    <rPh sb="2" eb="3">
      <t>シ</t>
    </rPh>
    <phoneticPr fontId="5"/>
  </si>
  <si>
    <t>新宮町</t>
    <rPh sb="0" eb="2">
      <t>シングウ</t>
    </rPh>
    <rPh sb="2" eb="3">
      <t>マチ</t>
    </rPh>
    <phoneticPr fontId="5"/>
  </si>
  <si>
    <t>レモン</t>
    <phoneticPr fontId="5"/>
  </si>
  <si>
    <t>ユーレカ</t>
    <phoneticPr fontId="5"/>
  </si>
  <si>
    <t>イチジク　（とよみつひめ）</t>
    <phoneticPr fontId="5"/>
  </si>
  <si>
    <t>パッションフルーツ</t>
    <phoneticPr fontId="5"/>
  </si>
  <si>
    <t>川崎町</t>
    <rPh sb="0" eb="3">
      <t>カワサキマチ</t>
    </rPh>
    <phoneticPr fontId="5"/>
  </si>
  <si>
    <t>飯塚農林計</t>
    <rPh sb="0" eb="2">
      <t>イイヅカ</t>
    </rPh>
    <rPh sb="2" eb="4">
      <t>ノウリン</t>
    </rPh>
    <rPh sb="4" eb="5">
      <t>ケイ</t>
    </rPh>
    <phoneticPr fontId="5"/>
  </si>
  <si>
    <t>宮若市</t>
    <rPh sb="0" eb="3">
      <t>ミヤワカシ</t>
    </rPh>
    <phoneticPr fontId="5"/>
  </si>
  <si>
    <t>飯塚農林計</t>
    <rPh sb="0" eb="5">
      <t>イイヅカノウリンケイ</t>
    </rPh>
    <phoneticPr fontId="5"/>
  </si>
  <si>
    <t>香春町</t>
    <rPh sb="0" eb="3">
      <t>カワラマチ</t>
    </rPh>
    <phoneticPr fontId="5"/>
  </si>
  <si>
    <t>赤村</t>
    <rPh sb="0" eb="2">
      <t>アカムラ</t>
    </rPh>
    <phoneticPr fontId="5"/>
  </si>
  <si>
    <t>鞍手町</t>
    <rPh sb="0" eb="3">
      <t>クラテマチ</t>
    </rPh>
    <phoneticPr fontId="5"/>
  </si>
  <si>
    <t>大任町</t>
    <rPh sb="0" eb="3">
      <t>オオトウマチ</t>
    </rPh>
    <phoneticPr fontId="5"/>
  </si>
  <si>
    <t>直方市</t>
    <rPh sb="0" eb="3">
      <t>ノオガタシ</t>
    </rPh>
    <phoneticPr fontId="5"/>
  </si>
  <si>
    <t>飯塚市</t>
  </si>
  <si>
    <t>田川市</t>
    <rPh sb="0" eb="3">
      <t>タガワシ</t>
    </rPh>
    <phoneticPr fontId="5"/>
  </si>
  <si>
    <t>嘉麻市</t>
    <rPh sb="0" eb="3">
      <t>カマシ</t>
    </rPh>
    <phoneticPr fontId="5"/>
  </si>
  <si>
    <t>糸田町</t>
    <rPh sb="0" eb="3">
      <t>イトダマチ</t>
    </rPh>
    <phoneticPr fontId="5"/>
  </si>
  <si>
    <t>福智町</t>
    <rPh sb="0" eb="3">
      <t>フクチマチ</t>
    </rPh>
    <phoneticPr fontId="5"/>
  </si>
  <si>
    <t>添田町</t>
    <rPh sb="0" eb="3">
      <t>ソエダマチ</t>
    </rPh>
    <phoneticPr fontId="5"/>
  </si>
  <si>
    <t>北九州市</t>
    <rPh sb="0" eb="4">
      <t>キタキュウシュウシ</t>
    </rPh>
    <phoneticPr fontId="5"/>
  </si>
  <si>
    <t>中間市</t>
    <rPh sb="0" eb="3">
      <t>ナカマシ</t>
    </rPh>
    <phoneticPr fontId="5"/>
  </si>
  <si>
    <t>岡垣町</t>
    <rPh sb="0" eb="2">
      <t>オカガキ</t>
    </rPh>
    <rPh sb="2" eb="3">
      <t>マチ</t>
    </rPh>
    <phoneticPr fontId="5"/>
  </si>
  <si>
    <t>遠賀町</t>
    <rPh sb="0" eb="2">
      <t>オンガ</t>
    </rPh>
    <rPh sb="2" eb="3">
      <t>マチ</t>
    </rPh>
    <phoneticPr fontId="5"/>
  </si>
  <si>
    <t>豊前市</t>
    <rPh sb="0" eb="3">
      <t>ブゼンシ</t>
    </rPh>
    <phoneticPr fontId="5"/>
  </si>
  <si>
    <t>行橋農林計</t>
    <rPh sb="0" eb="2">
      <t>ユクハシ</t>
    </rPh>
    <rPh sb="2" eb="4">
      <t>ノウリン</t>
    </rPh>
    <rPh sb="4" eb="5">
      <t>ケイ</t>
    </rPh>
    <phoneticPr fontId="5"/>
  </si>
  <si>
    <t>上毛町</t>
    <rPh sb="0" eb="3">
      <t>コウゲマチ</t>
    </rPh>
    <phoneticPr fontId="5"/>
  </si>
  <si>
    <t>みやこ町</t>
    <rPh sb="3" eb="4">
      <t>マチ</t>
    </rPh>
    <phoneticPr fontId="5"/>
  </si>
  <si>
    <t>木頭ゆず</t>
    <rPh sb="0" eb="2">
      <t>キトウ</t>
    </rPh>
    <phoneticPr fontId="5"/>
  </si>
  <si>
    <t>築上町</t>
    <rPh sb="0" eb="3">
      <t>チクジョウマチ</t>
    </rPh>
    <phoneticPr fontId="5"/>
  </si>
  <si>
    <t>行橋市</t>
    <rPh sb="0" eb="3">
      <t>ユクハシシ</t>
    </rPh>
    <phoneticPr fontId="5"/>
  </si>
  <si>
    <t>県計</t>
    <rPh sb="0" eb="1">
      <t>ケン</t>
    </rPh>
    <rPh sb="1" eb="2">
      <t>ケイ</t>
    </rPh>
    <phoneticPr fontId="5"/>
  </si>
  <si>
    <t>県計</t>
    <rPh sb="0" eb="2">
      <t>ケンケイ</t>
    </rPh>
    <phoneticPr fontId="5"/>
  </si>
  <si>
    <t>中間市</t>
    <rPh sb="0" eb="2">
      <t>ナカマ</t>
    </rPh>
    <rPh sb="2" eb="3">
      <t>シ</t>
    </rPh>
    <phoneticPr fontId="5"/>
  </si>
  <si>
    <t>四捨五入の関係により、総計と内訳が一致しないことがある。</t>
    <rPh sb="0" eb="4">
      <t>シシャゴニュウ</t>
    </rPh>
    <rPh sb="5" eb="7">
      <t>カンケイ</t>
    </rPh>
    <rPh sb="11" eb="13">
      <t>ソウケイ</t>
    </rPh>
    <rPh sb="14" eb="16">
      <t>ウチワケ</t>
    </rPh>
    <rPh sb="17" eb="19">
      <t>イッチ</t>
    </rPh>
    <phoneticPr fontId="5"/>
  </si>
  <si>
    <t>２　特産果樹生産出荷実績調査</t>
    <rPh sb="2" eb="4">
      <t>トクサン</t>
    </rPh>
    <rPh sb="4" eb="6">
      <t>カジュ</t>
    </rPh>
    <rPh sb="6" eb="8">
      <t>セイサン</t>
    </rPh>
    <rPh sb="8" eb="10">
      <t>シュッカ</t>
    </rPh>
    <rPh sb="10" eb="12">
      <t>ジッセキ</t>
    </rPh>
    <rPh sb="12" eb="14">
      <t>チョウサ</t>
    </rPh>
    <phoneticPr fontId="5"/>
  </si>
  <si>
    <t>中間市</t>
  </si>
  <si>
    <t>甘夏（川野夏橙）</t>
    <rPh sb="0" eb="2">
      <t>アマナツ</t>
    </rPh>
    <rPh sb="3" eb="5">
      <t>カワノ</t>
    </rPh>
    <rPh sb="5" eb="6">
      <t>ナツ</t>
    </rPh>
    <rPh sb="6" eb="7">
      <t>ダイダイ</t>
    </rPh>
    <phoneticPr fontId="5"/>
  </si>
  <si>
    <t>苅田町</t>
    <rPh sb="0" eb="3">
      <t>カンダマチ</t>
    </rPh>
    <phoneticPr fontId="5"/>
  </si>
  <si>
    <t>行橋農林計</t>
    <rPh sb="0" eb="4">
      <t>ユクハシノウリン</t>
    </rPh>
    <rPh sb="4" eb="5">
      <t>ケイ</t>
    </rPh>
    <phoneticPr fontId="5"/>
  </si>
  <si>
    <t>ﾘｽﾎﾞﾝ、ﾕｰﾚｶ、ﾏｲﾔｰ</t>
  </si>
  <si>
    <t>みやこ町</t>
  </si>
  <si>
    <t>-</t>
  </si>
  <si>
    <t>リスボン</t>
  </si>
  <si>
    <t>久寿</t>
    <rPh sb="0" eb="2">
      <t>キュウジュ</t>
    </rPh>
    <phoneticPr fontId="5"/>
  </si>
  <si>
    <t>アーウィン</t>
  </si>
  <si>
    <t>八幡農林計</t>
    <rPh sb="0" eb="4">
      <t>ヤハタノウリン</t>
    </rPh>
    <rPh sb="4" eb="5">
      <t>ケイ</t>
    </rPh>
    <phoneticPr fontId="5"/>
  </si>
  <si>
    <t>八幡農林計</t>
    <rPh sb="0" eb="5">
      <t>ヤハタノウリンケイ</t>
    </rPh>
    <phoneticPr fontId="5"/>
  </si>
  <si>
    <t>筑前町</t>
    <rPh sb="0" eb="2">
      <t>チクゼン</t>
    </rPh>
    <rPh sb="2" eb="3">
      <t>マチ</t>
    </rPh>
    <phoneticPr fontId="4"/>
  </si>
  <si>
    <t>キトウユズ</t>
  </si>
  <si>
    <t>アップルマンゴー</t>
  </si>
  <si>
    <t>オニール、ミスティ　等</t>
    <rPh sb="10" eb="11">
      <t>トウ</t>
    </rPh>
    <phoneticPr fontId="5"/>
  </si>
  <si>
    <t>うきは市</t>
    <phoneticPr fontId="5"/>
  </si>
  <si>
    <t>ハイブッシュ系
ラビットアイ系</t>
  </si>
  <si>
    <t>朝倉市</t>
    <rPh sb="0" eb="2">
      <t>アサクラ</t>
    </rPh>
    <rPh sb="2" eb="3">
      <t>シ</t>
    </rPh>
    <phoneticPr fontId="5"/>
  </si>
  <si>
    <t>かんきつ類（令和３年産）</t>
    <rPh sb="6" eb="8">
      <t>レイワ</t>
    </rPh>
    <rPh sb="9" eb="11">
      <t>ネンサン</t>
    </rPh>
    <phoneticPr fontId="5"/>
  </si>
  <si>
    <t>落葉果樹（令和３年産）</t>
    <rPh sb="0" eb="2">
      <t>ラクヨウ</t>
    </rPh>
    <rPh sb="5" eb="7">
      <t>レイワ</t>
    </rPh>
    <rPh sb="8" eb="10">
      <t>ネンサン</t>
    </rPh>
    <phoneticPr fontId="5"/>
  </si>
  <si>
    <t>かんきつ類を除く常緑果樹（令和３年産）</t>
    <rPh sb="4" eb="5">
      <t>ルイ</t>
    </rPh>
    <rPh sb="6" eb="7">
      <t>ノゾ</t>
    </rPh>
    <rPh sb="8" eb="10">
      <t>ジョウリョク</t>
    </rPh>
    <rPh sb="10" eb="12">
      <t>カジュ</t>
    </rPh>
    <rPh sb="13" eb="15">
      <t>レイワ</t>
    </rPh>
    <rPh sb="16" eb="18">
      <t>ネンサン</t>
    </rPh>
    <phoneticPr fontId="5"/>
  </si>
  <si>
    <t>レッチーノ、コラティーナ、ネバディロブランコ、ブガ</t>
    <phoneticPr fontId="5"/>
  </si>
  <si>
    <t>イチジク　（姫蓬莱）</t>
    <rPh sb="6" eb="7">
      <t>ヒメ</t>
    </rPh>
    <rPh sb="7" eb="9">
      <t>ホウライ</t>
    </rPh>
    <phoneticPr fontId="5"/>
  </si>
  <si>
    <t>-</t>
    <phoneticPr fontId="5"/>
  </si>
  <si>
    <t>-</t>
    <phoneticPr fontId="5"/>
  </si>
  <si>
    <t>-</t>
    <phoneticPr fontId="5"/>
  </si>
  <si>
    <t>リスボン</t>
    <phoneticPr fontId="5"/>
  </si>
  <si>
    <t>柳川市</t>
    <rPh sb="0" eb="2">
      <t>ヤナガワ</t>
    </rPh>
    <rPh sb="2" eb="3">
      <t>シ</t>
    </rPh>
    <phoneticPr fontId="5"/>
  </si>
  <si>
    <t>アーウィーン</t>
  </si>
  <si>
    <t>計</t>
    <rPh sb="0" eb="1">
      <t>ケイ</t>
    </rPh>
    <phoneticPr fontId="5"/>
  </si>
  <si>
    <t>計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</si>
</sst>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.0"/>
    <numFmt numFmtId="177" formatCode="0.0_);[Red]\(0.0\)"/>
    <numFmt numFmtId="178" formatCode="#,##0.0;[Red]\-#,##0.0"/>
    <numFmt numFmtId="179" formatCode="0_);[Red]\(0\)"/>
    <numFmt numFmtId="180" formatCode="#,##0.0_);[Red]\(#,##0.0\)"/>
    <numFmt numFmtId="181" formatCode="#,##0_);[Red]\(#,##0\)"/>
    <numFmt numFmtId="182" formatCode="#,##0.00_);[Red]\(#,##0.00\)"/>
    <numFmt numFmtId="183" formatCode="#,##0.0"/>
    <numFmt numFmtId="184" formatCode="0.00_);[Red]\(0.00\)"/>
  </numFmts>
  <fonts count="12">
    <font>
      <sz val="11"/>
      <name val="ＭＳ Ｐゴシック"/>
      <family val="3"/>
      <charset val="128"/>
    </font>
    <font>
      <i/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ＭＳ Ｐゴシック"/>
      <family val="3"/>
      <charset val="128"/>
    </font>
    <font>
      <sz val="10"/>
      <name val="Arial"/>
      <family val="2"/>
    </font>
    <font>
      <sz val="11"/>
      <name val="DejaVu Sans"/>
      <family val="2"/>
    </font>
    <font>
      <sz val="2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81" fontId="7" fillId="0" borderId="0" applyBorder="0" applyProtection="0"/>
    <xf numFmtId="38" fontId="2" fillId="0" borderId="0" applyFont="0" applyFill="0" applyBorder="0" applyAlignment="0" applyProtection="0"/>
  </cellStyleXfs>
  <cellXfs count="267">
    <xf numFmtId="0" fontId="0" fillId="0" borderId="0" xfId="0"/>
    <xf numFmtId="38" fontId="3" fillId="0" borderId="0" xfId="2" applyFont="1" applyFill="1" applyAlignment="1">
      <alignment horizontal="left" vertical="center"/>
    </xf>
    <xf numFmtId="38" fontId="2" fillId="0" borderId="0" xfId="2" applyFont="1" applyFill="1" applyAlignment="1">
      <alignment vertical="center"/>
    </xf>
    <xf numFmtId="38" fontId="2" fillId="0" borderId="1" xfId="2" applyFont="1" applyFill="1" applyBorder="1" applyAlignment="1">
      <alignment horizontal="right" vertical="center"/>
    </xf>
    <xf numFmtId="38" fontId="2" fillId="0" borderId="10" xfId="2" applyFont="1" applyFill="1" applyBorder="1" applyAlignment="1">
      <alignment vertical="center"/>
    </xf>
    <xf numFmtId="38" fontId="2" fillId="0" borderId="15" xfId="2" applyFont="1" applyFill="1" applyBorder="1" applyAlignment="1">
      <alignment horizontal="distributed" vertical="center"/>
    </xf>
    <xf numFmtId="0" fontId="2" fillId="0" borderId="13" xfId="2" applyNumberFormat="1" applyFont="1" applyFill="1" applyBorder="1" applyAlignment="1">
      <alignment horizontal="center" vertical="center"/>
    </xf>
    <xf numFmtId="38" fontId="2" fillId="0" borderId="17" xfId="2" applyFont="1" applyFill="1" applyBorder="1" applyAlignment="1">
      <alignment vertical="center"/>
    </xf>
    <xf numFmtId="0" fontId="2" fillId="0" borderId="18" xfId="2" applyNumberFormat="1" applyFont="1" applyFill="1" applyBorder="1" applyAlignment="1">
      <alignment horizontal="center" vertical="center"/>
    </xf>
    <xf numFmtId="0" fontId="2" fillId="0" borderId="4" xfId="2" applyNumberFormat="1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center" vertical="center"/>
    </xf>
    <xf numFmtId="0" fontId="2" fillId="0" borderId="14" xfId="2" applyNumberFormat="1" applyFont="1" applyFill="1" applyBorder="1" applyAlignment="1">
      <alignment horizontal="center" vertical="center"/>
    </xf>
    <xf numFmtId="183" fontId="9" fillId="0" borderId="0" xfId="0" applyNumberFormat="1" applyFont="1" applyFill="1" applyAlignment="1" applyProtection="1">
      <alignment horizontal="center" vertical="center"/>
      <protection locked="0"/>
    </xf>
    <xf numFmtId="180" fontId="9" fillId="0" borderId="0" xfId="0" applyNumberFormat="1" applyFont="1" applyFill="1" applyAlignment="1" applyProtection="1">
      <alignment horizontal="center" vertical="center"/>
      <protection locked="0"/>
    </xf>
    <xf numFmtId="181" fontId="9" fillId="0" borderId="0" xfId="0" applyNumberFormat="1" applyFont="1" applyFill="1" applyAlignment="1" applyProtection="1">
      <alignment horizontal="center" vertical="center"/>
      <protection locked="0"/>
    </xf>
    <xf numFmtId="179" fontId="9" fillId="0" borderId="0" xfId="0" applyNumberFormat="1" applyFont="1" applyFill="1" applyAlignment="1" applyProtection="1">
      <alignment horizontal="center" vertical="center"/>
      <protection locked="0"/>
    </xf>
    <xf numFmtId="38" fontId="9" fillId="0" borderId="0" xfId="0" applyNumberFormat="1" applyFont="1" applyFill="1" applyAlignment="1" applyProtection="1">
      <alignment horizontal="center" vertical="center"/>
      <protection locked="0"/>
    </xf>
    <xf numFmtId="180" fontId="2" fillId="0" borderId="26" xfId="2" applyNumberFormat="1" applyFont="1" applyFill="1" applyBorder="1" applyAlignment="1">
      <alignment horizontal="right" vertical="center"/>
    </xf>
    <xf numFmtId="180" fontId="2" fillId="0" borderId="27" xfId="2" applyNumberFormat="1" applyFont="1" applyFill="1" applyBorder="1" applyAlignment="1">
      <alignment horizontal="right" vertical="center"/>
    </xf>
    <xf numFmtId="180" fontId="2" fillId="0" borderId="27" xfId="2" applyNumberFormat="1" applyFont="1" applyFill="1" applyBorder="1" applyAlignment="1" applyProtection="1">
      <alignment horizontal="right" vertical="center"/>
      <protection locked="0"/>
    </xf>
    <xf numFmtId="177" fontId="2" fillId="0" borderId="25" xfId="2" applyNumberFormat="1" applyFont="1" applyFill="1" applyBorder="1" applyAlignment="1">
      <alignment horizontal="right" vertical="center"/>
    </xf>
    <xf numFmtId="179" fontId="2" fillId="0" borderId="25" xfId="2" applyNumberFormat="1" applyFont="1" applyFill="1" applyBorder="1" applyAlignment="1">
      <alignment horizontal="right" vertical="center"/>
    </xf>
    <xf numFmtId="177" fontId="2" fillId="0" borderId="27" xfId="2" applyNumberFormat="1" applyFont="1" applyFill="1" applyBorder="1" applyAlignment="1">
      <alignment horizontal="right" vertical="center"/>
    </xf>
    <xf numFmtId="179" fontId="2" fillId="0" borderId="27" xfId="2" applyNumberFormat="1" applyFont="1" applyFill="1" applyBorder="1" applyAlignment="1">
      <alignment horizontal="right" vertical="center"/>
    </xf>
    <xf numFmtId="177" fontId="2" fillId="0" borderId="26" xfId="2" applyNumberFormat="1" applyFont="1" applyFill="1" applyBorder="1" applyAlignment="1">
      <alignment horizontal="right" vertical="center"/>
    </xf>
    <xf numFmtId="179" fontId="2" fillId="0" borderId="26" xfId="2" applyNumberFormat="1" applyFont="1" applyFill="1" applyBorder="1" applyAlignment="1">
      <alignment horizontal="right" vertical="center"/>
    </xf>
    <xf numFmtId="177" fontId="2" fillId="0" borderId="8" xfId="2" applyNumberFormat="1" applyFont="1" applyFill="1" applyBorder="1" applyAlignment="1">
      <alignment horizontal="right" vertical="center"/>
    </xf>
    <xf numFmtId="179" fontId="2" fillId="0" borderId="8" xfId="2" applyNumberFormat="1" applyFont="1" applyFill="1" applyBorder="1" applyAlignment="1">
      <alignment horizontal="right" vertical="center"/>
    </xf>
    <xf numFmtId="177" fontId="2" fillId="0" borderId="20" xfId="2" applyNumberFormat="1" applyFont="1" applyFill="1" applyBorder="1" applyAlignment="1">
      <alignment horizontal="right" vertical="center"/>
    </xf>
    <xf numFmtId="179" fontId="2" fillId="0" borderId="20" xfId="2" applyNumberFormat="1" applyFont="1" applyFill="1" applyBorder="1" applyAlignment="1">
      <alignment horizontal="right" vertical="center"/>
    </xf>
    <xf numFmtId="177" fontId="2" fillId="0" borderId="5" xfId="2" applyNumberFormat="1" applyFont="1" applyFill="1" applyBorder="1" applyAlignment="1">
      <alignment horizontal="right" vertical="center"/>
    </xf>
    <xf numFmtId="179" fontId="2" fillId="0" borderId="5" xfId="2" applyNumberFormat="1" applyFont="1" applyFill="1" applyBorder="1" applyAlignment="1">
      <alignment horizontal="right" vertical="center"/>
    </xf>
    <xf numFmtId="177" fontId="2" fillId="0" borderId="25" xfId="2" applyNumberFormat="1" applyFont="1" applyFill="1" applyBorder="1" applyAlignment="1" applyProtection="1">
      <alignment horizontal="right" vertical="center"/>
      <protection locked="0"/>
    </xf>
    <xf numFmtId="177" fontId="2" fillId="0" borderId="26" xfId="2" applyNumberFormat="1" applyFont="1" applyFill="1" applyBorder="1" applyAlignment="1" applyProtection="1">
      <alignment horizontal="right" vertical="center"/>
      <protection locked="0"/>
    </xf>
    <xf numFmtId="177" fontId="2" fillId="0" borderId="27" xfId="2" applyNumberFormat="1" applyFont="1" applyFill="1" applyBorder="1" applyAlignment="1" applyProtection="1">
      <alignment horizontal="right" vertical="center"/>
      <protection locked="0"/>
    </xf>
    <xf numFmtId="177" fontId="2" fillId="0" borderId="21" xfId="2" applyNumberFormat="1" applyFont="1" applyFill="1" applyBorder="1" applyAlignment="1">
      <alignment horizontal="right" vertical="center"/>
    </xf>
    <xf numFmtId="179" fontId="2" fillId="0" borderId="21" xfId="2" applyNumberFormat="1" applyFont="1" applyFill="1" applyBorder="1" applyAlignment="1">
      <alignment horizontal="right" vertical="center"/>
    </xf>
    <xf numFmtId="177" fontId="2" fillId="0" borderId="8" xfId="2" applyNumberFormat="1" applyFont="1" applyFill="1" applyBorder="1" applyAlignment="1" applyProtection="1">
      <alignment horizontal="right" vertical="center"/>
      <protection locked="0"/>
    </xf>
    <xf numFmtId="179" fontId="2" fillId="0" borderId="8" xfId="2" applyNumberFormat="1" applyFont="1" applyFill="1" applyBorder="1" applyAlignment="1" applyProtection="1">
      <alignment horizontal="right" vertical="center"/>
      <protection locked="0"/>
    </xf>
    <xf numFmtId="177" fontId="2" fillId="0" borderId="5" xfId="2" applyNumberFormat="1" applyFont="1" applyFill="1" applyBorder="1" applyAlignment="1" applyProtection="1">
      <alignment horizontal="right" vertical="center"/>
      <protection locked="0"/>
    </xf>
    <xf numFmtId="179" fontId="2" fillId="0" borderId="5" xfId="2" applyNumberFormat="1" applyFont="1" applyFill="1" applyBorder="1" applyAlignment="1" applyProtection="1">
      <alignment horizontal="right" vertical="center"/>
      <protection locked="0"/>
    </xf>
    <xf numFmtId="177" fontId="2" fillId="0" borderId="27" xfId="0" applyNumberFormat="1" applyFont="1" applyFill="1" applyBorder="1" applyAlignment="1" applyProtection="1">
      <alignment horizontal="right" vertical="center"/>
    </xf>
    <xf numFmtId="177" fontId="2" fillId="0" borderId="47" xfId="0" applyNumberFormat="1" applyFont="1" applyFill="1" applyBorder="1" applyAlignment="1" applyProtection="1">
      <alignment horizontal="right" vertical="center"/>
      <protection locked="0"/>
    </xf>
    <xf numFmtId="177" fontId="2" fillId="0" borderId="26" xfId="0" applyNumberFormat="1" applyFont="1" applyFill="1" applyBorder="1" applyAlignment="1" applyProtection="1">
      <alignment horizontal="right" vertical="center"/>
      <protection locked="0"/>
    </xf>
    <xf numFmtId="180" fontId="2" fillId="0" borderId="48" xfId="2" applyNumberFormat="1" applyFont="1" applyFill="1" applyBorder="1" applyAlignment="1">
      <alignment horizontal="right" vertical="center"/>
    </xf>
    <xf numFmtId="180" fontId="2" fillId="0" borderId="49" xfId="2" applyNumberFormat="1" applyFont="1" applyFill="1" applyBorder="1" applyAlignment="1" applyProtection="1">
      <alignment horizontal="right" vertical="center"/>
      <protection locked="0"/>
    </xf>
    <xf numFmtId="180" fontId="2" fillId="0" borderId="50" xfId="2" applyNumberFormat="1" applyFont="1" applyFill="1" applyBorder="1" applyAlignment="1">
      <alignment horizontal="right" vertical="center"/>
    </xf>
    <xf numFmtId="181" fontId="2" fillId="0" borderId="48" xfId="2" applyNumberFormat="1" applyFont="1" applyFill="1" applyBorder="1" applyAlignment="1">
      <alignment horizontal="right" vertical="center"/>
    </xf>
    <xf numFmtId="180" fontId="2" fillId="0" borderId="51" xfId="2" applyNumberFormat="1" applyFont="1" applyFill="1" applyBorder="1" applyAlignment="1">
      <alignment horizontal="right" vertical="center"/>
    </xf>
    <xf numFmtId="180" fontId="2" fillId="0" borderId="52" xfId="2" applyNumberFormat="1" applyFont="1" applyFill="1" applyBorder="1" applyAlignment="1" applyProtection="1">
      <alignment horizontal="right" vertical="center"/>
      <protection locked="0"/>
    </xf>
    <xf numFmtId="180" fontId="2" fillId="0" borderId="53" xfId="2" applyNumberFormat="1" applyFont="1" applyFill="1" applyBorder="1" applyAlignment="1">
      <alignment horizontal="right" vertical="center"/>
    </xf>
    <xf numFmtId="180" fontId="2" fillId="0" borderId="54" xfId="2" applyNumberFormat="1" applyFont="1" applyFill="1" applyBorder="1" applyAlignment="1">
      <alignment horizontal="right" vertical="center"/>
    </xf>
    <xf numFmtId="180" fontId="2" fillId="0" borderId="55" xfId="2" applyNumberFormat="1" applyFont="1" applyFill="1" applyBorder="1" applyAlignment="1" applyProtection="1">
      <alignment horizontal="right" vertical="center"/>
      <protection locked="0"/>
    </xf>
    <xf numFmtId="180" fontId="2" fillId="0" borderId="56" xfId="2" applyNumberFormat="1" applyFont="1" applyFill="1" applyBorder="1" applyAlignment="1">
      <alignment horizontal="right" vertical="center"/>
    </xf>
    <xf numFmtId="181" fontId="2" fillId="0" borderId="54" xfId="2" applyNumberFormat="1" applyFont="1" applyFill="1" applyBorder="1" applyAlignment="1">
      <alignment horizontal="right" vertical="center"/>
    </xf>
    <xf numFmtId="180" fontId="2" fillId="0" borderId="57" xfId="2" applyNumberFormat="1" applyFont="1" applyFill="1" applyBorder="1" applyAlignment="1">
      <alignment horizontal="right" vertical="center"/>
    </xf>
    <xf numFmtId="180" fontId="2" fillId="0" borderId="26" xfId="2" applyNumberFormat="1" applyFont="1" applyFill="1" applyBorder="1" applyAlignment="1" applyProtection="1">
      <alignment horizontal="right" vertical="center"/>
      <protection locked="0"/>
    </xf>
    <xf numFmtId="180" fontId="2" fillId="0" borderId="21" xfId="2" applyNumberFormat="1" applyFont="1" applyFill="1" applyBorder="1" applyAlignment="1" applyProtection="1">
      <alignment horizontal="right" vertical="center"/>
      <protection locked="0"/>
    </xf>
    <xf numFmtId="180" fontId="2" fillId="0" borderId="21" xfId="2" applyNumberFormat="1" applyFont="1" applyFill="1" applyBorder="1" applyAlignment="1">
      <alignment horizontal="right" vertical="center"/>
    </xf>
    <xf numFmtId="180" fontId="2" fillId="0" borderId="36" xfId="2" applyNumberFormat="1" applyFont="1" applyFill="1" applyBorder="1" applyAlignment="1" applyProtection="1">
      <alignment horizontal="right" vertical="center"/>
      <protection locked="0"/>
    </xf>
    <xf numFmtId="180" fontId="2" fillId="0" borderId="62" xfId="2" applyNumberFormat="1" applyFont="1" applyFill="1" applyBorder="1" applyAlignment="1">
      <alignment horizontal="right" vertical="center"/>
    </xf>
    <xf numFmtId="181" fontId="2" fillId="0" borderId="21" xfId="2" applyNumberFormat="1" applyFont="1" applyFill="1" applyBorder="1" applyAlignment="1">
      <alignment horizontal="right" vertical="center"/>
    </xf>
    <xf numFmtId="180" fontId="2" fillId="0" borderId="35" xfId="2" applyNumberFormat="1" applyFont="1" applyFill="1" applyBorder="1" applyAlignment="1" applyProtection="1">
      <alignment horizontal="right" vertical="center"/>
      <protection locked="0"/>
    </xf>
    <xf numFmtId="180" fontId="2" fillId="0" borderId="61" xfId="2" applyNumberFormat="1" applyFont="1" applyFill="1" applyBorder="1" applyAlignment="1">
      <alignment horizontal="right" vertical="center"/>
    </xf>
    <xf numFmtId="181" fontId="2" fillId="0" borderId="26" xfId="2" applyNumberFormat="1" applyFont="1" applyFill="1" applyBorder="1" applyAlignment="1">
      <alignment horizontal="right" vertical="center"/>
    </xf>
    <xf numFmtId="180" fontId="2" fillId="0" borderId="25" xfId="2" applyNumberFormat="1" applyFont="1" applyFill="1" applyBorder="1" applyAlignment="1">
      <alignment horizontal="right" vertical="center"/>
    </xf>
    <xf numFmtId="180" fontId="2" fillId="0" borderId="43" xfId="2" applyNumberFormat="1" applyFont="1" applyFill="1" applyBorder="1" applyAlignment="1" applyProtection="1">
      <alignment horizontal="right" vertical="center"/>
      <protection locked="0"/>
    </xf>
    <xf numFmtId="180" fontId="2" fillId="0" borderId="25" xfId="2" applyNumberFormat="1" applyFont="1" applyFill="1" applyBorder="1" applyAlignment="1" applyProtection="1">
      <alignment horizontal="right" vertical="center"/>
      <protection locked="0"/>
    </xf>
    <xf numFmtId="180" fontId="2" fillId="0" borderId="44" xfId="2" applyNumberFormat="1" applyFont="1" applyFill="1" applyBorder="1" applyAlignment="1">
      <alignment horizontal="right" vertical="center"/>
    </xf>
    <xf numFmtId="181" fontId="2" fillId="0" borderId="25" xfId="2" applyNumberFormat="1" applyFont="1" applyFill="1" applyBorder="1" applyAlignment="1">
      <alignment horizontal="right" vertical="center"/>
    </xf>
    <xf numFmtId="38" fontId="2" fillId="0" borderId="0" xfId="2" applyFont="1" applyFill="1" applyAlignment="1">
      <alignment horizontal="right" vertical="center"/>
    </xf>
    <xf numFmtId="176" fontId="2" fillId="0" borderId="0" xfId="2" applyNumberFormat="1" applyFont="1" applyFill="1" applyAlignment="1">
      <alignment horizontal="right" vertical="center"/>
    </xf>
    <xf numFmtId="179" fontId="2" fillId="0" borderId="0" xfId="2" applyNumberFormat="1" applyFont="1" applyFill="1" applyAlignment="1">
      <alignment vertical="center"/>
    </xf>
    <xf numFmtId="38" fontId="6" fillId="0" borderId="0" xfId="2" applyFont="1" applyFill="1" applyAlignment="1">
      <alignment horizontal="left" vertical="center"/>
    </xf>
    <xf numFmtId="38" fontId="3" fillId="0" borderId="0" xfId="2" applyFont="1" applyFill="1" applyAlignment="1" applyProtection="1">
      <alignment horizontal="right" vertical="center"/>
      <protection locked="0"/>
    </xf>
    <xf numFmtId="176" fontId="2" fillId="0" borderId="0" xfId="2" applyNumberFormat="1" applyFont="1" applyFill="1" applyAlignment="1" applyProtection="1">
      <alignment horizontal="right" vertical="center"/>
      <protection locked="0"/>
    </xf>
    <xf numFmtId="38" fontId="2" fillId="0" borderId="0" xfId="2" applyFont="1" applyFill="1" applyBorder="1" applyAlignment="1">
      <alignment horizontal="right" vertical="center"/>
    </xf>
    <xf numFmtId="179" fontId="2" fillId="0" borderId="0" xfId="2" applyNumberFormat="1" applyFont="1" applyFill="1" applyBorder="1" applyAlignment="1">
      <alignment horizontal="right" vertical="center"/>
    </xf>
    <xf numFmtId="38" fontId="2" fillId="0" borderId="0" xfId="2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178" fontId="2" fillId="0" borderId="2" xfId="2" applyNumberFormat="1" applyFont="1" applyFill="1" applyBorder="1" applyAlignment="1">
      <alignment horizontal="center" vertical="center"/>
    </xf>
    <xf numFmtId="38" fontId="2" fillId="0" borderId="2" xfId="2" applyFont="1" applyFill="1" applyBorder="1" applyAlignment="1">
      <alignment horizontal="center" vertical="center"/>
    </xf>
    <xf numFmtId="179" fontId="2" fillId="0" borderId="2" xfId="2" applyNumberFormat="1" applyFont="1" applyFill="1" applyBorder="1" applyAlignment="1">
      <alignment horizontal="center" vertical="center"/>
    </xf>
    <xf numFmtId="38" fontId="2" fillId="0" borderId="3" xfId="2" applyFont="1" applyFill="1" applyBorder="1" applyAlignment="1">
      <alignment horizontal="center" vertical="center"/>
    </xf>
    <xf numFmtId="38" fontId="2" fillId="0" borderId="19" xfId="2" applyFont="1" applyFill="1" applyBorder="1" applyAlignment="1">
      <alignment vertical="center"/>
    </xf>
    <xf numFmtId="178" fontId="2" fillId="0" borderId="20" xfId="2" applyNumberFormat="1" applyFont="1" applyFill="1" applyBorder="1" applyAlignment="1">
      <alignment horizontal="right" vertical="center"/>
    </xf>
    <xf numFmtId="38" fontId="2" fillId="0" borderId="20" xfId="2" applyFont="1" applyFill="1" applyBorder="1" applyAlignment="1">
      <alignment horizontal="right" vertical="center"/>
    </xf>
    <xf numFmtId="0" fontId="2" fillId="0" borderId="21" xfId="2" applyNumberFormat="1" applyFont="1" applyFill="1" applyBorder="1" applyAlignment="1">
      <alignment horizontal="center" vertical="center" shrinkToFit="1"/>
    </xf>
    <xf numFmtId="38" fontId="2" fillId="0" borderId="22" xfId="2" applyFont="1" applyFill="1" applyBorder="1" applyAlignment="1">
      <alignment vertical="center"/>
    </xf>
    <xf numFmtId="38" fontId="2" fillId="0" borderId="0" xfId="2" applyFont="1" applyFill="1" applyBorder="1" applyAlignment="1">
      <alignment vertical="center"/>
    </xf>
    <xf numFmtId="184" fontId="2" fillId="0" borderId="24" xfId="2" applyNumberFormat="1" applyFont="1" applyFill="1" applyBorder="1" applyAlignment="1">
      <alignment horizontal="center" vertical="center"/>
    </xf>
    <xf numFmtId="184" fontId="2" fillId="0" borderId="12" xfId="2" applyNumberFormat="1" applyFont="1" applyFill="1" applyBorder="1" applyAlignment="1">
      <alignment horizontal="left" vertical="center"/>
    </xf>
    <xf numFmtId="184" fontId="2" fillId="0" borderId="25" xfId="2" applyNumberFormat="1" applyFont="1" applyFill="1" applyBorder="1" applyAlignment="1">
      <alignment horizontal="right" vertical="center"/>
    </xf>
    <xf numFmtId="184" fontId="2" fillId="0" borderId="19" xfId="2" applyNumberFormat="1" applyFont="1" applyFill="1" applyBorder="1" applyAlignment="1">
      <alignment horizontal="center" vertical="center"/>
    </xf>
    <xf numFmtId="177" fontId="2" fillId="0" borderId="20" xfId="2" applyNumberFormat="1" applyFont="1" applyFill="1" applyBorder="1" applyAlignment="1" applyProtection="1">
      <alignment horizontal="right" vertical="center"/>
      <protection locked="0"/>
    </xf>
    <xf numFmtId="179" fontId="2" fillId="0" borderId="20" xfId="2" applyNumberFormat="1" applyFont="1" applyFill="1" applyBorder="1" applyAlignment="1" applyProtection="1">
      <alignment horizontal="right" vertical="center"/>
      <protection locked="0"/>
    </xf>
    <xf numFmtId="184" fontId="2" fillId="0" borderId="31" xfId="2" applyNumberFormat="1" applyFont="1" applyFill="1" applyBorder="1" applyAlignment="1">
      <alignment horizontal="center" vertical="center"/>
    </xf>
    <xf numFmtId="177" fontId="2" fillId="0" borderId="33" xfId="2" applyNumberFormat="1" applyFont="1" applyFill="1" applyBorder="1" applyAlignment="1">
      <alignment horizontal="center" vertical="center"/>
    </xf>
    <xf numFmtId="184" fontId="2" fillId="0" borderId="22" xfId="2" applyNumberFormat="1" applyFont="1" applyFill="1" applyBorder="1" applyAlignment="1">
      <alignment horizontal="left" vertical="center"/>
    </xf>
    <xf numFmtId="181" fontId="2" fillId="0" borderId="27" xfId="2" applyNumberFormat="1" applyFont="1" applyFill="1" applyBorder="1" applyAlignment="1">
      <alignment horizontal="right" vertical="center"/>
    </xf>
    <xf numFmtId="184" fontId="2" fillId="0" borderId="6" xfId="2" applyNumberFormat="1" applyFont="1" applyFill="1" applyBorder="1" applyAlignment="1">
      <alignment horizontal="center" vertical="center"/>
    </xf>
    <xf numFmtId="177" fontId="2" fillId="0" borderId="2" xfId="2" applyNumberFormat="1" applyFont="1" applyFill="1" applyBorder="1" applyAlignment="1">
      <alignment horizontal="right" vertical="center"/>
    </xf>
    <xf numFmtId="179" fontId="2" fillId="0" borderId="2" xfId="2" applyNumberFormat="1" applyFont="1" applyFill="1" applyBorder="1" applyAlignment="1">
      <alignment horizontal="right" vertical="center"/>
    </xf>
    <xf numFmtId="184" fontId="2" fillId="0" borderId="3" xfId="2" applyNumberFormat="1" applyFont="1" applyFill="1" applyBorder="1" applyAlignment="1">
      <alignment horizontal="center" vertical="center"/>
    </xf>
    <xf numFmtId="184" fontId="2" fillId="0" borderId="33" xfId="2" applyNumberFormat="1" applyFont="1" applyFill="1" applyBorder="1" applyAlignment="1">
      <alignment horizontal="center" vertical="center"/>
    </xf>
    <xf numFmtId="184" fontId="2" fillId="0" borderId="13" xfId="2" applyNumberFormat="1" applyFont="1" applyFill="1" applyBorder="1" applyAlignment="1">
      <alignment horizontal="center" vertical="center"/>
    </xf>
    <xf numFmtId="180" fontId="2" fillId="0" borderId="20" xfId="2" applyNumberFormat="1" applyFont="1" applyFill="1" applyBorder="1" applyAlignment="1">
      <alignment horizontal="right" vertical="center"/>
    </xf>
    <xf numFmtId="38" fontId="2" fillId="0" borderId="10" xfId="2" applyFont="1" applyFill="1" applyBorder="1" applyAlignment="1">
      <alignment horizontal="distributed" vertical="center"/>
    </xf>
    <xf numFmtId="38" fontId="2" fillId="0" borderId="0" xfId="2" applyFont="1" applyFill="1" applyAlignment="1">
      <alignment horizontal="center" vertical="center"/>
    </xf>
    <xf numFmtId="177" fontId="2" fillId="0" borderId="0" xfId="2" applyNumberFormat="1" applyFont="1" applyFill="1" applyAlignment="1">
      <alignment horizontal="center" vertical="center"/>
    </xf>
    <xf numFmtId="179" fontId="2" fillId="0" borderId="0" xfId="2" applyNumberFormat="1" applyFont="1" applyFill="1" applyAlignment="1">
      <alignment horizontal="center" vertical="center"/>
    </xf>
    <xf numFmtId="0" fontId="2" fillId="0" borderId="0" xfId="2" applyNumberFormat="1" applyFont="1" applyFill="1" applyAlignment="1">
      <alignment horizontal="center" vertical="center"/>
    </xf>
    <xf numFmtId="38" fontId="2" fillId="0" borderId="0" xfId="2" applyFont="1" applyFill="1" applyAlignment="1">
      <alignment horizontal="centerContinuous" vertical="center"/>
    </xf>
    <xf numFmtId="38" fontId="2" fillId="0" borderId="0" xfId="2" applyNumberFormat="1" applyFont="1" applyFill="1" applyAlignment="1">
      <alignment vertical="center"/>
    </xf>
    <xf numFmtId="38" fontId="3" fillId="0" borderId="0" xfId="2" applyFont="1" applyFill="1" applyAlignment="1" applyProtection="1">
      <alignment horizontal="centerContinuous" vertical="center"/>
      <protection locked="0"/>
    </xf>
    <xf numFmtId="38" fontId="2" fillId="0" borderId="0" xfId="2" applyFont="1" applyFill="1" applyAlignment="1" applyProtection="1">
      <alignment horizontal="left" vertical="center"/>
      <protection locked="0"/>
    </xf>
    <xf numFmtId="38" fontId="2" fillId="0" borderId="0" xfId="2" applyNumberFormat="1" applyFont="1" applyFill="1" applyBorder="1" applyAlignment="1">
      <alignment horizontal="right" vertical="center"/>
    </xf>
    <xf numFmtId="38" fontId="2" fillId="0" borderId="24" xfId="2" applyFont="1" applyFill="1" applyBorder="1" applyAlignment="1">
      <alignment horizontal="center" vertical="center"/>
    </xf>
    <xf numFmtId="0" fontId="2" fillId="0" borderId="12" xfId="2" applyNumberFormat="1" applyFont="1" applyFill="1" applyBorder="1" applyAlignment="1">
      <alignment horizontal="left" vertical="center"/>
    </xf>
    <xf numFmtId="180" fontId="2" fillId="0" borderId="34" xfId="2" applyNumberFormat="1" applyFont="1" applyFill="1" applyBorder="1" applyAlignment="1" applyProtection="1">
      <alignment horizontal="right" vertical="center"/>
      <protection locked="0"/>
    </xf>
    <xf numFmtId="180" fontId="2" fillId="0" borderId="47" xfId="2" applyNumberFormat="1" applyFont="1" applyFill="1" applyBorder="1" applyAlignment="1">
      <alignment horizontal="right" vertical="center"/>
    </xf>
    <xf numFmtId="178" fontId="2" fillId="0" borderId="0" xfId="2" applyNumberFormat="1" applyFont="1" applyFill="1" applyAlignment="1">
      <alignment horizontal="right" vertical="center"/>
    </xf>
    <xf numFmtId="38" fontId="2" fillId="0" borderId="0" xfId="2" applyNumberFormat="1" applyFont="1" applyFill="1" applyAlignment="1">
      <alignment horizontal="right" vertical="center"/>
    </xf>
    <xf numFmtId="178" fontId="3" fillId="0" borderId="0" xfId="2" applyNumberFormat="1" applyFont="1" applyFill="1" applyAlignment="1" applyProtection="1">
      <alignment horizontal="right"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178" fontId="2" fillId="0" borderId="7" xfId="2" applyNumberFormat="1" applyFont="1" applyFill="1" applyBorder="1" applyAlignment="1">
      <alignment horizontal="center" vertical="center"/>
    </xf>
    <xf numFmtId="38" fontId="2" fillId="0" borderId="2" xfId="2" applyNumberFormat="1" applyFont="1" applyFill="1" applyBorder="1" applyAlignment="1">
      <alignment horizontal="center" vertical="center"/>
    </xf>
    <xf numFmtId="38" fontId="2" fillId="0" borderId="11" xfId="2" applyFont="1" applyFill="1" applyBorder="1" applyAlignment="1">
      <alignment vertical="center"/>
    </xf>
    <xf numFmtId="178" fontId="2" fillId="0" borderId="5" xfId="2" applyNumberFormat="1" applyFont="1" applyFill="1" applyBorder="1" applyAlignment="1">
      <alignment horizontal="right" vertical="center"/>
    </xf>
    <xf numFmtId="38" fontId="2" fillId="0" borderId="5" xfId="2" applyFont="1" applyFill="1" applyBorder="1" applyAlignment="1">
      <alignment horizontal="right" vertical="center"/>
    </xf>
    <xf numFmtId="0" fontId="2" fillId="0" borderId="8" xfId="2" applyNumberFormat="1" applyFont="1" applyFill="1" applyBorder="1" applyAlignment="1">
      <alignment horizontal="center" vertical="center" shrinkToFit="1"/>
    </xf>
    <xf numFmtId="38" fontId="2" fillId="0" borderId="5" xfId="2" applyNumberFormat="1" applyFont="1" applyFill="1" applyBorder="1" applyAlignment="1">
      <alignment horizontal="right" vertical="center"/>
    </xf>
    <xf numFmtId="38" fontId="2" fillId="0" borderId="4" xfId="2" applyFont="1" applyFill="1" applyBorder="1" applyAlignment="1">
      <alignment vertical="center"/>
    </xf>
    <xf numFmtId="38" fontId="2" fillId="0" borderId="31" xfId="2" applyFont="1" applyFill="1" applyBorder="1" applyAlignment="1">
      <alignment horizontal="center" vertical="center"/>
    </xf>
    <xf numFmtId="180" fontId="2" fillId="0" borderId="8" xfId="2" applyNumberFormat="1" applyFont="1" applyFill="1" applyBorder="1" applyAlignment="1">
      <alignment horizontal="right" vertical="center"/>
    </xf>
    <xf numFmtId="38" fontId="2" fillId="0" borderId="33" xfId="2" applyFont="1" applyFill="1" applyBorder="1" applyAlignment="1">
      <alignment horizontal="center" vertical="center"/>
    </xf>
    <xf numFmtId="181" fontId="2" fillId="0" borderId="8" xfId="2" applyNumberFormat="1" applyFont="1" applyFill="1" applyBorder="1" applyAlignment="1">
      <alignment horizontal="right" vertical="center"/>
    </xf>
    <xf numFmtId="38" fontId="2" fillId="0" borderId="38" xfId="2" applyFont="1" applyFill="1" applyBorder="1" applyAlignment="1">
      <alignment horizontal="center" vertical="center"/>
    </xf>
    <xf numFmtId="38" fontId="2" fillId="0" borderId="11" xfId="2" applyFont="1" applyFill="1" applyBorder="1" applyAlignment="1">
      <alignment horizontal="center" vertical="center"/>
    </xf>
    <xf numFmtId="180" fontId="2" fillId="0" borderId="5" xfId="2" applyNumberFormat="1" applyFont="1" applyFill="1" applyBorder="1" applyAlignment="1">
      <alignment horizontal="right" vertical="center"/>
    </xf>
    <xf numFmtId="38" fontId="2" fillId="0" borderId="40" xfId="2" applyFont="1" applyFill="1" applyBorder="1" applyAlignment="1">
      <alignment horizontal="center" vertical="center"/>
    </xf>
    <xf numFmtId="38" fontId="2" fillId="0" borderId="6" xfId="2" applyFont="1" applyFill="1" applyBorder="1" applyAlignment="1">
      <alignment horizontal="center" vertical="center"/>
    </xf>
    <xf numFmtId="180" fontId="2" fillId="0" borderId="2" xfId="2" applyNumberFormat="1" applyFont="1" applyFill="1" applyBorder="1" applyAlignment="1">
      <alignment horizontal="right" vertical="center"/>
    </xf>
    <xf numFmtId="180" fontId="2" fillId="0" borderId="2" xfId="2" applyNumberFormat="1" applyFont="1" applyFill="1" applyBorder="1" applyAlignment="1" applyProtection="1">
      <alignment horizontal="right" vertical="center"/>
      <protection locked="0"/>
    </xf>
    <xf numFmtId="180" fontId="2" fillId="0" borderId="58" xfId="2" applyNumberFormat="1" applyFont="1" applyFill="1" applyBorder="1" applyAlignment="1">
      <alignment horizontal="right" vertical="center"/>
    </xf>
    <xf numFmtId="180" fontId="2" fillId="0" borderId="59" xfId="2" applyNumberFormat="1" applyFont="1" applyFill="1" applyBorder="1" applyAlignment="1" applyProtection="1">
      <alignment horizontal="right" vertical="center"/>
      <protection locked="0"/>
    </xf>
    <xf numFmtId="180" fontId="2" fillId="0" borderId="60" xfId="2" applyNumberFormat="1" applyFont="1" applyFill="1" applyBorder="1" applyAlignment="1" applyProtection="1">
      <alignment horizontal="right" vertical="center"/>
      <protection locked="0"/>
    </xf>
    <xf numFmtId="0" fontId="2" fillId="0" borderId="12" xfId="2" applyNumberFormat="1" applyFont="1" applyFill="1" applyBorder="1" applyAlignment="1">
      <alignment horizontal="center" vertical="center" shrinkToFit="1"/>
    </xf>
    <xf numFmtId="181" fontId="8" fillId="0" borderId="33" xfId="1" applyFont="1" applyFill="1" applyBorder="1" applyAlignment="1" applyProtection="1">
      <alignment horizontal="center" vertical="center"/>
    </xf>
    <xf numFmtId="0" fontId="2" fillId="0" borderId="13" xfId="1" applyNumberFormat="1" applyFont="1" applyFill="1" applyBorder="1" applyAlignment="1" applyProtection="1">
      <alignment horizontal="center" vertical="center"/>
    </xf>
    <xf numFmtId="181" fontId="2" fillId="0" borderId="5" xfId="2" applyNumberFormat="1" applyFont="1" applyFill="1" applyBorder="1" applyAlignment="1">
      <alignment horizontal="right" vertical="center"/>
    </xf>
    <xf numFmtId="180" fontId="2" fillId="0" borderId="8" xfId="2" applyNumberFormat="1" applyFont="1" applyFill="1" applyBorder="1" applyAlignment="1" applyProtection="1">
      <alignment horizontal="right" vertical="center"/>
      <protection locked="0"/>
    </xf>
    <xf numFmtId="180" fontId="2" fillId="0" borderId="25" xfId="2" applyNumberFormat="1" applyFont="1" applyFill="1" applyBorder="1" applyAlignment="1" applyProtection="1">
      <alignment horizontal="right" vertical="center"/>
    </xf>
    <xf numFmtId="180" fontId="2" fillId="0" borderId="26" xfId="2" applyNumberFormat="1" applyFont="1" applyFill="1" applyBorder="1" applyAlignment="1" applyProtection="1">
      <alignment horizontal="right" vertical="center"/>
    </xf>
    <xf numFmtId="38" fontId="2" fillId="0" borderId="23" xfId="2" applyFont="1" applyFill="1" applyBorder="1" applyAlignment="1">
      <alignment horizontal="center" vertical="center"/>
    </xf>
    <xf numFmtId="38" fontId="2" fillId="0" borderId="13" xfId="2" applyFont="1" applyFill="1" applyBorder="1" applyAlignment="1">
      <alignment horizontal="center" vertical="center"/>
    </xf>
    <xf numFmtId="180" fontId="2" fillId="0" borderId="8" xfId="2" applyNumberFormat="1" applyFont="1" applyFill="1" applyBorder="1" applyAlignment="1" applyProtection="1">
      <alignment horizontal="right" vertical="center"/>
    </xf>
    <xf numFmtId="38" fontId="2" fillId="0" borderId="14" xfId="2" applyFont="1" applyFill="1" applyBorder="1" applyAlignment="1">
      <alignment horizontal="center" vertical="center"/>
    </xf>
    <xf numFmtId="180" fontId="2" fillId="0" borderId="5" xfId="2" applyNumberFormat="1" applyFont="1" applyFill="1" applyBorder="1" applyAlignment="1" applyProtection="1">
      <alignment horizontal="right" vertical="center"/>
    </xf>
    <xf numFmtId="181" fontId="8" fillId="0" borderId="24" xfId="1" applyFont="1" applyFill="1" applyBorder="1" applyAlignment="1" applyProtection="1">
      <alignment horizontal="center" vertical="center"/>
    </xf>
    <xf numFmtId="0" fontId="2" fillId="0" borderId="12" xfId="1" applyNumberFormat="1" applyFont="1" applyFill="1" applyBorder="1" applyAlignment="1" applyProtection="1">
      <alignment horizontal="center" vertical="center"/>
    </xf>
    <xf numFmtId="182" fontId="2" fillId="0" borderId="12" xfId="2" applyNumberFormat="1" applyFont="1" applyFill="1" applyBorder="1" applyAlignment="1">
      <alignment horizontal="center" vertical="center" shrinkToFit="1"/>
    </xf>
    <xf numFmtId="0" fontId="2" fillId="0" borderId="13" xfId="2" applyNumberFormat="1" applyFont="1" applyFill="1" applyBorder="1" applyAlignment="1">
      <alignment horizontal="center" vertical="center" shrinkToFit="1"/>
    </xf>
    <xf numFmtId="0" fontId="2" fillId="0" borderId="14" xfId="2" applyNumberFormat="1" applyFont="1" applyFill="1" applyBorder="1" applyAlignment="1">
      <alignment horizontal="center" vertical="center" shrinkToFit="1"/>
    </xf>
    <xf numFmtId="180" fontId="2" fillId="0" borderId="51" xfId="2" applyNumberFormat="1" applyFont="1" applyFill="1" applyBorder="1" applyAlignment="1" applyProtection="1">
      <alignment horizontal="right" vertical="center"/>
      <protection locked="0"/>
    </xf>
    <xf numFmtId="180" fontId="2" fillId="0" borderId="20" xfId="2" applyNumberFormat="1" applyFont="1" applyFill="1" applyBorder="1" applyAlignment="1" applyProtection="1">
      <alignment horizontal="right" vertical="center"/>
      <protection locked="0"/>
    </xf>
    <xf numFmtId="180" fontId="2" fillId="0" borderId="0" xfId="2" applyNumberFormat="1" applyFont="1" applyFill="1" applyBorder="1" applyAlignment="1">
      <alignment horizontal="right" vertical="center"/>
    </xf>
    <xf numFmtId="181" fontId="2" fillId="0" borderId="20" xfId="2" applyNumberFormat="1" applyFont="1" applyFill="1" applyBorder="1" applyAlignment="1">
      <alignment horizontal="right" vertical="center"/>
    </xf>
    <xf numFmtId="38" fontId="2" fillId="0" borderId="19" xfId="2" applyFont="1" applyFill="1" applyBorder="1" applyAlignment="1">
      <alignment horizontal="center" vertical="center"/>
    </xf>
    <xf numFmtId="0" fontId="2" fillId="0" borderId="22" xfId="2" applyNumberFormat="1" applyFont="1" applyFill="1" applyBorder="1" applyAlignment="1">
      <alignment horizontal="center" vertical="center"/>
    </xf>
    <xf numFmtId="38" fontId="2" fillId="0" borderId="41" xfId="2" applyFont="1" applyFill="1" applyBorder="1" applyAlignment="1">
      <alignment horizontal="center" vertical="center"/>
    </xf>
    <xf numFmtId="180" fontId="2" fillId="0" borderId="42" xfId="2" applyNumberFormat="1" applyFont="1" applyFill="1" applyBorder="1" applyAlignment="1">
      <alignment horizontal="right" vertical="center"/>
    </xf>
    <xf numFmtId="0" fontId="2" fillId="0" borderId="16" xfId="2" applyNumberFormat="1" applyFont="1" applyFill="1" applyBorder="1" applyAlignment="1">
      <alignment horizontal="center" vertical="center"/>
    </xf>
    <xf numFmtId="184" fontId="2" fillId="0" borderId="13" xfId="2" applyNumberFormat="1" applyFont="1" applyFill="1" applyBorder="1" applyAlignment="1">
      <alignment horizontal="left" vertical="center"/>
    </xf>
    <xf numFmtId="184" fontId="2" fillId="0" borderId="26" xfId="2" applyNumberFormat="1" applyFont="1" applyFill="1" applyBorder="1" applyAlignment="1">
      <alignment horizontal="right" vertical="center"/>
    </xf>
    <xf numFmtId="184" fontId="2" fillId="0" borderId="14" xfId="2" applyNumberFormat="1" applyFont="1" applyFill="1" applyBorder="1" applyAlignment="1">
      <alignment horizontal="left" vertical="center"/>
    </xf>
    <xf numFmtId="184" fontId="2" fillId="0" borderId="11" xfId="2" applyNumberFormat="1" applyFont="1" applyFill="1" applyBorder="1" applyAlignment="1">
      <alignment horizontal="center" vertical="center"/>
    </xf>
    <xf numFmtId="184" fontId="2" fillId="0" borderId="4" xfId="2" applyNumberFormat="1" applyFont="1" applyFill="1" applyBorder="1" applyAlignment="1">
      <alignment horizontal="left" vertical="center"/>
    </xf>
    <xf numFmtId="184" fontId="2" fillId="0" borderId="4" xfId="2" applyNumberFormat="1" applyFont="1" applyFill="1" applyBorder="1" applyAlignment="1">
      <alignment horizontal="center" vertical="center"/>
    </xf>
    <xf numFmtId="184" fontId="2" fillId="0" borderId="34" xfId="2" applyNumberFormat="1" applyFont="1" applyFill="1" applyBorder="1" applyAlignment="1">
      <alignment horizontal="center" vertical="center"/>
    </xf>
    <xf numFmtId="184" fontId="2" fillId="0" borderId="18" xfId="2" applyNumberFormat="1" applyFont="1" applyFill="1" applyBorder="1" applyAlignment="1">
      <alignment horizontal="left" vertical="center"/>
    </xf>
    <xf numFmtId="184" fontId="2" fillId="0" borderId="35" xfId="2" applyNumberFormat="1" applyFont="1" applyFill="1" applyBorder="1" applyAlignment="1">
      <alignment horizontal="center" vertical="center"/>
    </xf>
    <xf numFmtId="184" fontId="2" fillId="0" borderId="36" xfId="2" applyNumberFormat="1" applyFont="1" applyFill="1" applyBorder="1" applyAlignment="1">
      <alignment horizontal="center" vertical="center"/>
    </xf>
    <xf numFmtId="184" fontId="2" fillId="0" borderId="37" xfId="2" applyNumberFormat="1" applyFont="1" applyFill="1" applyBorder="1" applyAlignment="1">
      <alignment horizontal="left" vertical="center"/>
    </xf>
    <xf numFmtId="184" fontId="2" fillId="0" borderId="25" xfId="2" applyNumberFormat="1" applyFont="1" applyFill="1" applyBorder="1" applyAlignment="1">
      <alignment horizontal="center" vertical="center"/>
    </xf>
    <xf numFmtId="184" fontId="2" fillId="0" borderId="26" xfId="2" applyNumberFormat="1" applyFont="1" applyFill="1" applyBorder="1" applyAlignment="1">
      <alignment horizontal="center" vertical="center"/>
    </xf>
    <xf numFmtId="184" fontId="2" fillId="0" borderId="39" xfId="2" applyNumberFormat="1" applyFont="1" applyFill="1" applyBorder="1" applyAlignment="1">
      <alignment horizontal="center" vertical="center"/>
    </xf>
    <xf numFmtId="177" fontId="2" fillId="0" borderId="2" xfId="2" applyNumberFormat="1" applyFont="1" applyFill="1" applyBorder="1" applyAlignment="1" applyProtection="1">
      <alignment horizontal="right" vertical="center"/>
      <protection locked="0"/>
    </xf>
    <xf numFmtId="184" fontId="2" fillId="0" borderId="2" xfId="2" applyNumberFormat="1" applyFont="1" applyFill="1" applyBorder="1" applyAlignment="1">
      <alignment horizontal="right" vertical="center"/>
    </xf>
    <xf numFmtId="184" fontId="2" fillId="0" borderId="3" xfId="2" applyNumberFormat="1" applyFont="1" applyFill="1" applyBorder="1" applyAlignment="1">
      <alignment horizontal="left" vertical="center"/>
    </xf>
    <xf numFmtId="184" fontId="2" fillId="0" borderId="38" xfId="2" applyNumberFormat="1" applyFont="1" applyFill="1" applyBorder="1" applyAlignment="1">
      <alignment horizontal="center" vertical="center"/>
    </xf>
    <xf numFmtId="180" fontId="2" fillId="0" borderId="27" xfId="0" applyNumberFormat="1" applyFont="1" applyFill="1" applyBorder="1" applyAlignment="1" applyProtection="1">
      <alignment horizontal="right" vertical="center"/>
    </xf>
    <xf numFmtId="180" fontId="2" fillId="0" borderId="47" xfId="0" applyNumberFormat="1" applyFont="1" applyFill="1" applyBorder="1" applyAlignment="1" applyProtection="1">
      <alignment horizontal="right" vertical="center"/>
      <protection locked="0"/>
    </xf>
    <xf numFmtId="180" fontId="2" fillId="0" borderId="26" xfId="0" applyNumberFormat="1" applyFont="1" applyFill="1" applyBorder="1" applyAlignment="1" applyProtection="1">
      <alignment horizontal="right" vertical="center"/>
      <protection locked="0"/>
    </xf>
    <xf numFmtId="184" fontId="1" fillId="0" borderId="14" xfId="2" applyNumberFormat="1" applyFont="1" applyFill="1" applyBorder="1" applyAlignment="1">
      <alignment horizontal="left" vertical="center"/>
    </xf>
    <xf numFmtId="184" fontId="2" fillId="0" borderId="8" xfId="2" applyNumberFormat="1" applyFont="1" applyFill="1" applyBorder="1" applyAlignment="1" applyProtection="1">
      <alignment horizontal="left" vertical="center"/>
      <protection locked="0"/>
    </xf>
    <xf numFmtId="184" fontId="10" fillId="0" borderId="12" xfId="2" applyNumberFormat="1" applyFont="1" applyFill="1" applyBorder="1" applyAlignment="1">
      <alignment horizontal="left" vertical="center"/>
    </xf>
    <xf numFmtId="184" fontId="11" fillId="0" borderId="14" xfId="2" applyNumberFormat="1" applyFont="1" applyFill="1" applyBorder="1" applyAlignment="1">
      <alignment horizontal="left" vertical="center"/>
    </xf>
    <xf numFmtId="184" fontId="11" fillId="0" borderId="4" xfId="2" applyNumberFormat="1" applyFont="1" applyFill="1" applyBorder="1" applyAlignment="1">
      <alignment horizontal="center" vertical="center"/>
    </xf>
    <xf numFmtId="183" fontId="2" fillId="0" borderId="0" xfId="0" applyNumberFormat="1" applyFont="1" applyFill="1" applyAlignment="1" applyProtection="1">
      <alignment horizontal="left" vertical="center"/>
      <protection locked="0"/>
    </xf>
    <xf numFmtId="38" fontId="2" fillId="0" borderId="15" xfId="2" applyFont="1" applyFill="1" applyBorder="1" applyAlignment="1">
      <alignment vertical="center"/>
    </xf>
    <xf numFmtId="180" fontId="2" fillId="0" borderId="24" xfId="2" applyNumberFormat="1" applyFont="1" applyFill="1" applyBorder="1" applyAlignment="1">
      <alignment horizontal="center" vertical="center"/>
    </xf>
    <xf numFmtId="181" fontId="2" fillId="0" borderId="45" xfId="2" applyNumberFormat="1" applyFont="1" applyFill="1" applyBorder="1" applyAlignment="1">
      <alignment horizontal="right" vertical="center"/>
    </xf>
    <xf numFmtId="0" fontId="2" fillId="0" borderId="12" xfId="2" applyNumberFormat="1" applyFont="1" applyFill="1" applyBorder="1" applyAlignment="1">
      <alignment horizontal="left" vertical="center" shrinkToFit="1"/>
    </xf>
    <xf numFmtId="38" fontId="2" fillId="0" borderId="28" xfId="2" applyFont="1" applyFill="1" applyBorder="1" applyAlignment="1">
      <alignment horizontal="center" vertical="center"/>
    </xf>
    <xf numFmtId="0" fontId="2" fillId="0" borderId="14" xfId="2" applyNumberFormat="1" applyFont="1" applyFill="1" applyBorder="1" applyAlignment="1">
      <alignment horizontal="left" vertical="center"/>
    </xf>
    <xf numFmtId="38" fontId="2" fillId="0" borderId="29" xfId="2" applyFont="1" applyFill="1" applyBorder="1" applyAlignment="1">
      <alignment horizontal="center" vertical="center"/>
    </xf>
    <xf numFmtId="38" fontId="2" fillId="0" borderId="30" xfId="2" applyFont="1" applyFill="1" applyBorder="1" applyAlignment="1">
      <alignment horizontal="center" vertical="center"/>
    </xf>
    <xf numFmtId="0" fontId="2" fillId="0" borderId="4" xfId="2" applyNumberFormat="1" applyFont="1" applyFill="1" applyBorder="1" applyAlignment="1">
      <alignment horizontal="left" vertical="center"/>
    </xf>
    <xf numFmtId="180" fontId="2" fillId="0" borderId="31" xfId="2" applyNumberFormat="1" applyFont="1" applyFill="1" applyBorder="1" applyAlignment="1">
      <alignment horizontal="center" vertical="center"/>
    </xf>
    <xf numFmtId="180" fontId="2" fillId="0" borderId="46" xfId="2" applyNumberFormat="1" applyFont="1" applyFill="1" applyBorder="1" applyAlignment="1" applyProtection="1">
      <alignment horizontal="right" vertical="center"/>
      <protection locked="0"/>
    </xf>
    <xf numFmtId="181" fontId="2" fillId="0" borderId="46" xfId="2" applyNumberFormat="1" applyFont="1" applyFill="1" applyBorder="1" applyAlignment="1" applyProtection="1">
      <alignment horizontal="right" vertical="center"/>
      <protection locked="0"/>
    </xf>
    <xf numFmtId="0" fontId="2" fillId="0" borderId="22" xfId="2" applyNumberFormat="1" applyFont="1" applyFill="1" applyBorder="1" applyAlignment="1">
      <alignment horizontal="left" vertical="center"/>
    </xf>
    <xf numFmtId="38" fontId="2" fillId="0" borderId="32" xfId="2" applyFont="1" applyFill="1" applyBorder="1" applyAlignment="1">
      <alignment horizontal="center" vertical="center"/>
    </xf>
    <xf numFmtId="181" fontId="2" fillId="0" borderId="42" xfId="2" applyNumberFormat="1" applyFont="1" applyFill="1" applyBorder="1" applyAlignment="1">
      <alignment horizontal="right" vertical="center"/>
    </xf>
    <xf numFmtId="38" fontId="2" fillId="0" borderId="0" xfId="2" applyFont="1" applyFill="1" applyAlignment="1">
      <alignment horizontal="left" vertical="center"/>
    </xf>
    <xf numFmtId="180" fontId="2" fillId="0" borderId="61" xfId="2" applyNumberFormat="1" applyFont="1" applyFill="1" applyBorder="1" applyAlignment="1" applyProtection="1">
      <alignment horizontal="right" vertical="center"/>
      <protection locked="0"/>
    </xf>
    <xf numFmtId="38" fontId="2" fillId="0" borderId="25" xfId="2" applyNumberFormat="1" applyFont="1" applyFill="1" applyBorder="1" applyAlignment="1">
      <alignment vertical="center"/>
    </xf>
    <xf numFmtId="38" fontId="2" fillId="0" borderId="8" xfId="2" applyNumberFormat="1" applyFont="1" applyFill="1" applyBorder="1" applyAlignment="1">
      <alignment vertical="center"/>
    </xf>
    <xf numFmtId="38" fontId="2" fillId="0" borderId="26" xfId="2" applyNumberFormat="1" applyFont="1" applyFill="1" applyBorder="1" applyAlignment="1">
      <alignment vertical="center"/>
    </xf>
    <xf numFmtId="38" fontId="2" fillId="0" borderId="27" xfId="2" applyNumberFormat="1" applyFont="1" applyFill="1" applyBorder="1" applyAlignment="1" applyProtection="1">
      <alignment vertical="center"/>
      <protection locked="0"/>
    </xf>
    <xf numFmtId="38" fontId="2" fillId="0" borderId="5" xfId="2" applyNumberFormat="1" applyFont="1" applyFill="1" applyBorder="1" applyAlignment="1">
      <alignment vertical="center"/>
    </xf>
    <xf numFmtId="38" fontId="2" fillId="0" borderId="25" xfId="2" applyNumberFormat="1" applyFont="1" applyFill="1" applyBorder="1" applyAlignment="1" applyProtection="1">
      <alignment vertical="center"/>
      <protection locked="0"/>
    </xf>
    <xf numFmtId="38" fontId="2" fillId="0" borderId="26" xfId="2" applyNumberFormat="1" applyFont="1" applyFill="1" applyBorder="1" applyAlignment="1" applyProtection="1">
      <alignment vertical="center"/>
      <protection locked="0"/>
    </xf>
    <xf numFmtId="38" fontId="2" fillId="0" borderId="2" xfId="2" applyNumberFormat="1" applyFont="1" applyFill="1" applyBorder="1" applyAlignment="1" applyProtection="1">
      <alignment vertical="center"/>
      <protection locked="0"/>
    </xf>
    <xf numFmtId="38" fontId="2" fillId="0" borderId="21" xfId="2" applyNumberFormat="1" applyFont="1" applyFill="1" applyBorder="1" applyAlignment="1" applyProtection="1">
      <alignment vertical="center"/>
      <protection locked="0"/>
    </xf>
    <xf numFmtId="38" fontId="2" fillId="0" borderId="8" xfId="2" applyNumberFormat="1" applyFont="1" applyFill="1" applyBorder="1" applyAlignment="1" applyProtection="1">
      <alignment vertical="center"/>
      <protection locked="0"/>
    </xf>
    <xf numFmtId="38" fontId="2" fillId="0" borderId="25" xfId="2" applyNumberFormat="1" applyFont="1" applyFill="1" applyBorder="1" applyAlignment="1" applyProtection="1">
      <alignment vertical="center"/>
    </xf>
    <xf numFmtId="38" fontId="2" fillId="0" borderId="26" xfId="2" applyNumberFormat="1" applyFont="1" applyFill="1" applyBorder="1" applyAlignment="1" applyProtection="1">
      <alignment vertical="center"/>
    </xf>
    <xf numFmtId="38" fontId="2" fillId="0" borderId="8" xfId="2" applyNumberFormat="1" applyFont="1" applyFill="1" applyBorder="1" applyAlignment="1" applyProtection="1">
      <alignment vertical="center"/>
    </xf>
    <xf numFmtId="38" fontId="2" fillId="0" borderId="5" xfId="2" applyNumberFormat="1" applyFont="1" applyFill="1" applyBorder="1" applyAlignment="1" applyProtection="1">
      <alignment vertical="center"/>
    </xf>
    <xf numFmtId="38" fontId="2" fillId="0" borderId="2" xfId="2" applyNumberFormat="1" applyFont="1" applyFill="1" applyBorder="1" applyAlignment="1">
      <alignment vertical="center"/>
    </xf>
    <xf numFmtId="38" fontId="2" fillId="0" borderId="20" xfId="2" applyNumberFormat="1" applyFont="1" applyFill="1" applyBorder="1" applyAlignment="1">
      <alignment vertical="center"/>
    </xf>
    <xf numFmtId="38" fontId="2" fillId="0" borderId="42" xfId="2" applyNumberFormat="1" applyFont="1" applyFill="1" applyBorder="1" applyAlignment="1">
      <alignment vertical="center"/>
    </xf>
    <xf numFmtId="38" fontId="2" fillId="0" borderId="48" xfId="2" applyNumberFormat="1" applyFont="1" applyFill="1" applyBorder="1" applyAlignment="1">
      <alignment vertical="center"/>
    </xf>
    <xf numFmtId="38" fontId="2" fillId="0" borderId="51" xfId="2" applyNumberFormat="1" applyFont="1" applyFill="1" applyBorder="1" applyAlignment="1">
      <alignment vertical="center"/>
    </xf>
    <xf numFmtId="38" fontId="2" fillId="0" borderId="54" xfId="2" applyNumberFormat="1" applyFont="1" applyFill="1" applyBorder="1" applyAlignment="1">
      <alignment vertical="center"/>
    </xf>
    <xf numFmtId="38" fontId="2" fillId="0" borderId="58" xfId="2" applyNumberFormat="1" applyFont="1" applyFill="1" applyBorder="1" applyAlignment="1" applyProtection="1">
      <alignment vertical="center"/>
      <protection locked="0"/>
    </xf>
    <xf numFmtId="38" fontId="2" fillId="0" borderId="35" xfId="2" applyNumberFormat="1" applyFont="1" applyFill="1" applyBorder="1" applyAlignment="1" applyProtection="1">
      <alignment vertical="center"/>
      <protection locked="0"/>
    </xf>
    <xf numFmtId="38" fontId="2" fillId="0" borderId="21" xfId="2" applyNumberFormat="1" applyFont="1" applyFill="1" applyBorder="1" applyAlignment="1">
      <alignment vertical="center"/>
    </xf>
    <xf numFmtId="38" fontId="2" fillId="0" borderId="27" xfId="2" applyNumberFormat="1" applyFont="1" applyFill="1" applyBorder="1" applyAlignment="1">
      <alignment vertical="center"/>
    </xf>
    <xf numFmtId="38" fontId="2" fillId="0" borderId="2" xfId="2" applyFont="1" applyFill="1" applyBorder="1" applyAlignment="1">
      <alignment horizontal="center" vertical="center"/>
    </xf>
    <xf numFmtId="38" fontId="2" fillId="0" borderId="25" xfId="2" applyFont="1" applyFill="1" applyBorder="1" applyAlignment="1">
      <alignment horizontal="center" vertical="center"/>
    </xf>
    <xf numFmtId="38" fontId="2" fillId="0" borderId="63" xfId="2" applyFont="1" applyFill="1" applyBorder="1" applyAlignment="1">
      <alignment horizontal="center" vertical="center"/>
    </xf>
    <xf numFmtId="38" fontId="2" fillId="0" borderId="64" xfId="2" applyFont="1" applyFill="1" applyBorder="1" applyAlignment="1">
      <alignment horizontal="center" vertical="center"/>
    </xf>
    <xf numFmtId="38" fontId="2" fillId="0" borderId="65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 shrinkToFit="1"/>
    </xf>
    <xf numFmtId="38" fontId="2" fillId="0" borderId="17" xfId="2" applyFont="1" applyFill="1" applyBorder="1" applyAlignment="1">
      <alignment horizontal="center" vertical="center" shrinkToFit="1"/>
    </xf>
    <xf numFmtId="38" fontId="2" fillId="0" borderId="10" xfId="2" applyFont="1" applyFill="1" applyBorder="1" applyAlignment="1">
      <alignment horizontal="center" vertical="center" shrinkToFit="1"/>
    </xf>
    <xf numFmtId="38" fontId="2" fillId="0" borderId="67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38" fontId="2" fillId="0" borderId="66" xfId="2" applyFont="1" applyFill="1" applyBorder="1" applyAlignment="1">
      <alignment horizontal="center" vertical="center"/>
    </xf>
    <xf numFmtId="38" fontId="2" fillId="0" borderId="63" xfId="2" applyFont="1" applyFill="1" applyBorder="1" applyAlignment="1">
      <alignment horizontal="center" vertical="center" shrinkToFit="1"/>
    </xf>
    <xf numFmtId="38" fontId="2" fillId="0" borderId="64" xfId="2" applyFont="1" applyFill="1" applyBorder="1" applyAlignment="1">
      <alignment horizontal="center" vertical="center" shrinkToFit="1"/>
    </xf>
    <xf numFmtId="38" fontId="2" fillId="0" borderId="65" xfId="2" applyFont="1" applyFill="1" applyBorder="1" applyAlignment="1">
      <alignment horizontal="center" vertical="center" shrinkToFit="1"/>
    </xf>
    <xf numFmtId="38" fontId="2" fillId="0" borderId="63" xfId="2" applyFont="1" applyFill="1" applyBorder="1" applyAlignment="1">
      <alignment horizontal="center" vertical="center" wrapText="1"/>
    </xf>
    <xf numFmtId="38" fontId="2" fillId="0" borderId="64" xfId="2" applyFont="1" applyFill="1" applyBorder="1" applyAlignment="1">
      <alignment horizontal="center" vertical="center" wrapText="1"/>
    </xf>
    <xf numFmtId="38" fontId="2" fillId="0" borderId="65" xfId="2" applyFont="1" applyFill="1" applyBorder="1" applyAlignment="1">
      <alignment horizontal="center" vertical="center" wrapText="1"/>
    </xf>
    <xf numFmtId="38" fontId="2" fillId="0" borderId="17" xfId="2" applyFont="1" applyFill="1" applyBorder="1" applyAlignment="1">
      <alignment horizontal="center" vertical="center"/>
    </xf>
    <xf numFmtId="38" fontId="2" fillId="0" borderId="10" xfId="2" applyFont="1" applyFill="1" applyBorder="1" applyAlignment="1">
      <alignment horizontal="center" vertical="center"/>
    </xf>
    <xf numFmtId="38" fontId="2" fillId="0" borderId="7" xfId="2" applyFont="1" applyFill="1" applyBorder="1" applyAlignment="1">
      <alignment horizontal="center" vertical="center"/>
    </xf>
    <xf numFmtId="38" fontId="2" fillId="0" borderId="9" xfId="2" applyFont="1" applyFill="1" applyBorder="1" applyAlignment="1">
      <alignment horizontal="center" vertical="center"/>
    </xf>
    <xf numFmtId="38" fontId="2" fillId="0" borderId="1" xfId="2" applyFont="1" applyFill="1" applyBorder="1" applyAlignment="1">
      <alignment horizontal="left" vertical="center"/>
    </xf>
    <xf numFmtId="38" fontId="2" fillId="0" borderId="17" xfId="2" applyFont="1" applyFill="1" applyBorder="1" applyAlignment="1">
      <alignment horizontal="left" vertical="center"/>
    </xf>
    <xf numFmtId="38" fontId="2" fillId="0" borderId="10" xfId="2" applyFont="1" applyFill="1" applyBorder="1" applyAlignment="1">
      <alignment horizontal="left" vertical="center"/>
    </xf>
  </cellXfs>
  <cellStyles count="3">
    <cellStyle name="Excel Built-in Comma [0]" xfId="1"/>
    <cellStyle name="桁区切り" xfId="2" builtinId="6"/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topLeftCell="B1281" zoomScaleNormal="171" zoomScaleSheetLayoutView="6" workbookViewId="0"/>
  </sheetViews>
  <sheetFormatPr defaultRowHeight="13.5"/>
  <sheetData/>
  <phoneticPr fontId="5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9"/>
  <sheetViews>
    <sheetView showGridLines="0" tabSelected="1" topLeftCell="A2" zoomScaleNormal="100" zoomScaleSheetLayoutView="100" workbookViewId="0">
      <pane xSplit="3" ySplit="5" topLeftCell="D7" activePane="bottomRight" state="frozen"/>
      <selection activeCell="A2" sqref="A2"/>
      <selection pane="topRight" activeCell="D2" sqref="D2"/>
      <selection pane="bottomLeft" activeCell="A7" sqref="A7"/>
      <selection pane="bottomRight" activeCell="D7" sqref="D7"/>
    </sheetView>
  </sheetViews>
  <sheetFormatPr defaultRowHeight="15" customHeight="1"/>
  <cols>
    <col min="1" max="1" width="1.625" style="2" customWidth="1"/>
    <col min="2" max="2" width="25.625" style="2" customWidth="1"/>
    <col min="3" max="3" width="12.625" style="2" customWidth="1"/>
    <col min="4" max="4" width="10.625" style="70" customWidth="1"/>
    <col min="5" max="5" width="10.625" style="71" customWidth="1"/>
    <col min="6" max="7" width="10.625" style="70" customWidth="1"/>
    <col min="8" max="8" width="10.625" style="72" customWidth="1"/>
    <col min="9" max="9" width="18.625" style="2" customWidth="1"/>
    <col min="10" max="10" width="9" style="2" customWidth="1"/>
    <col min="11" max="16384" width="9" style="2"/>
  </cols>
  <sheetData>
    <row r="1" spans="1:9" ht="15" customHeight="1">
      <c r="I1" s="70"/>
    </row>
    <row r="2" spans="1:9" ht="18" customHeight="1">
      <c r="B2" s="1" t="s">
        <v>127</v>
      </c>
      <c r="C2" s="73"/>
      <c r="D2" s="74"/>
      <c r="E2" s="75"/>
    </row>
    <row r="3" spans="1:9" ht="15" customHeight="1">
      <c r="B3" s="1"/>
      <c r="C3" s="1"/>
      <c r="D3" s="74"/>
      <c r="E3" s="75"/>
      <c r="G3" s="76"/>
      <c r="H3" s="77"/>
      <c r="I3" s="78"/>
    </row>
    <row r="4" spans="1:9" ht="15" customHeight="1" thickBot="1">
      <c r="B4" s="2" t="s">
        <v>147</v>
      </c>
    </row>
    <row r="5" spans="1:9" ht="15" customHeight="1">
      <c r="B5" s="3" t="s">
        <v>0</v>
      </c>
      <c r="C5" s="79" t="s">
        <v>13</v>
      </c>
      <c r="D5" s="80" t="s">
        <v>26</v>
      </c>
      <c r="E5" s="81" t="s">
        <v>19</v>
      </c>
      <c r="F5" s="241" t="s">
        <v>27</v>
      </c>
      <c r="G5" s="242"/>
      <c r="H5" s="82" t="s">
        <v>28</v>
      </c>
      <c r="I5" s="83" t="s">
        <v>15</v>
      </c>
    </row>
    <row r="6" spans="1:9" ht="15" customHeight="1" thickBot="1">
      <c r="B6" s="7" t="s">
        <v>17</v>
      </c>
      <c r="C6" s="84"/>
      <c r="D6" s="85" t="s">
        <v>29</v>
      </c>
      <c r="E6" s="86" t="s">
        <v>30</v>
      </c>
      <c r="F6" s="86" t="s">
        <v>31</v>
      </c>
      <c r="G6" s="87" t="s">
        <v>16</v>
      </c>
      <c r="H6" s="29" t="s">
        <v>14</v>
      </c>
      <c r="I6" s="88"/>
    </row>
    <row r="7" spans="1:9" ht="15" customHeight="1">
      <c r="A7" s="89"/>
      <c r="B7" s="244" t="s">
        <v>22</v>
      </c>
      <c r="C7" s="90" t="s">
        <v>69</v>
      </c>
      <c r="D7" s="20">
        <v>1</v>
      </c>
      <c r="E7" s="20">
        <v>0.2</v>
      </c>
      <c r="F7" s="20">
        <v>0.2</v>
      </c>
      <c r="G7" s="20"/>
      <c r="H7" s="21">
        <v>3</v>
      </c>
      <c r="I7" s="91"/>
    </row>
    <row r="8" spans="1:9" ht="15" customHeight="1">
      <c r="A8" s="89"/>
      <c r="B8" s="244"/>
      <c r="C8" s="104" t="s">
        <v>70</v>
      </c>
      <c r="D8" s="22">
        <v>0.14000000000000001</v>
      </c>
      <c r="E8" s="22">
        <v>1.6</v>
      </c>
      <c r="F8" s="22">
        <v>1.6</v>
      </c>
      <c r="G8" s="22"/>
      <c r="H8" s="23">
        <v>2</v>
      </c>
      <c r="I8" s="173"/>
    </row>
    <row r="9" spans="1:9" ht="15" customHeight="1">
      <c r="B9" s="244"/>
      <c r="C9" s="104" t="s">
        <v>71</v>
      </c>
      <c r="D9" s="24">
        <v>2.8</v>
      </c>
      <c r="E9" s="24">
        <v>18.3</v>
      </c>
      <c r="F9" s="24">
        <v>16.899999999999999</v>
      </c>
      <c r="G9" s="24"/>
      <c r="H9" s="25">
        <v>21</v>
      </c>
      <c r="I9" s="173"/>
    </row>
    <row r="10" spans="1:9" ht="15" customHeight="1" thickBot="1">
      <c r="B10" s="244"/>
      <c r="C10" s="96" t="s">
        <v>72</v>
      </c>
      <c r="D10" s="26">
        <f>SUM(D7:D9)</f>
        <v>3.94</v>
      </c>
      <c r="E10" s="26">
        <f>SUM(E7:E9)</f>
        <v>20.100000000000001</v>
      </c>
      <c r="F10" s="26">
        <f>SUM(F7:F9)</f>
        <v>18.7</v>
      </c>
      <c r="G10" s="26">
        <f>SUM(G7:G9)</f>
        <v>0</v>
      </c>
      <c r="H10" s="27">
        <f>SUM(H7:H9)</f>
        <v>26</v>
      </c>
      <c r="I10" s="175"/>
    </row>
    <row r="11" spans="1:9" ht="15" customHeight="1" thickBot="1">
      <c r="B11" s="249"/>
      <c r="C11" s="93" t="s">
        <v>123</v>
      </c>
      <c r="D11" s="28">
        <f>SUM(D10)</f>
        <v>3.94</v>
      </c>
      <c r="E11" s="28">
        <f>SUM(E10)</f>
        <v>20.100000000000001</v>
      </c>
      <c r="F11" s="28">
        <f>SUM(F10)</f>
        <v>18.7</v>
      </c>
      <c r="G11" s="28">
        <f>SUM(G10)</f>
        <v>0</v>
      </c>
      <c r="H11" s="29">
        <f>SUM(H10)</f>
        <v>26</v>
      </c>
      <c r="I11" s="98"/>
    </row>
    <row r="12" spans="1:9" ht="15" customHeight="1">
      <c r="B12" s="243" t="s">
        <v>32</v>
      </c>
      <c r="C12" s="90" t="s">
        <v>49</v>
      </c>
      <c r="D12" s="20">
        <v>0.2</v>
      </c>
      <c r="E12" s="20">
        <v>1.2</v>
      </c>
      <c r="F12" s="20">
        <v>1.2</v>
      </c>
      <c r="G12" s="20"/>
      <c r="H12" s="21">
        <v>1</v>
      </c>
      <c r="I12" s="91"/>
    </row>
    <row r="13" spans="1:9" ht="15" customHeight="1" thickBot="1">
      <c r="B13" s="244"/>
      <c r="C13" s="96" t="s">
        <v>66</v>
      </c>
      <c r="D13" s="26">
        <f>SUM(D12)</f>
        <v>0.2</v>
      </c>
      <c r="E13" s="26">
        <f>SUM(E12)</f>
        <v>1.2</v>
      </c>
      <c r="F13" s="26">
        <f>SUM(F12)</f>
        <v>1.2</v>
      </c>
      <c r="G13" s="26">
        <f>SUM(G12)</f>
        <v>0</v>
      </c>
      <c r="H13" s="27">
        <f>SUM(H12)</f>
        <v>1</v>
      </c>
      <c r="I13" s="175"/>
    </row>
    <row r="14" spans="1:9" ht="15" customHeight="1">
      <c r="B14" s="244"/>
      <c r="C14" s="90" t="s">
        <v>116</v>
      </c>
      <c r="D14" s="20">
        <v>0.1</v>
      </c>
      <c r="E14" s="20">
        <v>1</v>
      </c>
      <c r="F14" s="20">
        <v>0.9</v>
      </c>
      <c r="G14" s="20"/>
      <c r="H14" s="21">
        <v>1</v>
      </c>
      <c r="I14" s="91"/>
    </row>
    <row r="15" spans="1:9" ht="15" customHeight="1" thickBot="1">
      <c r="B15" s="244"/>
      <c r="C15" s="96" t="s">
        <v>117</v>
      </c>
      <c r="D15" s="26">
        <f>SUM(D14)</f>
        <v>0.1</v>
      </c>
      <c r="E15" s="26">
        <f>SUM(E14)</f>
        <v>1</v>
      </c>
      <c r="F15" s="26">
        <f>SUM(F14)</f>
        <v>0.9</v>
      </c>
      <c r="G15" s="26">
        <f>SUM(G14)</f>
        <v>0</v>
      </c>
      <c r="H15" s="27">
        <f>SUM(H14)</f>
        <v>1</v>
      </c>
      <c r="I15" s="175"/>
    </row>
    <row r="16" spans="1:9" ht="15" customHeight="1" thickBot="1">
      <c r="B16" s="245"/>
      <c r="C16" s="176" t="s">
        <v>123</v>
      </c>
      <c r="D16" s="30">
        <f>SUM(D13,D15)</f>
        <v>0.30000000000000004</v>
      </c>
      <c r="E16" s="30">
        <f>SUM(E13,E15)</f>
        <v>2.2000000000000002</v>
      </c>
      <c r="F16" s="30">
        <f>SUM(F13,F15)</f>
        <v>2.1</v>
      </c>
      <c r="G16" s="30">
        <f>SUM(G13,G15)</f>
        <v>0</v>
      </c>
      <c r="H16" s="31">
        <f>SUM(H13,H15)</f>
        <v>2</v>
      </c>
      <c r="I16" s="177"/>
    </row>
    <row r="17" spans="2:9" ht="15" customHeight="1">
      <c r="B17" s="243" t="s">
        <v>73</v>
      </c>
      <c r="C17" s="90" t="s">
        <v>71</v>
      </c>
      <c r="D17" s="20">
        <v>0.88</v>
      </c>
      <c r="E17" s="32">
        <v>6.7</v>
      </c>
      <c r="F17" s="20">
        <v>6.2</v>
      </c>
      <c r="G17" s="20"/>
      <c r="H17" s="21">
        <v>5</v>
      </c>
      <c r="I17" s="91"/>
    </row>
    <row r="18" spans="2:9" ht="15" customHeight="1" thickBot="1">
      <c r="B18" s="244"/>
      <c r="C18" s="96" t="s">
        <v>72</v>
      </c>
      <c r="D18" s="26">
        <f>SUM(D17)</f>
        <v>0.88</v>
      </c>
      <c r="E18" s="26">
        <f t="shared" ref="E18:H19" si="0">SUM(E17)</f>
        <v>6.7</v>
      </c>
      <c r="F18" s="26">
        <f t="shared" si="0"/>
        <v>6.2</v>
      </c>
      <c r="G18" s="26">
        <f t="shared" si="0"/>
        <v>0</v>
      </c>
      <c r="H18" s="27">
        <f t="shared" si="0"/>
        <v>5</v>
      </c>
      <c r="I18" s="175"/>
    </row>
    <row r="19" spans="2:9" ht="15" customHeight="1" thickBot="1">
      <c r="B19" s="245"/>
      <c r="C19" s="176" t="s">
        <v>123</v>
      </c>
      <c r="D19" s="30">
        <f>SUM(D18)</f>
        <v>0.88</v>
      </c>
      <c r="E19" s="30">
        <f t="shared" si="0"/>
        <v>6.7</v>
      </c>
      <c r="F19" s="30">
        <f t="shared" si="0"/>
        <v>6.2</v>
      </c>
      <c r="G19" s="30">
        <f t="shared" si="0"/>
        <v>0</v>
      </c>
      <c r="H19" s="31">
        <f t="shared" si="0"/>
        <v>5</v>
      </c>
      <c r="I19" s="177"/>
    </row>
    <row r="20" spans="2:9" ht="15" customHeight="1">
      <c r="B20" s="243" t="s">
        <v>25</v>
      </c>
      <c r="C20" s="90" t="s">
        <v>69</v>
      </c>
      <c r="D20" s="20">
        <v>0.3</v>
      </c>
      <c r="E20" s="32">
        <v>4.7</v>
      </c>
      <c r="F20" s="32">
        <v>4.7</v>
      </c>
      <c r="G20" s="20"/>
      <c r="H20" s="21">
        <v>1</v>
      </c>
      <c r="I20" s="91"/>
    </row>
    <row r="21" spans="2:9" ht="15" customHeight="1">
      <c r="B21" s="244"/>
      <c r="C21" s="104" t="s">
        <v>70</v>
      </c>
      <c r="D21" s="24">
        <v>0.1</v>
      </c>
      <c r="E21" s="33">
        <v>2.9</v>
      </c>
      <c r="F21" s="33">
        <v>2.9</v>
      </c>
      <c r="G21" s="24"/>
      <c r="H21" s="25">
        <v>7</v>
      </c>
      <c r="I21" s="173"/>
    </row>
    <row r="22" spans="2:9" ht="15" customHeight="1">
      <c r="B22" s="244"/>
      <c r="C22" s="104" t="s">
        <v>74</v>
      </c>
      <c r="D22" s="24">
        <v>0.3</v>
      </c>
      <c r="E22" s="33">
        <v>3.9</v>
      </c>
      <c r="F22" s="33">
        <v>3.5</v>
      </c>
      <c r="G22" s="24"/>
      <c r="H22" s="25">
        <v>3</v>
      </c>
      <c r="I22" s="173"/>
    </row>
    <row r="23" spans="2:9" ht="15" customHeight="1">
      <c r="B23" s="244"/>
      <c r="C23" s="104" t="s">
        <v>75</v>
      </c>
      <c r="D23" s="24">
        <v>0.1</v>
      </c>
      <c r="E23" s="33">
        <v>0.4</v>
      </c>
      <c r="F23" s="33">
        <v>0.4</v>
      </c>
      <c r="G23" s="24"/>
      <c r="H23" s="25">
        <v>1</v>
      </c>
      <c r="I23" s="173"/>
    </row>
    <row r="24" spans="2:9" ht="15" customHeight="1" thickBot="1">
      <c r="B24" s="244"/>
      <c r="C24" s="96" t="s">
        <v>72</v>
      </c>
      <c r="D24" s="26">
        <f>SUM(D20:D23)</f>
        <v>0.79999999999999993</v>
      </c>
      <c r="E24" s="26">
        <f>SUM(E20:E23)</f>
        <v>11.9</v>
      </c>
      <c r="F24" s="26">
        <f>SUM(F20:F23)</f>
        <v>11.5</v>
      </c>
      <c r="G24" s="26">
        <f>SUM(G20:G23)</f>
        <v>0</v>
      </c>
      <c r="H24" s="27">
        <f>SUM(H20:H23)</f>
        <v>12</v>
      </c>
      <c r="I24" s="175"/>
    </row>
    <row r="25" spans="2:9" ht="15" customHeight="1">
      <c r="B25" s="244"/>
      <c r="C25" s="90" t="s">
        <v>57</v>
      </c>
      <c r="D25" s="20">
        <v>0.1</v>
      </c>
      <c r="E25" s="32">
        <v>0.2</v>
      </c>
      <c r="F25" s="32">
        <v>0.1</v>
      </c>
      <c r="G25" s="92"/>
      <c r="H25" s="21">
        <v>1</v>
      </c>
      <c r="I25" s="91"/>
    </row>
    <row r="26" spans="2:9" ht="15" customHeight="1" thickBot="1">
      <c r="B26" s="244"/>
      <c r="C26" s="96" t="s">
        <v>76</v>
      </c>
      <c r="D26" s="26">
        <f>SUM(D25)</f>
        <v>0.1</v>
      </c>
      <c r="E26" s="26">
        <f>SUM(E25)</f>
        <v>0.2</v>
      </c>
      <c r="F26" s="26">
        <f>SUM(F25)</f>
        <v>0.1</v>
      </c>
      <c r="G26" s="26">
        <f>SUM(G25)</f>
        <v>0</v>
      </c>
      <c r="H26" s="27">
        <f>SUM(H25)</f>
        <v>1</v>
      </c>
      <c r="I26" s="175"/>
    </row>
    <row r="27" spans="2:9" ht="15" customHeight="1">
      <c r="B27" s="244"/>
      <c r="C27" s="90" t="s">
        <v>49</v>
      </c>
      <c r="D27" s="20">
        <v>0.2</v>
      </c>
      <c r="E27" s="32">
        <v>3.2</v>
      </c>
      <c r="F27" s="32">
        <v>3.2</v>
      </c>
      <c r="G27" s="20"/>
      <c r="H27" s="21">
        <v>2</v>
      </c>
      <c r="I27" s="91"/>
    </row>
    <row r="28" spans="2:9" ht="15" customHeight="1" thickBot="1">
      <c r="B28" s="244"/>
      <c r="C28" s="96" t="s">
        <v>66</v>
      </c>
      <c r="D28" s="26">
        <f>SUM(D27)</f>
        <v>0.2</v>
      </c>
      <c r="E28" s="26">
        <f>SUM(E27)</f>
        <v>3.2</v>
      </c>
      <c r="F28" s="26">
        <f>SUM(F27)</f>
        <v>3.2</v>
      </c>
      <c r="G28" s="26">
        <f>SUM(G27)</f>
        <v>0</v>
      </c>
      <c r="H28" s="27">
        <f>SUM(H27)</f>
        <v>2</v>
      </c>
      <c r="I28" s="175"/>
    </row>
    <row r="29" spans="2:9" ht="15" customHeight="1" thickBot="1">
      <c r="B29" s="245"/>
      <c r="C29" s="176" t="s">
        <v>123</v>
      </c>
      <c r="D29" s="30">
        <f>SUM(D24,D26,D28)</f>
        <v>1.0999999999999999</v>
      </c>
      <c r="E29" s="30">
        <f>SUM(E24,E26,E28)</f>
        <v>15.3</v>
      </c>
      <c r="F29" s="30">
        <f>SUM(F24,F26,F28)</f>
        <v>14.8</v>
      </c>
      <c r="G29" s="30">
        <f>SUM(G24,G26,G28)</f>
        <v>0</v>
      </c>
      <c r="H29" s="31">
        <f>SUM(H24,H26,H28)</f>
        <v>15</v>
      </c>
      <c r="I29" s="177"/>
    </row>
    <row r="30" spans="2:9" ht="15" customHeight="1">
      <c r="B30" s="243" t="s">
        <v>43</v>
      </c>
      <c r="C30" s="90" t="s">
        <v>70</v>
      </c>
      <c r="D30" s="20">
        <v>0.1</v>
      </c>
      <c r="E30" s="32">
        <v>1</v>
      </c>
      <c r="F30" s="32">
        <v>1</v>
      </c>
      <c r="G30" s="20"/>
      <c r="H30" s="21">
        <v>2</v>
      </c>
      <c r="I30" s="91"/>
    </row>
    <row r="31" spans="2:9" ht="15" customHeight="1" thickBot="1">
      <c r="B31" s="244"/>
      <c r="C31" s="96" t="s">
        <v>72</v>
      </c>
      <c r="D31" s="26">
        <f>SUM(D30)</f>
        <v>0.1</v>
      </c>
      <c r="E31" s="26">
        <f>SUM(E30)</f>
        <v>1</v>
      </c>
      <c r="F31" s="26">
        <f>SUM(F30)</f>
        <v>1</v>
      </c>
      <c r="G31" s="26">
        <f>SUM(G30)</f>
        <v>0</v>
      </c>
      <c r="H31" s="27">
        <f>SUM(H30)</f>
        <v>2</v>
      </c>
      <c r="I31" s="175"/>
    </row>
    <row r="32" spans="2:9" ht="15" customHeight="1">
      <c r="B32" s="244"/>
      <c r="C32" s="179" t="s">
        <v>50</v>
      </c>
      <c r="D32" s="22">
        <v>0.2</v>
      </c>
      <c r="E32" s="34">
        <v>2</v>
      </c>
      <c r="F32" s="34">
        <v>1.2</v>
      </c>
      <c r="G32" s="22"/>
      <c r="H32" s="23">
        <v>2</v>
      </c>
      <c r="I32" s="180"/>
    </row>
    <row r="33" spans="2:9" ht="15" customHeight="1">
      <c r="B33" s="244"/>
      <c r="C33" s="181" t="s">
        <v>49</v>
      </c>
      <c r="D33" s="24">
        <v>0.2</v>
      </c>
      <c r="E33" s="33">
        <v>4</v>
      </c>
      <c r="F33" s="33">
        <v>4</v>
      </c>
      <c r="G33" s="24"/>
      <c r="H33" s="25">
        <v>2</v>
      </c>
      <c r="I33" s="173"/>
    </row>
    <row r="34" spans="2:9" ht="15" customHeight="1" thickBot="1">
      <c r="B34" s="244"/>
      <c r="C34" s="182" t="s">
        <v>66</v>
      </c>
      <c r="D34" s="35">
        <f>SUM(D32:D33)</f>
        <v>0.4</v>
      </c>
      <c r="E34" s="35">
        <f>SUM(E32:E33)</f>
        <v>6</v>
      </c>
      <c r="F34" s="35">
        <f>SUM(F32:F33)</f>
        <v>5.2</v>
      </c>
      <c r="G34" s="35">
        <f>SUM(G32:G33)</f>
        <v>0</v>
      </c>
      <c r="H34" s="36">
        <f>SUM(H32:H33)</f>
        <v>4</v>
      </c>
      <c r="I34" s="183"/>
    </row>
    <row r="35" spans="2:9" ht="15" customHeight="1">
      <c r="B35" s="244"/>
      <c r="C35" s="90" t="s">
        <v>116</v>
      </c>
      <c r="D35" s="20">
        <v>0.2</v>
      </c>
      <c r="E35" s="32">
        <v>0.2</v>
      </c>
      <c r="F35" s="32">
        <v>0.2</v>
      </c>
      <c r="G35" s="20">
        <v>0.2</v>
      </c>
      <c r="H35" s="21">
        <v>1</v>
      </c>
      <c r="I35" s="91"/>
    </row>
    <row r="36" spans="2:9" ht="15" customHeight="1" thickBot="1">
      <c r="B36" s="244"/>
      <c r="C36" s="96" t="s">
        <v>117</v>
      </c>
      <c r="D36" s="26">
        <f>SUM(D35)</f>
        <v>0.2</v>
      </c>
      <c r="E36" s="26">
        <f>SUM(E35)</f>
        <v>0.2</v>
      </c>
      <c r="F36" s="26">
        <f>SUM(F35)</f>
        <v>0.2</v>
      </c>
      <c r="G36" s="26">
        <f>SUM(G35)</f>
        <v>0.2</v>
      </c>
      <c r="H36" s="27">
        <f>SUM(H35)</f>
        <v>1</v>
      </c>
      <c r="I36" s="175"/>
    </row>
    <row r="37" spans="2:9" ht="15" customHeight="1" thickBot="1">
      <c r="B37" s="245"/>
      <c r="C37" s="176" t="s">
        <v>123</v>
      </c>
      <c r="D37" s="30">
        <f>SUM(D31,D34,D36)</f>
        <v>0.7</v>
      </c>
      <c r="E37" s="30">
        <f>SUM(E31,E34,E36)</f>
        <v>7.2</v>
      </c>
      <c r="F37" s="30">
        <f>SUM(F31,F34,F36)</f>
        <v>6.4</v>
      </c>
      <c r="G37" s="30">
        <f>SUM(G31,G34,G36)</f>
        <v>0.2</v>
      </c>
      <c r="H37" s="31">
        <f>SUM(H31,H34,H36)</f>
        <v>7</v>
      </c>
      <c r="I37" s="177"/>
    </row>
    <row r="38" spans="2:9" ht="15" customHeight="1">
      <c r="B38" s="243" t="s">
        <v>9</v>
      </c>
      <c r="C38" s="184" t="s">
        <v>70</v>
      </c>
      <c r="D38" s="20">
        <v>0.1</v>
      </c>
      <c r="E38" s="32">
        <v>0.7</v>
      </c>
      <c r="F38" s="32">
        <v>0.7</v>
      </c>
      <c r="G38" s="20"/>
      <c r="H38" s="21">
        <v>9</v>
      </c>
      <c r="I38" s="91"/>
    </row>
    <row r="39" spans="2:9" ht="15" customHeight="1">
      <c r="B39" s="253"/>
      <c r="C39" s="185" t="s">
        <v>80</v>
      </c>
      <c r="D39" s="24">
        <v>0.01</v>
      </c>
      <c r="E39" s="33">
        <v>0</v>
      </c>
      <c r="F39" s="33">
        <v>0</v>
      </c>
      <c r="G39" s="24"/>
      <c r="H39" s="25">
        <v>1</v>
      </c>
      <c r="I39" s="98"/>
    </row>
    <row r="40" spans="2:9" ht="15" customHeight="1" thickBot="1">
      <c r="B40" s="244"/>
      <c r="C40" s="96" t="s">
        <v>72</v>
      </c>
      <c r="D40" s="26">
        <f>SUM(D38:D39)</f>
        <v>0.11</v>
      </c>
      <c r="E40" s="26">
        <f>SUM(E38:E39)</f>
        <v>0.7</v>
      </c>
      <c r="F40" s="26">
        <f>SUM(F38:F39)</f>
        <v>0.7</v>
      </c>
      <c r="G40" s="26">
        <f>SUM(G38:G39)</f>
        <v>0</v>
      </c>
      <c r="H40" s="27">
        <f>SUM(H38:H39)</f>
        <v>10</v>
      </c>
      <c r="I40" s="175"/>
    </row>
    <row r="41" spans="2:9" ht="15" customHeight="1">
      <c r="B41" s="244"/>
      <c r="C41" s="90" t="s">
        <v>144</v>
      </c>
      <c r="D41" s="20">
        <v>1.3</v>
      </c>
      <c r="E41" s="32">
        <v>8.9</v>
      </c>
      <c r="F41" s="32">
        <v>4.8</v>
      </c>
      <c r="G41" s="20">
        <v>4.8</v>
      </c>
      <c r="H41" s="21">
        <v>35</v>
      </c>
      <c r="I41" s="91"/>
    </row>
    <row r="42" spans="2:9" ht="15" customHeight="1">
      <c r="B42" s="244"/>
      <c r="C42" s="104" t="s">
        <v>58</v>
      </c>
      <c r="D42" s="24">
        <v>0.3</v>
      </c>
      <c r="E42" s="33">
        <v>10.5</v>
      </c>
      <c r="F42" s="33">
        <v>10.3</v>
      </c>
      <c r="G42" s="24">
        <v>10.3</v>
      </c>
      <c r="H42" s="25">
        <v>20</v>
      </c>
      <c r="I42" s="173"/>
    </row>
    <row r="43" spans="2:9" ht="15" customHeight="1" thickBot="1">
      <c r="B43" s="244"/>
      <c r="C43" s="96" t="s">
        <v>65</v>
      </c>
      <c r="D43" s="26">
        <f>SUM(D41:D42)</f>
        <v>1.6</v>
      </c>
      <c r="E43" s="26">
        <f>SUM(E41:E42)</f>
        <v>19.399999999999999</v>
      </c>
      <c r="F43" s="26">
        <f>SUM(F41:F42)</f>
        <v>15.100000000000001</v>
      </c>
      <c r="G43" s="26">
        <f>SUM(G41:G42)</f>
        <v>15.100000000000001</v>
      </c>
      <c r="H43" s="27">
        <f>SUM(H41:H42)</f>
        <v>55</v>
      </c>
      <c r="I43" s="175"/>
    </row>
    <row r="44" spans="2:9" ht="15" customHeight="1">
      <c r="B44" s="244"/>
      <c r="C44" s="100" t="s">
        <v>112</v>
      </c>
      <c r="D44" s="101">
        <v>1</v>
      </c>
      <c r="E44" s="187">
        <v>10</v>
      </c>
      <c r="F44" s="187">
        <v>8</v>
      </c>
      <c r="G44" s="188"/>
      <c r="H44" s="102">
        <v>1</v>
      </c>
      <c r="I44" s="189"/>
    </row>
    <row r="45" spans="2:9" ht="15" customHeight="1" thickBot="1">
      <c r="B45" s="244"/>
      <c r="C45" s="96" t="s">
        <v>138</v>
      </c>
      <c r="D45" s="26">
        <f>SUM(D44)</f>
        <v>1</v>
      </c>
      <c r="E45" s="26">
        <f>SUM(E44)</f>
        <v>10</v>
      </c>
      <c r="F45" s="26">
        <f>SUM(F44)</f>
        <v>8</v>
      </c>
      <c r="G45" s="26">
        <f>SUM(G44)</f>
        <v>0</v>
      </c>
      <c r="H45" s="27">
        <f>SUM(H44)</f>
        <v>1</v>
      </c>
      <c r="I45" s="175"/>
    </row>
    <row r="46" spans="2:9" ht="15" customHeight="1">
      <c r="B46" s="244"/>
      <c r="C46" s="104" t="s">
        <v>97</v>
      </c>
      <c r="D46" s="17">
        <v>1</v>
      </c>
      <c r="E46" s="56">
        <v>0.2</v>
      </c>
      <c r="F46" s="56">
        <v>0.2</v>
      </c>
      <c r="G46" s="17">
        <v>0.1</v>
      </c>
      <c r="H46" s="64">
        <v>5</v>
      </c>
      <c r="I46" s="173"/>
    </row>
    <row r="47" spans="2:9" ht="15" customHeight="1" thickBot="1">
      <c r="B47" s="244"/>
      <c r="C47" s="96" t="s">
        <v>98</v>
      </c>
      <c r="D47" s="26">
        <f>SUM(D46:D46)</f>
        <v>1</v>
      </c>
      <c r="E47" s="26">
        <f>SUM(E46:E46)</f>
        <v>0.2</v>
      </c>
      <c r="F47" s="26">
        <f>SUM(F46:F46)</f>
        <v>0.2</v>
      </c>
      <c r="G47" s="26">
        <f>SUM(G46:G46)</f>
        <v>0.1</v>
      </c>
      <c r="H47" s="27">
        <f>SUM(H46:H46)</f>
        <v>5</v>
      </c>
      <c r="I47" s="175"/>
    </row>
    <row r="48" spans="2:9" ht="15" customHeight="1">
      <c r="B48" s="244"/>
      <c r="C48" s="90" t="s">
        <v>116</v>
      </c>
      <c r="D48" s="20">
        <v>0.2</v>
      </c>
      <c r="E48" s="32">
        <v>0.2</v>
      </c>
      <c r="F48" s="32">
        <v>0.2</v>
      </c>
      <c r="G48" s="20"/>
      <c r="H48" s="21">
        <v>2</v>
      </c>
      <c r="I48" s="91"/>
    </row>
    <row r="49" spans="2:9" ht="15" customHeight="1" thickBot="1">
      <c r="B49" s="244"/>
      <c r="C49" s="96" t="s">
        <v>117</v>
      </c>
      <c r="D49" s="26">
        <f>SUM(D48)</f>
        <v>0.2</v>
      </c>
      <c r="E49" s="26">
        <f>SUM(E48)</f>
        <v>0.2</v>
      </c>
      <c r="F49" s="26">
        <f>SUM(F48)</f>
        <v>0.2</v>
      </c>
      <c r="G49" s="26">
        <f>SUM(G48)</f>
        <v>0</v>
      </c>
      <c r="H49" s="27">
        <f>SUM(H48)</f>
        <v>2</v>
      </c>
      <c r="I49" s="175"/>
    </row>
    <row r="50" spans="2:9" ht="15" customHeight="1" thickBot="1">
      <c r="B50" s="245"/>
      <c r="C50" s="176" t="s">
        <v>123</v>
      </c>
      <c r="D50" s="30">
        <f>SUM(D40,D43,D45,D47,D49)</f>
        <v>3.91</v>
      </c>
      <c r="E50" s="30">
        <f>SUM(E40,E43,E45,E47,E49)</f>
        <v>30.499999999999996</v>
      </c>
      <c r="F50" s="30">
        <f>SUM(F40,F43,F45,F47,F49)</f>
        <v>24.2</v>
      </c>
      <c r="G50" s="30">
        <f>SUM(G40,G43,G45,G47,G49)</f>
        <v>15.200000000000001</v>
      </c>
      <c r="H50" s="31">
        <f>SUM(H40,H43,H45,H47,H49)</f>
        <v>73</v>
      </c>
      <c r="I50" s="177"/>
    </row>
    <row r="51" spans="2:9" ht="15" customHeight="1">
      <c r="B51" s="250" t="s">
        <v>44</v>
      </c>
      <c r="C51" s="93" t="s">
        <v>70</v>
      </c>
      <c r="D51" s="20">
        <v>0.1</v>
      </c>
      <c r="E51" s="20">
        <v>0.3</v>
      </c>
      <c r="F51" s="32">
        <v>0.3</v>
      </c>
      <c r="G51" s="20"/>
      <c r="H51" s="21">
        <v>3</v>
      </c>
      <c r="I51" s="98"/>
    </row>
    <row r="52" spans="2:9" ht="15" customHeight="1">
      <c r="B52" s="251"/>
      <c r="C52" s="104" t="s">
        <v>74</v>
      </c>
      <c r="D52" s="24">
        <v>0.1</v>
      </c>
      <c r="E52" s="24">
        <v>0.3</v>
      </c>
      <c r="F52" s="24">
        <v>0.3</v>
      </c>
      <c r="G52" s="24"/>
      <c r="H52" s="25">
        <v>1</v>
      </c>
      <c r="I52" s="173"/>
    </row>
    <row r="53" spans="2:9" ht="15" customHeight="1">
      <c r="B53" s="251"/>
      <c r="C53" s="104" t="s">
        <v>77</v>
      </c>
      <c r="D53" s="24">
        <v>0.23</v>
      </c>
      <c r="E53" s="24">
        <v>0.67</v>
      </c>
      <c r="F53" s="24">
        <v>0.67</v>
      </c>
      <c r="G53" s="24"/>
      <c r="H53" s="64">
        <v>2</v>
      </c>
      <c r="I53" s="173"/>
    </row>
    <row r="54" spans="2:9" ht="15" customHeight="1">
      <c r="B54" s="251"/>
      <c r="C54" s="104" t="s">
        <v>75</v>
      </c>
      <c r="D54" s="24">
        <v>0.1</v>
      </c>
      <c r="E54" s="24">
        <v>0.1</v>
      </c>
      <c r="F54" s="33">
        <v>0.1</v>
      </c>
      <c r="G54" s="24"/>
      <c r="H54" s="25">
        <v>2</v>
      </c>
      <c r="I54" s="173"/>
    </row>
    <row r="55" spans="2:9" ht="15" customHeight="1" thickBot="1">
      <c r="B55" s="251"/>
      <c r="C55" s="96" t="s">
        <v>72</v>
      </c>
      <c r="D55" s="26">
        <f>SUM(D51:D54)</f>
        <v>0.53</v>
      </c>
      <c r="E55" s="26">
        <f>SUM(E51:E54)</f>
        <v>1.37</v>
      </c>
      <c r="F55" s="26">
        <f>SUM(F51:F54)</f>
        <v>1.37</v>
      </c>
      <c r="G55" s="26">
        <f>SUM(G51:G54)</f>
        <v>0</v>
      </c>
      <c r="H55" s="27">
        <f>SUM(H51:H54)</f>
        <v>8</v>
      </c>
      <c r="I55" s="175"/>
    </row>
    <row r="56" spans="2:9" ht="15" customHeight="1">
      <c r="B56" s="251"/>
      <c r="C56" s="90" t="s">
        <v>49</v>
      </c>
      <c r="D56" s="20">
        <v>0.1</v>
      </c>
      <c r="E56" s="20">
        <v>0.3</v>
      </c>
      <c r="F56" s="20">
        <v>0.3</v>
      </c>
      <c r="G56" s="20"/>
      <c r="H56" s="21">
        <v>1</v>
      </c>
      <c r="I56" s="91"/>
    </row>
    <row r="57" spans="2:9" ht="15" customHeight="1" thickBot="1">
      <c r="B57" s="251"/>
      <c r="C57" s="96" t="s">
        <v>66</v>
      </c>
      <c r="D57" s="26">
        <f>SUM(D56)</f>
        <v>0.1</v>
      </c>
      <c r="E57" s="26">
        <f>SUM(E56)</f>
        <v>0.3</v>
      </c>
      <c r="F57" s="26">
        <f>SUM(F56)</f>
        <v>0.3</v>
      </c>
      <c r="G57" s="26">
        <f>SUM(G56)</f>
        <v>0</v>
      </c>
      <c r="H57" s="27">
        <f>SUM(H56)</f>
        <v>1</v>
      </c>
      <c r="I57" s="175"/>
    </row>
    <row r="58" spans="2:9" ht="15" customHeight="1" thickBot="1">
      <c r="B58" s="252"/>
      <c r="C58" s="176" t="s">
        <v>123</v>
      </c>
      <c r="D58" s="30">
        <f>SUM(D55,D57)</f>
        <v>0.63</v>
      </c>
      <c r="E58" s="30">
        <f>SUM(E55,E57)</f>
        <v>1.6700000000000002</v>
      </c>
      <c r="F58" s="30">
        <f>SUM(F55,F57)</f>
        <v>1.6700000000000002</v>
      </c>
      <c r="G58" s="30">
        <f>SUM(G55,G57)</f>
        <v>0</v>
      </c>
      <c r="H58" s="31">
        <f>SUM(H55,H57)</f>
        <v>9</v>
      </c>
      <c r="I58" s="177"/>
    </row>
    <row r="59" spans="2:9" ht="15" customHeight="1">
      <c r="B59" s="243" t="s">
        <v>10</v>
      </c>
      <c r="C59" s="90" t="s">
        <v>140</v>
      </c>
      <c r="D59" s="20">
        <v>1.2</v>
      </c>
      <c r="E59" s="32">
        <v>5.3</v>
      </c>
      <c r="F59" s="32">
        <v>5.3</v>
      </c>
      <c r="G59" s="20">
        <v>5.3</v>
      </c>
      <c r="H59" s="21">
        <v>4</v>
      </c>
      <c r="I59" s="91"/>
    </row>
    <row r="60" spans="2:9" ht="15" customHeight="1" thickBot="1">
      <c r="B60" s="244"/>
      <c r="C60" s="96" t="s">
        <v>68</v>
      </c>
      <c r="D60" s="26">
        <f>SUM(D59)</f>
        <v>1.2</v>
      </c>
      <c r="E60" s="26">
        <f>SUM(E59)</f>
        <v>5.3</v>
      </c>
      <c r="F60" s="26">
        <f>SUM(F59)</f>
        <v>5.3</v>
      </c>
      <c r="G60" s="26">
        <f>SUM(G59)</f>
        <v>5.3</v>
      </c>
      <c r="H60" s="27">
        <f>SUM(H59)</f>
        <v>4</v>
      </c>
      <c r="I60" s="175"/>
    </row>
    <row r="61" spans="2:9" ht="15" customHeight="1">
      <c r="B61" s="244"/>
      <c r="C61" s="90" t="s">
        <v>97</v>
      </c>
      <c r="D61" s="17">
        <v>0.2</v>
      </c>
      <c r="E61" s="56">
        <v>0.3</v>
      </c>
      <c r="F61" s="56">
        <v>0.2</v>
      </c>
      <c r="G61" s="17">
        <v>0</v>
      </c>
      <c r="H61" s="64">
        <v>5</v>
      </c>
      <c r="I61" s="91"/>
    </row>
    <row r="62" spans="2:9" ht="15" customHeight="1" thickBot="1">
      <c r="B62" s="244"/>
      <c r="C62" s="96" t="s">
        <v>98</v>
      </c>
      <c r="D62" s="26">
        <f>SUM(D61)</f>
        <v>0.2</v>
      </c>
      <c r="E62" s="26">
        <f>SUM(E61)</f>
        <v>0.3</v>
      </c>
      <c r="F62" s="26">
        <f>SUM(F61)</f>
        <v>0.2</v>
      </c>
      <c r="G62" s="26">
        <f>SUM(G61)</f>
        <v>0</v>
      </c>
      <c r="H62" s="27">
        <f>SUM(H61)</f>
        <v>5</v>
      </c>
      <c r="I62" s="175"/>
    </row>
    <row r="63" spans="2:9" ht="15" customHeight="1" thickBot="1">
      <c r="B63" s="245"/>
      <c r="C63" s="176" t="s">
        <v>123</v>
      </c>
      <c r="D63" s="30">
        <f>SUM(D60,D62)</f>
        <v>1.4</v>
      </c>
      <c r="E63" s="30">
        <f>SUM(E60,E62)</f>
        <v>5.6</v>
      </c>
      <c r="F63" s="30">
        <f>SUM(F60,F62)</f>
        <v>5.5</v>
      </c>
      <c r="G63" s="30">
        <f>SUM(G60,G62)</f>
        <v>5.3</v>
      </c>
      <c r="H63" s="31">
        <f>SUM(H60,H62)</f>
        <v>9</v>
      </c>
      <c r="I63" s="177"/>
    </row>
    <row r="64" spans="2:9" ht="15" customHeight="1">
      <c r="B64" s="243" t="s">
        <v>18</v>
      </c>
      <c r="C64" s="90" t="s">
        <v>70</v>
      </c>
      <c r="D64" s="20">
        <v>0.1</v>
      </c>
      <c r="E64" s="32">
        <v>0.6</v>
      </c>
      <c r="F64" s="32">
        <v>0.6</v>
      </c>
      <c r="G64" s="20"/>
      <c r="H64" s="21">
        <v>3</v>
      </c>
      <c r="I64" s="91"/>
    </row>
    <row r="65" spans="2:9" ht="15" customHeight="1">
      <c r="B65" s="244"/>
      <c r="C65" s="104" t="s">
        <v>71</v>
      </c>
      <c r="D65" s="24">
        <v>4.05</v>
      </c>
      <c r="E65" s="33">
        <v>31.9</v>
      </c>
      <c r="F65" s="33">
        <v>29.4</v>
      </c>
      <c r="G65" s="24">
        <v>4.5999999999999996</v>
      </c>
      <c r="H65" s="25">
        <v>22</v>
      </c>
      <c r="I65" s="173"/>
    </row>
    <row r="66" spans="2:9" ht="15" customHeight="1" thickBot="1">
      <c r="B66" s="244"/>
      <c r="C66" s="96" t="s">
        <v>72</v>
      </c>
      <c r="D66" s="26">
        <f>SUM(D64:D65)</f>
        <v>4.1499999999999995</v>
      </c>
      <c r="E66" s="26">
        <f>SUM(E64:E65)</f>
        <v>32.5</v>
      </c>
      <c r="F66" s="26">
        <f>SUM(F64:F65)</f>
        <v>30</v>
      </c>
      <c r="G66" s="26">
        <f>SUM(G64:G65)</f>
        <v>4.5999999999999996</v>
      </c>
      <c r="H66" s="27">
        <f>SUM(H64:H65)</f>
        <v>25</v>
      </c>
      <c r="I66" s="175"/>
    </row>
    <row r="67" spans="2:9" ht="15" customHeight="1">
      <c r="B67" s="249"/>
      <c r="C67" s="90" t="s">
        <v>50</v>
      </c>
      <c r="D67" s="20">
        <v>0.2</v>
      </c>
      <c r="E67" s="20">
        <v>2</v>
      </c>
      <c r="F67" s="20">
        <v>1.7</v>
      </c>
      <c r="G67" s="20"/>
      <c r="H67" s="21">
        <v>1</v>
      </c>
      <c r="I67" s="91"/>
    </row>
    <row r="68" spans="2:9" ht="15" customHeight="1" thickBot="1">
      <c r="B68" s="249"/>
      <c r="C68" s="96" t="s">
        <v>66</v>
      </c>
      <c r="D68" s="26">
        <f>SUM(D67)</f>
        <v>0.2</v>
      </c>
      <c r="E68" s="26">
        <f>SUM(E67)</f>
        <v>2</v>
      </c>
      <c r="F68" s="26">
        <f>SUM(F67)</f>
        <v>1.7</v>
      </c>
      <c r="G68" s="26">
        <f>SUM(G67)</f>
        <v>0</v>
      </c>
      <c r="H68" s="27">
        <f>SUM(H67)</f>
        <v>1</v>
      </c>
      <c r="I68" s="175"/>
    </row>
    <row r="69" spans="2:9" ht="15" customHeight="1" thickBot="1">
      <c r="B69" s="245"/>
      <c r="C69" s="176" t="s">
        <v>123</v>
      </c>
      <c r="D69" s="30">
        <f>SUM(D66,D68)</f>
        <v>4.3499999999999996</v>
      </c>
      <c r="E69" s="30">
        <f>SUM(E66,E68)</f>
        <v>34.5</v>
      </c>
      <c r="F69" s="30">
        <f>SUM(F66,F68)</f>
        <v>31.7</v>
      </c>
      <c r="G69" s="30">
        <f>SUM(G66,G68)</f>
        <v>4.5999999999999996</v>
      </c>
      <c r="H69" s="31">
        <f>SUM(H66,H68)</f>
        <v>26</v>
      </c>
      <c r="I69" s="177"/>
    </row>
    <row r="70" spans="2:9" ht="15" customHeight="1">
      <c r="B70" s="246" t="s">
        <v>45</v>
      </c>
      <c r="C70" s="90" t="s">
        <v>70</v>
      </c>
      <c r="D70" s="20">
        <v>0.85</v>
      </c>
      <c r="E70" s="32">
        <v>9.5</v>
      </c>
      <c r="F70" s="32">
        <v>9.5</v>
      </c>
      <c r="G70" s="20"/>
      <c r="H70" s="21">
        <v>12</v>
      </c>
      <c r="I70" s="91"/>
    </row>
    <row r="71" spans="2:9" ht="15" customHeight="1">
      <c r="B71" s="247"/>
      <c r="C71" s="104" t="s">
        <v>74</v>
      </c>
      <c r="D71" s="24">
        <v>4.8</v>
      </c>
      <c r="E71" s="33">
        <v>69</v>
      </c>
      <c r="F71" s="33">
        <v>66.900000000000006</v>
      </c>
      <c r="G71" s="24"/>
      <c r="H71" s="25">
        <v>30</v>
      </c>
      <c r="I71" s="173"/>
    </row>
    <row r="72" spans="2:9" ht="15" customHeight="1">
      <c r="B72" s="247"/>
      <c r="C72" s="104" t="s">
        <v>77</v>
      </c>
      <c r="D72" s="24">
        <v>0.08</v>
      </c>
      <c r="E72" s="33">
        <v>0</v>
      </c>
      <c r="F72" s="33">
        <v>0</v>
      </c>
      <c r="G72" s="24"/>
      <c r="H72" s="25">
        <v>1</v>
      </c>
      <c r="I72" s="173"/>
    </row>
    <row r="73" spans="2:9" ht="15" customHeight="1">
      <c r="B73" s="247"/>
      <c r="C73" s="104" t="s">
        <v>71</v>
      </c>
      <c r="D73" s="24">
        <v>4.42</v>
      </c>
      <c r="E73" s="33">
        <v>43.8</v>
      </c>
      <c r="F73" s="33">
        <v>40.299999999999997</v>
      </c>
      <c r="G73" s="24"/>
      <c r="H73" s="25">
        <v>31</v>
      </c>
      <c r="I73" s="173"/>
    </row>
    <row r="74" spans="2:9" ht="15" customHeight="1">
      <c r="B74" s="247"/>
      <c r="C74" s="104" t="s">
        <v>75</v>
      </c>
      <c r="D74" s="24">
        <v>2.7</v>
      </c>
      <c r="E74" s="33">
        <v>69</v>
      </c>
      <c r="F74" s="33">
        <v>62.5</v>
      </c>
      <c r="G74" s="24"/>
      <c r="H74" s="25">
        <v>12</v>
      </c>
      <c r="I74" s="173"/>
    </row>
    <row r="75" spans="2:9" ht="15" customHeight="1" thickBot="1">
      <c r="B75" s="247"/>
      <c r="C75" s="96" t="s">
        <v>72</v>
      </c>
      <c r="D75" s="26">
        <f>SUM(D70:D74)</f>
        <v>12.849999999999998</v>
      </c>
      <c r="E75" s="26">
        <f>SUM(E70:E74)</f>
        <v>191.3</v>
      </c>
      <c r="F75" s="26">
        <f>SUM(F70:F74)</f>
        <v>179.2</v>
      </c>
      <c r="G75" s="26">
        <f>SUM(G70:G74)</f>
        <v>0</v>
      </c>
      <c r="H75" s="27">
        <f>SUM(H70:H74)</f>
        <v>86</v>
      </c>
      <c r="I75" s="175"/>
    </row>
    <row r="76" spans="2:9" ht="15" customHeight="1">
      <c r="B76" s="247"/>
      <c r="C76" s="90" t="s">
        <v>51</v>
      </c>
      <c r="D76" s="20">
        <v>0.3</v>
      </c>
      <c r="E76" s="32">
        <v>3</v>
      </c>
      <c r="F76" s="32">
        <v>3</v>
      </c>
      <c r="G76" s="20"/>
      <c r="H76" s="21">
        <v>3</v>
      </c>
      <c r="I76" s="91"/>
    </row>
    <row r="77" spans="2:9" ht="15" customHeight="1">
      <c r="B77" s="247"/>
      <c r="C77" s="104" t="s">
        <v>50</v>
      </c>
      <c r="D77" s="24">
        <v>9.5</v>
      </c>
      <c r="E77" s="33">
        <v>200</v>
      </c>
      <c r="F77" s="33">
        <v>190</v>
      </c>
      <c r="G77" s="24"/>
      <c r="H77" s="25">
        <v>51</v>
      </c>
      <c r="I77" s="173"/>
    </row>
    <row r="78" spans="2:9" ht="15" customHeight="1">
      <c r="B78" s="247"/>
      <c r="C78" s="104" t="s">
        <v>49</v>
      </c>
      <c r="D78" s="24">
        <v>1</v>
      </c>
      <c r="E78" s="33">
        <v>41</v>
      </c>
      <c r="F78" s="33">
        <v>41</v>
      </c>
      <c r="G78" s="24"/>
      <c r="H78" s="25">
        <v>15</v>
      </c>
      <c r="I78" s="173"/>
    </row>
    <row r="79" spans="2:9" ht="15" customHeight="1" thickBot="1">
      <c r="B79" s="247"/>
      <c r="C79" s="96" t="s">
        <v>78</v>
      </c>
      <c r="D79" s="26">
        <f>SUM(D76:D78)</f>
        <v>10.8</v>
      </c>
      <c r="E79" s="26">
        <f>SUM(E76:E78)</f>
        <v>244</v>
      </c>
      <c r="F79" s="26">
        <f>SUM(F76:F78)</f>
        <v>234</v>
      </c>
      <c r="G79" s="26">
        <f>SUM(G76:G78)</f>
        <v>0</v>
      </c>
      <c r="H79" s="27">
        <f>SUM(H76:H78)</f>
        <v>69</v>
      </c>
      <c r="I79" s="175"/>
    </row>
    <row r="80" spans="2:9" ht="15" customHeight="1">
      <c r="B80" s="247"/>
      <c r="C80" s="90" t="s">
        <v>130</v>
      </c>
      <c r="D80" s="20"/>
      <c r="E80" s="32"/>
      <c r="F80" s="32"/>
      <c r="G80" s="20"/>
      <c r="H80" s="21"/>
      <c r="I80" s="91"/>
    </row>
    <row r="81" spans="2:9" ht="15" customHeight="1" thickBot="1">
      <c r="B81" s="247"/>
      <c r="C81" s="176" t="s">
        <v>131</v>
      </c>
      <c r="D81" s="26">
        <f>SUM(D80)</f>
        <v>0</v>
      </c>
      <c r="E81" s="26">
        <f>SUM(E80)</f>
        <v>0</v>
      </c>
      <c r="F81" s="26">
        <f>SUM(F80)</f>
        <v>0</v>
      </c>
      <c r="G81" s="26">
        <f>SUM(G80)</f>
        <v>0</v>
      </c>
      <c r="H81" s="27">
        <f>SUM(H80)</f>
        <v>0</v>
      </c>
      <c r="I81" s="177"/>
    </row>
    <row r="82" spans="2:9" ht="15" customHeight="1" thickBot="1">
      <c r="B82" s="248"/>
      <c r="C82" s="176" t="s">
        <v>123</v>
      </c>
      <c r="D82" s="30">
        <f>SUM(D75,D79,D81)</f>
        <v>23.65</v>
      </c>
      <c r="E82" s="30">
        <f>SUM(E75,E79,E81)</f>
        <v>435.3</v>
      </c>
      <c r="F82" s="30">
        <f>SUM(F75,F79,F81)</f>
        <v>413.2</v>
      </c>
      <c r="G82" s="30">
        <f>SUM(G75,G79,G81)</f>
        <v>0</v>
      </c>
      <c r="H82" s="31">
        <f>SUM(H75,H79,H81)</f>
        <v>155</v>
      </c>
      <c r="I82" s="177"/>
    </row>
    <row r="83" spans="2:9" ht="15" customHeight="1">
      <c r="B83" s="243" t="s">
        <v>79</v>
      </c>
      <c r="C83" s="90" t="s">
        <v>70</v>
      </c>
      <c r="D83" s="20">
        <v>0.3</v>
      </c>
      <c r="E83" s="32">
        <v>3.4</v>
      </c>
      <c r="F83" s="32">
        <v>3.4</v>
      </c>
      <c r="G83" s="20"/>
      <c r="H83" s="21">
        <v>6</v>
      </c>
      <c r="I83" s="91"/>
    </row>
    <row r="84" spans="2:9" ht="15" customHeight="1">
      <c r="B84" s="253"/>
      <c r="C84" s="190" t="s">
        <v>77</v>
      </c>
      <c r="D84" s="24">
        <v>0.02</v>
      </c>
      <c r="E84" s="33">
        <v>0</v>
      </c>
      <c r="F84" s="33">
        <v>0</v>
      </c>
      <c r="G84" s="24"/>
      <c r="H84" s="25">
        <v>1</v>
      </c>
      <c r="I84" s="180"/>
    </row>
    <row r="85" spans="2:9" ht="15" customHeight="1">
      <c r="B85" s="244"/>
      <c r="C85" s="104" t="s">
        <v>75</v>
      </c>
      <c r="D85" s="24">
        <v>0.3</v>
      </c>
      <c r="E85" s="33">
        <v>5.5</v>
      </c>
      <c r="F85" s="33">
        <v>5.2</v>
      </c>
      <c r="G85" s="24"/>
      <c r="H85" s="25">
        <v>2</v>
      </c>
      <c r="I85" s="173"/>
    </row>
    <row r="86" spans="2:9" ht="15" customHeight="1" thickBot="1">
      <c r="B86" s="244"/>
      <c r="C86" s="96" t="s">
        <v>72</v>
      </c>
      <c r="D86" s="26">
        <f>SUM(D83:D85)</f>
        <v>0.62</v>
      </c>
      <c r="E86" s="26">
        <f>SUM(E83:E85)</f>
        <v>8.9</v>
      </c>
      <c r="F86" s="26">
        <f>SUM(F83:F85)</f>
        <v>8.6</v>
      </c>
      <c r="G86" s="26">
        <f>SUM(G83:G85)</f>
        <v>0</v>
      </c>
      <c r="H86" s="27">
        <f>SUM(H83:H85)</f>
        <v>9</v>
      </c>
      <c r="I86" s="175"/>
    </row>
    <row r="87" spans="2:9" ht="15" customHeight="1">
      <c r="B87" s="244"/>
      <c r="C87" s="100" t="s">
        <v>112</v>
      </c>
      <c r="D87" s="101">
        <v>0.1</v>
      </c>
      <c r="E87" s="187">
        <v>1</v>
      </c>
      <c r="F87" s="187">
        <v>0.8</v>
      </c>
      <c r="G87" s="188"/>
      <c r="H87" s="102">
        <v>1</v>
      </c>
      <c r="I87" s="189"/>
    </row>
    <row r="88" spans="2:9" ht="15" customHeight="1">
      <c r="B88" s="244"/>
      <c r="C88" s="104" t="s">
        <v>57</v>
      </c>
      <c r="D88" s="24">
        <v>0</v>
      </c>
      <c r="E88" s="33">
        <v>0.1</v>
      </c>
      <c r="F88" s="33">
        <v>0.1</v>
      </c>
      <c r="G88" s="174"/>
      <c r="H88" s="25">
        <v>2</v>
      </c>
      <c r="I88" s="173"/>
    </row>
    <row r="89" spans="2:9" ht="15" customHeight="1" thickBot="1">
      <c r="B89" s="244"/>
      <c r="C89" s="96" t="s">
        <v>76</v>
      </c>
      <c r="D89" s="26">
        <f>SUM(D87:D88)</f>
        <v>0.1</v>
      </c>
      <c r="E89" s="26">
        <f>SUM(E87:E88)</f>
        <v>1.1000000000000001</v>
      </c>
      <c r="F89" s="26">
        <f>SUM(F87:F88)</f>
        <v>0.9</v>
      </c>
      <c r="G89" s="26">
        <f>SUM(G87:G88)</f>
        <v>0</v>
      </c>
      <c r="H89" s="27">
        <f>SUM(H87:H88)</f>
        <v>3</v>
      </c>
      <c r="I89" s="175"/>
    </row>
    <row r="90" spans="2:9" ht="15" customHeight="1">
      <c r="B90" s="244"/>
      <c r="C90" s="90" t="s">
        <v>99</v>
      </c>
      <c r="D90" s="17">
        <v>0.1</v>
      </c>
      <c r="E90" s="56">
        <v>1</v>
      </c>
      <c r="F90" s="56">
        <v>1</v>
      </c>
      <c r="G90" s="17">
        <v>0</v>
      </c>
      <c r="H90" s="64">
        <v>5</v>
      </c>
      <c r="I90" s="91"/>
    </row>
    <row r="91" spans="2:9" ht="15" customHeight="1" thickBot="1">
      <c r="B91" s="244"/>
      <c r="C91" s="96" t="s">
        <v>100</v>
      </c>
      <c r="D91" s="26">
        <f>SUM(D90)</f>
        <v>0.1</v>
      </c>
      <c r="E91" s="26">
        <f>SUM(E90)</f>
        <v>1</v>
      </c>
      <c r="F91" s="26">
        <f>SUM(F90)</f>
        <v>1</v>
      </c>
      <c r="G91" s="26">
        <f>SUM(G90)</f>
        <v>0</v>
      </c>
      <c r="H91" s="27">
        <f>SUM(H90)</f>
        <v>5</v>
      </c>
      <c r="I91" s="175"/>
    </row>
    <row r="92" spans="2:9" ht="15" customHeight="1">
      <c r="B92" s="244"/>
      <c r="C92" s="90" t="s">
        <v>50</v>
      </c>
      <c r="D92" s="20">
        <v>1.2</v>
      </c>
      <c r="E92" s="32">
        <v>10</v>
      </c>
      <c r="F92" s="32">
        <v>9</v>
      </c>
      <c r="G92" s="20"/>
      <c r="H92" s="21">
        <v>10</v>
      </c>
      <c r="I92" s="91"/>
    </row>
    <row r="93" spans="2:9" ht="15" customHeight="1" thickBot="1">
      <c r="B93" s="244"/>
      <c r="C93" s="96" t="s">
        <v>66</v>
      </c>
      <c r="D93" s="26">
        <f>SUM(D92)</f>
        <v>1.2</v>
      </c>
      <c r="E93" s="26">
        <f>SUM(E92)</f>
        <v>10</v>
      </c>
      <c r="F93" s="26">
        <f>SUM(F92)</f>
        <v>9</v>
      </c>
      <c r="G93" s="26">
        <f>SUM(G92)</f>
        <v>0</v>
      </c>
      <c r="H93" s="27">
        <f>SUM(H92)</f>
        <v>10</v>
      </c>
      <c r="I93" s="175"/>
    </row>
    <row r="94" spans="2:9" ht="15" customHeight="1" thickBot="1">
      <c r="B94" s="245"/>
      <c r="C94" s="176" t="s">
        <v>123</v>
      </c>
      <c r="D94" s="30">
        <f>SUM(D86,D89,D91,D93)</f>
        <v>2.02</v>
      </c>
      <c r="E94" s="30">
        <f>SUM(E86,E89,E91,E93)</f>
        <v>21</v>
      </c>
      <c r="F94" s="30">
        <f>SUM(F86,F89,F91,F93)</f>
        <v>19.5</v>
      </c>
      <c r="G94" s="30">
        <f>SUM(G86,G89,G91,G93)</f>
        <v>0</v>
      </c>
      <c r="H94" s="31">
        <f>SUM(H86,H89,H91,H93)</f>
        <v>27</v>
      </c>
      <c r="I94" s="177"/>
    </row>
    <row r="95" spans="2:9" ht="15" customHeight="1">
      <c r="B95" s="243" t="s">
        <v>42</v>
      </c>
      <c r="C95" s="90" t="s">
        <v>70</v>
      </c>
      <c r="D95" s="32">
        <v>0.3</v>
      </c>
      <c r="E95" s="32">
        <v>3.3</v>
      </c>
      <c r="F95" s="32">
        <v>3.3</v>
      </c>
      <c r="G95" s="32"/>
      <c r="H95" s="21">
        <v>3</v>
      </c>
      <c r="I95" s="91"/>
    </row>
    <row r="96" spans="2:9" ht="15" customHeight="1">
      <c r="B96" s="244"/>
      <c r="C96" s="104" t="s">
        <v>77</v>
      </c>
      <c r="D96" s="24">
        <v>0.15</v>
      </c>
      <c r="E96" s="33">
        <v>1.49</v>
      </c>
      <c r="F96" s="33">
        <v>1.49</v>
      </c>
      <c r="G96" s="24"/>
      <c r="H96" s="25">
        <v>1</v>
      </c>
      <c r="I96" s="173"/>
    </row>
    <row r="97" spans="2:9" ht="15" customHeight="1" thickBot="1">
      <c r="B97" s="244"/>
      <c r="C97" s="96" t="s">
        <v>72</v>
      </c>
      <c r="D97" s="37">
        <f>SUM(D95:D96)</f>
        <v>0.44999999999999996</v>
      </c>
      <c r="E97" s="37">
        <f>SUM(E95:E96)</f>
        <v>4.79</v>
      </c>
      <c r="F97" s="37">
        <f>SUM(F95:F96)</f>
        <v>4.79</v>
      </c>
      <c r="G97" s="37">
        <f>SUM(G95:G96)</f>
        <v>0</v>
      </c>
      <c r="H97" s="38">
        <f>SUM(H95:H96)</f>
        <v>4</v>
      </c>
      <c r="I97" s="175"/>
    </row>
    <row r="98" spans="2:9" ht="15" customHeight="1" thickBot="1">
      <c r="B98" s="249"/>
      <c r="C98" s="93" t="s">
        <v>57</v>
      </c>
      <c r="D98" s="94">
        <v>0.1</v>
      </c>
      <c r="E98" s="94">
        <v>1</v>
      </c>
      <c r="F98" s="94">
        <v>0</v>
      </c>
      <c r="G98" s="94">
        <v>0</v>
      </c>
      <c r="H98" s="95">
        <v>1</v>
      </c>
      <c r="I98" s="177"/>
    </row>
    <row r="99" spans="2:9" ht="15" customHeight="1" thickBot="1">
      <c r="B99" s="249"/>
      <c r="C99" s="96" t="s">
        <v>139</v>
      </c>
      <c r="D99" s="37">
        <f>SUM(D98)</f>
        <v>0.1</v>
      </c>
      <c r="E99" s="37">
        <f>SUM(E98)</f>
        <v>1</v>
      </c>
      <c r="F99" s="37">
        <f>SUM(F98)</f>
        <v>0</v>
      </c>
      <c r="G99" s="37">
        <f>SUM(G98)</f>
        <v>0</v>
      </c>
      <c r="H99" s="38">
        <f>SUM(H98)</f>
        <v>1</v>
      </c>
      <c r="I99" s="177"/>
    </row>
    <row r="100" spans="2:9" ht="15" customHeight="1" thickBot="1">
      <c r="B100" s="245"/>
      <c r="C100" s="176" t="s">
        <v>123</v>
      </c>
      <c r="D100" s="39">
        <f>SUM(D97,D99)</f>
        <v>0.54999999999999993</v>
      </c>
      <c r="E100" s="39">
        <f>SUM(E97,E99)</f>
        <v>5.79</v>
      </c>
      <c r="F100" s="39">
        <f>SUM(F97,F99)</f>
        <v>4.79</v>
      </c>
      <c r="G100" s="39">
        <f>SUM(G97,G99)</f>
        <v>0</v>
      </c>
      <c r="H100" s="40">
        <f>SUM(H97,H99)</f>
        <v>5</v>
      </c>
      <c r="I100" s="177"/>
    </row>
    <row r="101" spans="2:9" ht="15" customHeight="1">
      <c r="B101" s="243" t="s">
        <v>81</v>
      </c>
      <c r="C101" s="90" t="s">
        <v>70</v>
      </c>
      <c r="D101" s="20">
        <v>0.1</v>
      </c>
      <c r="E101" s="32">
        <v>1.08</v>
      </c>
      <c r="F101" s="32">
        <v>1.08</v>
      </c>
      <c r="G101" s="20"/>
      <c r="H101" s="21">
        <v>2</v>
      </c>
      <c r="I101" s="91"/>
    </row>
    <row r="102" spans="2:9" ht="15" customHeight="1">
      <c r="B102" s="244"/>
      <c r="C102" s="104" t="s">
        <v>71</v>
      </c>
      <c r="D102" s="24">
        <v>1.8</v>
      </c>
      <c r="E102" s="33">
        <v>16.7</v>
      </c>
      <c r="F102" s="33">
        <v>15.4</v>
      </c>
      <c r="G102" s="24"/>
      <c r="H102" s="25">
        <v>14</v>
      </c>
      <c r="I102" s="173"/>
    </row>
    <row r="103" spans="2:9" ht="15" customHeight="1" thickBot="1">
      <c r="B103" s="244"/>
      <c r="C103" s="96" t="s">
        <v>72</v>
      </c>
      <c r="D103" s="26">
        <f>SUM(D101:D102)</f>
        <v>1.9000000000000001</v>
      </c>
      <c r="E103" s="26">
        <f>SUM(E101:E102)</f>
        <v>17.78</v>
      </c>
      <c r="F103" s="26">
        <f>SUM(F101:F102)</f>
        <v>16.48</v>
      </c>
      <c r="G103" s="26">
        <f>SUM(G101:G102)</f>
        <v>0</v>
      </c>
      <c r="H103" s="27">
        <f>SUM(H101:H102)</f>
        <v>16</v>
      </c>
      <c r="I103" s="175"/>
    </row>
    <row r="104" spans="2:9" ht="15" customHeight="1">
      <c r="B104" s="244"/>
      <c r="C104" s="90" t="s">
        <v>50</v>
      </c>
      <c r="D104" s="20">
        <v>0.1</v>
      </c>
      <c r="E104" s="20">
        <v>6</v>
      </c>
      <c r="F104" s="20">
        <v>5.5</v>
      </c>
      <c r="G104" s="20"/>
      <c r="H104" s="21">
        <v>1</v>
      </c>
      <c r="I104" s="91"/>
    </row>
    <row r="105" spans="2:9" ht="15" customHeight="1">
      <c r="B105" s="244"/>
      <c r="C105" s="104" t="s">
        <v>49</v>
      </c>
      <c r="D105" s="24">
        <v>0.3</v>
      </c>
      <c r="E105" s="33">
        <v>10</v>
      </c>
      <c r="F105" s="33">
        <v>10</v>
      </c>
      <c r="G105" s="24"/>
      <c r="H105" s="25">
        <v>3</v>
      </c>
      <c r="I105" s="173"/>
    </row>
    <row r="106" spans="2:9" ht="15" customHeight="1" thickBot="1">
      <c r="B106" s="244"/>
      <c r="C106" s="96" t="s">
        <v>78</v>
      </c>
      <c r="D106" s="26">
        <f>SUM(D104:D105)</f>
        <v>0.4</v>
      </c>
      <c r="E106" s="26">
        <f>SUM(E104:E105)</f>
        <v>16</v>
      </c>
      <c r="F106" s="26">
        <f>SUM(F104:F105)</f>
        <v>15.5</v>
      </c>
      <c r="G106" s="26">
        <f>SUM(G104:G105)</f>
        <v>0</v>
      </c>
      <c r="H106" s="27">
        <f>SUM(H104:H105)</f>
        <v>4</v>
      </c>
      <c r="I106" s="175"/>
    </row>
    <row r="107" spans="2:9" ht="15" customHeight="1">
      <c r="B107" s="244"/>
      <c r="C107" s="90" t="s">
        <v>116</v>
      </c>
      <c r="D107" s="20">
        <v>0.2</v>
      </c>
      <c r="E107" s="32">
        <v>2</v>
      </c>
      <c r="F107" s="32">
        <v>1.6</v>
      </c>
      <c r="G107" s="20"/>
      <c r="H107" s="21">
        <v>2</v>
      </c>
      <c r="I107" s="91"/>
    </row>
    <row r="108" spans="2:9" ht="15" customHeight="1" thickBot="1">
      <c r="B108" s="244"/>
      <c r="C108" s="96" t="s">
        <v>117</v>
      </c>
      <c r="D108" s="26">
        <f>SUM(D107)</f>
        <v>0.2</v>
      </c>
      <c r="E108" s="26">
        <f>SUM(E107)</f>
        <v>2</v>
      </c>
      <c r="F108" s="26">
        <f>SUM(F107)</f>
        <v>1.6</v>
      </c>
      <c r="G108" s="26">
        <f>SUM(G107)</f>
        <v>0</v>
      </c>
      <c r="H108" s="27">
        <f>SUM(H107)</f>
        <v>2</v>
      </c>
      <c r="I108" s="175"/>
    </row>
    <row r="109" spans="2:9" ht="15" customHeight="1" thickBot="1">
      <c r="B109" s="245"/>
      <c r="C109" s="176" t="s">
        <v>123</v>
      </c>
      <c r="D109" s="30">
        <f>SUM(D103,D106,D108)</f>
        <v>2.5000000000000004</v>
      </c>
      <c r="E109" s="30">
        <f>SUM(E103,E106,E108)</f>
        <v>35.78</v>
      </c>
      <c r="F109" s="30">
        <f>SUM(F103,F106,F108)</f>
        <v>33.58</v>
      </c>
      <c r="G109" s="30">
        <f>SUM(G103,G106,G108)</f>
        <v>0</v>
      </c>
      <c r="H109" s="31">
        <f>SUM(H103,H106,H108)</f>
        <v>22</v>
      </c>
      <c r="I109" s="177"/>
    </row>
    <row r="110" spans="2:9" ht="15" customHeight="1">
      <c r="B110" s="243" t="s">
        <v>8</v>
      </c>
      <c r="C110" s="90" t="s">
        <v>70</v>
      </c>
      <c r="D110" s="20">
        <v>1.3</v>
      </c>
      <c r="E110" s="32">
        <v>17.399999999999999</v>
      </c>
      <c r="F110" s="32">
        <v>17.399999999999999</v>
      </c>
      <c r="G110" s="20">
        <v>2.8</v>
      </c>
      <c r="H110" s="21">
        <v>9</v>
      </c>
      <c r="I110" s="91"/>
    </row>
    <row r="111" spans="2:9" ht="15" customHeight="1">
      <c r="B111" s="244"/>
      <c r="C111" s="104" t="s">
        <v>74</v>
      </c>
      <c r="D111" s="24">
        <v>0.9</v>
      </c>
      <c r="E111" s="33">
        <v>14.9</v>
      </c>
      <c r="F111" s="33">
        <v>14.6</v>
      </c>
      <c r="G111" s="24"/>
      <c r="H111" s="25">
        <v>14</v>
      </c>
      <c r="I111" s="173"/>
    </row>
    <row r="112" spans="2:9" ht="15" customHeight="1">
      <c r="B112" s="244"/>
      <c r="C112" s="104" t="s">
        <v>77</v>
      </c>
      <c r="D112" s="24">
        <v>0.42</v>
      </c>
      <c r="E112" s="33">
        <v>7.93</v>
      </c>
      <c r="F112" s="33">
        <v>7.93</v>
      </c>
      <c r="G112" s="24">
        <v>0.28999999999999998</v>
      </c>
      <c r="H112" s="25">
        <v>4</v>
      </c>
      <c r="I112" s="173"/>
    </row>
    <row r="113" spans="2:9" ht="15" customHeight="1">
      <c r="B113" s="244"/>
      <c r="C113" s="104" t="s">
        <v>75</v>
      </c>
      <c r="D113" s="24">
        <v>0.6</v>
      </c>
      <c r="E113" s="33">
        <v>16.2</v>
      </c>
      <c r="F113" s="33">
        <v>15.9</v>
      </c>
      <c r="G113" s="24"/>
      <c r="H113" s="25">
        <v>7</v>
      </c>
      <c r="I113" s="173"/>
    </row>
    <row r="114" spans="2:9" ht="15" customHeight="1" thickBot="1">
      <c r="B114" s="244"/>
      <c r="C114" s="96" t="s">
        <v>72</v>
      </c>
      <c r="D114" s="26">
        <f>SUM(D110:D113)</f>
        <v>3.22</v>
      </c>
      <c r="E114" s="26">
        <f>SUM(E110:E113)</f>
        <v>56.429999999999993</v>
      </c>
      <c r="F114" s="26">
        <f>SUM(F110:F113)</f>
        <v>55.83</v>
      </c>
      <c r="G114" s="26">
        <f>SUM(G110:G113)</f>
        <v>3.09</v>
      </c>
      <c r="H114" s="27">
        <f>SUM(H110:H113)</f>
        <v>34</v>
      </c>
      <c r="I114" s="175"/>
    </row>
    <row r="115" spans="2:9" ht="15" customHeight="1">
      <c r="B115" s="244"/>
      <c r="C115" s="90" t="s">
        <v>99</v>
      </c>
      <c r="D115" s="17">
        <v>0.2</v>
      </c>
      <c r="E115" s="56">
        <v>2</v>
      </c>
      <c r="F115" s="56">
        <v>1</v>
      </c>
      <c r="G115" s="17">
        <v>0</v>
      </c>
      <c r="H115" s="64">
        <v>4</v>
      </c>
      <c r="I115" s="91"/>
    </row>
    <row r="116" spans="2:9" ht="15" customHeight="1" thickBot="1">
      <c r="B116" s="244"/>
      <c r="C116" s="96" t="s">
        <v>100</v>
      </c>
      <c r="D116" s="26">
        <f>SUM(D115)</f>
        <v>0.2</v>
      </c>
      <c r="E116" s="26">
        <f>SUM(E115)</f>
        <v>2</v>
      </c>
      <c r="F116" s="26">
        <f>SUM(F115)</f>
        <v>1</v>
      </c>
      <c r="G116" s="26">
        <f>SUM(G115)</f>
        <v>0</v>
      </c>
      <c r="H116" s="27">
        <f>SUM(H115)</f>
        <v>4</v>
      </c>
      <c r="I116" s="175"/>
    </row>
    <row r="117" spans="2:9" ht="15" customHeight="1" thickBot="1">
      <c r="B117" s="245"/>
      <c r="C117" s="176" t="s">
        <v>123</v>
      </c>
      <c r="D117" s="30">
        <f>SUM(D114,D116)</f>
        <v>3.4200000000000004</v>
      </c>
      <c r="E117" s="30">
        <f>SUM(E114,E116)</f>
        <v>58.429999999999993</v>
      </c>
      <c r="F117" s="30">
        <f>SUM(F114,F116)</f>
        <v>56.83</v>
      </c>
      <c r="G117" s="30">
        <f>SUM(G114,G116)</f>
        <v>3.09</v>
      </c>
      <c r="H117" s="31">
        <f>SUM(H114,H116)</f>
        <v>38</v>
      </c>
      <c r="I117" s="177"/>
    </row>
    <row r="118" spans="2:9" ht="15" customHeight="1">
      <c r="B118" s="243" t="s">
        <v>40</v>
      </c>
      <c r="C118" s="90" t="s">
        <v>71</v>
      </c>
      <c r="D118" s="20">
        <v>0.03</v>
      </c>
      <c r="E118" s="32">
        <v>0.86</v>
      </c>
      <c r="F118" s="32">
        <v>0.8</v>
      </c>
      <c r="G118" s="20"/>
      <c r="H118" s="21">
        <v>2</v>
      </c>
      <c r="I118" s="91"/>
    </row>
    <row r="119" spans="2:9" ht="15" customHeight="1" thickBot="1">
      <c r="B119" s="244"/>
      <c r="C119" s="96" t="s">
        <v>72</v>
      </c>
      <c r="D119" s="26">
        <f>SUM(D118)</f>
        <v>0.03</v>
      </c>
      <c r="E119" s="26">
        <f t="shared" ref="E119:H120" si="1">SUM(E118)</f>
        <v>0.86</v>
      </c>
      <c r="F119" s="26">
        <f t="shared" si="1"/>
        <v>0.8</v>
      </c>
      <c r="G119" s="26">
        <f t="shared" si="1"/>
        <v>0</v>
      </c>
      <c r="H119" s="27">
        <f t="shared" si="1"/>
        <v>2</v>
      </c>
      <c r="I119" s="175"/>
    </row>
    <row r="120" spans="2:9" ht="15" customHeight="1" thickBot="1">
      <c r="B120" s="245"/>
      <c r="C120" s="176" t="s">
        <v>123</v>
      </c>
      <c r="D120" s="30">
        <f>SUM(D119)</f>
        <v>0.03</v>
      </c>
      <c r="E120" s="30">
        <f t="shared" si="1"/>
        <v>0.86</v>
      </c>
      <c r="F120" s="30">
        <f t="shared" si="1"/>
        <v>0.8</v>
      </c>
      <c r="G120" s="30">
        <f t="shared" si="1"/>
        <v>0</v>
      </c>
      <c r="H120" s="31">
        <f t="shared" si="1"/>
        <v>2</v>
      </c>
      <c r="I120" s="177"/>
    </row>
    <row r="121" spans="2:9" ht="15" customHeight="1">
      <c r="B121" s="254" t="s">
        <v>23</v>
      </c>
      <c r="C121" s="90" t="s">
        <v>70</v>
      </c>
      <c r="D121" s="20">
        <v>0.5</v>
      </c>
      <c r="E121" s="32">
        <v>9</v>
      </c>
      <c r="F121" s="32">
        <v>9</v>
      </c>
      <c r="G121" s="20"/>
      <c r="H121" s="21">
        <v>5</v>
      </c>
      <c r="I121" s="91"/>
    </row>
    <row r="122" spans="2:9" ht="15" customHeight="1">
      <c r="B122" s="255"/>
      <c r="C122" s="104" t="s">
        <v>74</v>
      </c>
      <c r="D122" s="24">
        <v>0.1</v>
      </c>
      <c r="E122" s="33">
        <v>3.8</v>
      </c>
      <c r="F122" s="33">
        <v>3.7</v>
      </c>
      <c r="G122" s="24"/>
      <c r="H122" s="25">
        <v>1</v>
      </c>
      <c r="I122" s="173"/>
    </row>
    <row r="123" spans="2:9" ht="15" customHeight="1">
      <c r="B123" s="255"/>
      <c r="C123" s="104" t="s">
        <v>77</v>
      </c>
      <c r="D123" s="24">
        <v>0.11</v>
      </c>
      <c r="E123" s="33">
        <v>2.42</v>
      </c>
      <c r="F123" s="33">
        <v>2.42</v>
      </c>
      <c r="G123" s="24"/>
      <c r="H123" s="25">
        <v>2</v>
      </c>
      <c r="I123" s="173"/>
    </row>
    <row r="124" spans="2:9" ht="15" customHeight="1">
      <c r="B124" s="255"/>
      <c r="C124" s="104" t="s">
        <v>71</v>
      </c>
      <c r="D124" s="24">
        <v>1.1399999999999999</v>
      </c>
      <c r="E124" s="33">
        <v>14.5</v>
      </c>
      <c r="F124" s="33">
        <v>13.4</v>
      </c>
      <c r="G124" s="24"/>
      <c r="H124" s="25">
        <v>11</v>
      </c>
      <c r="I124" s="173"/>
    </row>
    <row r="125" spans="2:9" ht="15" customHeight="1" thickBot="1">
      <c r="B125" s="255"/>
      <c r="C125" s="96" t="s">
        <v>72</v>
      </c>
      <c r="D125" s="26">
        <f>SUM(D121:D124)</f>
        <v>1.8499999999999999</v>
      </c>
      <c r="E125" s="26">
        <f>SUM(E121:E124)</f>
        <v>29.72</v>
      </c>
      <c r="F125" s="26">
        <f>SUM(F121:F124)</f>
        <v>28.52</v>
      </c>
      <c r="G125" s="26">
        <f>SUM(G121:G124)</f>
        <v>0</v>
      </c>
      <c r="H125" s="27">
        <f>SUM(H121:H124)</f>
        <v>19</v>
      </c>
      <c r="I125" s="175"/>
    </row>
    <row r="126" spans="2:9" ht="15" customHeight="1">
      <c r="B126" s="255"/>
      <c r="C126" s="90" t="s">
        <v>50</v>
      </c>
      <c r="D126" s="20">
        <v>0.18</v>
      </c>
      <c r="E126" s="32">
        <v>6</v>
      </c>
      <c r="F126" s="32">
        <v>5.5</v>
      </c>
      <c r="G126" s="20"/>
      <c r="H126" s="21">
        <v>1</v>
      </c>
      <c r="I126" s="91"/>
    </row>
    <row r="127" spans="2:9" ht="15" customHeight="1">
      <c r="B127" s="255"/>
      <c r="C127" s="104" t="s">
        <v>49</v>
      </c>
      <c r="D127" s="24">
        <v>0.8</v>
      </c>
      <c r="E127" s="33">
        <v>35</v>
      </c>
      <c r="F127" s="33">
        <v>35</v>
      </c>
      <c r="G127" s="24"/>
      <c r="H127" s="25">
        <v>3</v>
      </c>
      <c r="I127" s="173"/>
    </row>
    <row r="128" spans="2:9" ht="15" customHeight="1" thickBot="1">
      <c r="B128" s="255"/>
      <c r="C128" s="96" t="s">
        <v>78</v>
      </c>
      <c r="D128" s="26">
        <f>SUM(D126:D127)</f>
        <v>0.98</v>
      </c>
      <c r="E128" s="26">
        <f>SUM(E126:E127)</f>
        <v>41</v>
      </c>
      <c r="F128" s="26">
        <f>SUM(F126:F127)</f>
        <v>40.5</v>
      </c>
      <c r="G128" s="26">
        <f>SUM(G126:G127)</f>
        <v>0</v>
      </c>
      <c r="H128" s="27">
        <f>SUM(H126:H127)</f>
        <v>4</v>
      </c>
      <c r="I128" s="175"/>
    </row>
    <row r="129" spans="2:9" ht="15" customHeight="1" thickBot="1">
      <c r="B129" s="256"/>
      <c r="C129" s="176" t="s">
        <v>123</v>
      </c>
      <c r="D129" s="30">
        <f>SUM(D125,D128)</f>
        <v>2.83</v>
      </c>
      <c r="E129" s="30">
        <f>SUM(E125,E128)</f>
        <v>70.72</v>
      </c>
      <c r="F129" s="30">
        <f>SUM(F125,F128)</f>
        <v>69.02</v>
      </c>
      <c r="G129" s="30">
        <f>SUM(G125,G128)</f>
        <v>0</v>
      </c>
      <c r="H129" s="31">
        <f>SUM(H125,H128)</f>
        <v>23</v>
      </c>
      <c r="I129" s="177"/>
    </row>
    <row r="130" spans="2:9" ht="15" customHeight="1">
      <c r="B130" s="254" t="s">
        <v>82</v>
      </c>
      <c r="C130" s="90" t="s">
        <v>69</v>
      </c>
      <c r="D130" s="20">
        <f>12.1+2.4</f>
        <v>14.5</v>
      </c>
      <c r="E130" s="32">
        <f>168.8+30</f>
        <v>198.8</v>
      </c>
      <c r="F130" s="32">
        <f>168+4</f>
        <v>172</v>
      </c>
      <c r="G130" s="20"/>
      <c r="H130" s="21">
        <v>25</v>
      </c>
      <c r="I130" s="91" t="s">
        <v>83</v>
      </c>
    </row>
    <row r="131" spans="2:9" ht="15" customHeight="1">
      <c r="B131" s="255"/>
      <c r="C131" s="104" t="s">
        <v>70</v>
      </c>
      <c r="D131" s="24">
        <v>0.2</v>
      </c>
      <c r="E131" s="33">
        <v>3.2</v>
      </c>
      <c r="F131" s="33">
        <v>3.2</v>
      </c>
      <c r="G131" s="24"/>
      <c r="H131" s="25">
        <v>4</v>
      </c>
      <c r="I131" s="173"/>
    </row>
    <row r="132" spans="2:9" ht="15" customHeight="1">
      <c r="B132" s="255"/>
      <c r="C132" s="104" t="s">
        <v>74</v>
      </c>
      <c r="D132" s="24">
        <v>0.6</v>
      </c>
      <c r="E132" s="33">
        <v>18.2</v>
      </c>
      <c r="F132" s="33">
        <v>17.3</v>
      </c>
      <c r="G132" s="24">
        <v>3.6</v>
      </c>
      <c r="H132" s="25">
        <v>7</v>
      </c>
      <c r="I132" s="173" t="s">
        <v>83</v>
      </c>
    </row>
    <row r="133" spans="2:9" ht="15" customHeight="1">
      <c r="B133" s="255"/>
      <c r="C133" s="104" t="s">
        <v>71</v>
      </c>
      <c r="D133" s="24">
        <v>7.93</v>
      </c>
      <c r="E133" s="33">
        <v>157.1</v>
      </c>
      <c r="F133" s="33">
        <v>144.6</v>
      </c>
      <c r="G133" s="24">
        <v>36.299999999999997</v>
      </c>
      <c r="H133" s="25">
        <v>29</v>
      </c>
      <c r="I133" s="173" t="s">
        <v>129</v>
      </c>
    </row>
    <row r="134" spans="2:9" ht="15" customHeight="1">
      <c r="B134" s="255"/>
      <c r="C134" s="104" t="s">
        <v>75</v>
      </c>
      <c r="D134" s="24">
        <v>0.6</v>
      </c>
      <c r="E134" s="33">
        <v>15.2</v>
      </c>
      <c r="F134" s="33">
        <v>13.8</v>
      </c>
      <c r="G134" s="24"/>
      <c r="H134" s="25">
        <v>6</v>
      </c>
      <c r="I134" s="173" t="s">
        <v>83</v>
      </c>
    </row>
    <row r="135" spans="2:9" ht="15" customHeight="1" thickBot="1">
      <c r="B135" s="255"/>
      <c r="C135" s="96" t="s">
        <v>72</v>
      </c>
      <c r="D135" s="26">
        <f>SUM(D130:D134)</f>
        <v>23.83</v>
      </c>
      <c r="E135" s="26">
        <f>SUM(E130:E134)</f>
        <v>392.49999999999994</v>
      </c>
      <c r="F135" s="26">
        <f>SUM(F130:F134)</f>
        <v>350.90000000000003</v>
      </c>
      <c r="G135" s="26">
        <f>SUM(G130:G134)</f>
        <v>39.9</v>
      </c>
      <c r="H135" s="27">
        <f>SUM(H130:H134)</f>
        <v>71</v>
      </c>
      <c r="I135" s="175"/>
    </row>
    <row r="136" spans="2:9" ht="15" customHeight="1">
      <c r="B136" s="255"/>
      <c r="C136" s="90" t="s">
        <v>144</v>
      </c>
      <c r="D136" s="20">
        <v>0.5</v>
      </c>
      <c r="E136" s="32">
        <v>0.5</v>
      </c>
      <c r="F136" s="32">
        <v>0.5</v>
      </c>
      <c r="G136" s="20">
        <v>0</v>
      </c>
      <c r="H136" s="21">
        <v>15</v>
      </c>
      <c r="I136" s="91"/>
    </row>
    <row r="137" spans="2:9" ht="15" customHeight="1">
      <c r="B137" s="255"/>
      <c r="C137" s="97" t="s">
        <v>146</v>
      </c>
      <c r="D137" s="41">
        <f>(1.2-1.7)/3+1.2</f>
        <v>1.0333333333333332</v>
      </c>
      <c r="E137" s="42">
        <f>23.4/1.2*D137</f>
        <v>20.149999999999999</v>
      </c>
      <c r="F137" s="43">
        <f>18.8/23.4*E137</f>
        <v>16.18888888888889</v>
      </c>
      <c r="G137" s="24">
        <v>0</v>
      </c>
      <c r="H137" s="25">
        <v>3</v>
      </c>
      <c r="I137" s="98"/>
    </row>
    <row r="138" spans="2:9" ht="15" customHeight="1" thickBot="1">
      <c r="B138" s="255"/>
      <c r="C138" s="96" t="s">
        <v>68</v>
      </c>
      <c r="D138" s="26">
        <f>SUM(D136:D137)</f>
        <v>1.5333333333333332</v>
      </c>
      <c r="E138" s="26">
        <f>SUM(E136:E137)</f>
        <v>20.65</v>
      </c>
      <c r="F138" s="26">
        <f>SUM(F136:F137)</f>
        <v>16.68888888888889</v>
      </c>
      <c r="G138" s="26">
        <f>SUM(G136:G137)</f>
        <v>0</v>
      </c>
      <c r="H138" s="27">
        <f>SUM(H136:H137)</f>
        <v>18</v>
      </c>
      <c r="I138" s="175"/>
    </row>
    <row r="139" spans="2:9" ht="15" customHeight="1" thickBot="1">
      <c r="B139" s="256"/>
      <c r="C139" s="176" t="s">
        <v>123</v>
      </c>
      <c r="D139" s="30">
        <f>SUM(D135,D138)</f>
        <v>25.36333333333333</v>
      </c>
      <c r="E139" s="30">
        <f>SUM(E135,E138)</f>
        <v>413.14999999999992</v>
      </c>
      <c r="F139" s="30">
        <f>SUM(F135,F138)</f>
        <v>367.5888888888889</v>
      </c>
      <c r="G139" s="30">
        <f>SUM(G135,G138)</f>
        <v>39.9</v>
      </c>
      <c r="H139" s="31">
        <f>SUM(H135,H138)</f>
        <v>89</v>
      </c>
      <c r="I139" s="177"/>
    </row>
    <row r="140" spans="2:9" ht="15" customHeight="1">
      <c r="B140" s="243" t="s">
        <v>84</v>
      </c>
      <c r="C140" s="90" t="s">
        <v>69</v>
      </c>
      <c r="D140" s="20">
        <v>2</v>
      </c>
      <c r="E140" s="32">
        <v>9.3000000000000007</v>
      </c>
      <c r="F140" s="32">
        <v>9.3000000000000007</v>
      </c>
      <c r="G140" s="20"/>
      <c r="H140" s="21">
        <v>1</v>
      </c>
      <c r="I140" s="91"/>
    </row>
    <row r="141" spans="2:9" ht="15" customHeight="1">
      <c r="B141" s="244"/>
      <c r="C141" s="104" t="s">
        <v>85</v>
      </c>
      <c r="D141" s="24">
        <v>0.1</v>
      </c>
      <c r="E141" s="33">
        <v>1.8</v>
      </c>
      <c r="F141" s="33">
        <v>1.8</v>
      </c>
      <c r="G141" s="24"/>
      <c r="H141" s="25">
        <v>2</v>
      </c>
      <c r="I141" s="173"/>
    </row>
    <row r="142" spans="2:9" ht="15" customHeight="1">
      <c r="B142" s="244"/>
      <c r="C142" s="104" t="s">
        <v>74</v>
      </c>
      <c r="D142" s="24">
        <v>0.7</v>
      </c>
      <c r="E142" s="33">
        <v>8</v>
      </c>
      <c r="F142" s="33">
        <v>7.9</v>
      </c>
      <c r="G142" s="24"/>
      <c r="H142" s="25">
        <v>8</v>
      </c>
      <c r="I142" s="173" t="s">
        <v>86</v>
      </c>
    </row>
    <row r="143" spans="2:9" ht="15" customHeight="1">
      <c r="B143" s="244"/>
      <c r="C143" s="104" t="s">
        <v>75</v>
      </c>
      <c r="D143" s="24">
        <v>1.3</v>
      </c>
      <c r="E143" s="33">
        <v>9</v>
      </c>
      <c r="F143" s="33">
        <v>8.3000000000000007</v>
      </c>
      <c r="G143" s="24"/>
      <c r="H143" s="25">
        <v>8</v>
      </c>
      <c r="I143" s="173" t="s">
        <v>86</v>
      </c>
    </row>
    <row r="144" spans="2:9" ht="15" customHeight="1" thickBot="1">
      <c r="B144" s="244"/>
      <c r="C144" s="96" t="s">
        <v>72</v>
      </c>
      <c r="D144" s="26">
        <f>SUM(D140:D143)</f>
        <v>4.0999999999999996</v>
      </c>
      <c r="E144" s="26">
        <f>SUM(E140:E143)</f>
        <v>28.1</v>
      </c>
      <c r="F144" s="26">
        <f>SUM(F140:F143)</f>
        <v>27.3</v>
      </c>
      <c r="G144" s="26">
        <f>SUM(G140:G143)</f>
        <v>0</v>
      </c>
      <c r="H144" s="27">
        <f>SUM(H140:H143)</f>
        <v>19</v>
      </c>
      <c r="I144" s="175"/>
    </row>
    <row r="145" spans="2:9" ht="15" customHeight="1" thickBot="1">
      <c r="B145" s="245"/>
      <c r="C145" s="176" t="s">
        <v>123</v>
      </c>
      <c r="D145" s="30">
        <f>SUM(D144)</f>
        <v>4.0999999999999996</v>
      </c>
      <c r="E145" s="30">
        <f>SUM(E144)</f>
        <v>28.1</v>
      </c>
      <c r="F145" s="30">
        <f>SUM(F144)</f>
        <v>27.3</v>
      </c>
      <c r="G145" s="30">
        <f>SUM(G144)</f>
        <v>0</v>
      </c>
      <c r="H145" s="31">
        <f>SUM(H144)</f>
        <v>19</v>
      </c>
      <c r="I145" s="177"/>
    </row>
    <row r="146" spans="2:9" ht="15" customHeight="1">
      <c r="B146" s="243" t="s">
        <v>46</v>
      </c>
      <c r="C146" s="90" t="s">
        <v>85</v>
      </c>
      <c r="D146" s="20">
        <v>0.1</v>
      </c>
      <c r="E146" s="32">
        <v>2.9</v>
      </c>
      <c r="F146" s="32">
        <v>2.9</v>
      </c>
      <c r="G146" s="20"/>
      <c r="H146" s="21">
        <v>3</v>
      </c>
      <c r="I146" s="91"/>
    </row>
    <row r="147" spans="2:9" ht="15" customHeight="1">
      <c r="B147" s="244"/>
      <c r="C147" s="104" t="s">
        <v>74</v>
      </c>
      <c r="D147" s="24">
        <v>0.5</v>
      </c>
      <c r="E147" s="33">
        <v>2</v>
      </c>
      <c r="F147" s="33">
        <v>1.7</v>
      </c>
      <c r="G147" s="24"/>
      <c r="H147" s="25">
        <v>2</v>
      </c>
      <c r="I147" s="173"/>
    </row>
    <row r="148" spans="2:9" ht="15" customHeight="1">
      <c r="B148" s="244"/>
      <c r="C148" s="104" t="s">
        <v>75</v>
      </c>
      <c r="D148" s="24">
        <v>0.1</v>
      </c>
      <c r="E148" s="33">
        <v>0.8</v>
      </c>
      <c r="F148" s="33">
        <v>0.8</v>
      </c>
      <c r="G148" s="24"/>
      <c r="H148" s="25">
        <v>1</v>
      </c>
      <c r="I148" s="173"/>
    </row>
    <row r="149" spans="2:9" ht="15" customHeight="1" thickBot="1">
      <c r="B149" s="244"/>
      <c r="C149" s="96" t="s">
        <v>72</v>
      </c>
      <c r="D149" s="26">
        <f>SUM(D146:D148)</f>
        <v>0.7</v>
      </c>
      <c r="E149" s="26">
        <f>SUM(E146:E148)</f>
        <v>5.7</v>
      </c>
      <c r="F149" s="26">
        <f>SUM(F146:F148)</f>
        <v>5.3999999999999995</v>
      </c>
      <c r="G149" s="26">
        <f>SUM(G146:G148)</f>
        <v>0</v>
      </c>
      <c r="H149" s="27">
        <f>SUM(H146:H148)</f>
        <v>6</v>
      </c>
      <c r="I149" s="175"/>
    </row>
    <row r="150" spans="2:9" ht="15" customHeight="1">
      <c r="B150" s="244"/>
      <c r="C150" s="90" t="s">
        <v>144</v>
      </c>
      <c r="D150" s="20">
        <v>2</v>
      </c>
      <c r="E150" s="32">
        <v>20</v>
      </c>
      <c r="F150" s="32">
        <v>20</v>
      </c>
      <c r="G150" s="20">
        <v>0</v>
      </c>
      <c r="H150" s="21">
        <v>38</v>
      </c>
      <c r="I150" s="91"/>
    </row>
    <row r="151" spans="2:9" ht="15" customHeight="1" thickBot="1">
      <c r="B151" s="244"/>
      <c r="C151" s="96" t="s">
        <v>68</v>
      </c>
      <c r="D151" s="26">
        <f>SUM(D150)</f>
        <v>2</v>
      </c>
      <c r="E151" s="26">
        <f>SUM(E150)</f>
        <v>20</v>
      </c>
      <c r="F151" s="26">
        <f>SUM(F150)</f>
        <v>20</v>
      </c>
      <c r="G151" s="26">
        <f>SUM(G150)</f>
        <v>0</v>
      </c>
      <c r="H151" s="27">
        <f>SUM(H150)</f>
        <v>38</v>
      </c>
      <c r="I151" s="175"/>
    </row>
    <row r="152" spans="2:9" ht="15" customHeight="1">
      <c r="B152" s="244"/>
      <c r="C152" s="90" t="s">
        <v>50</v>
      </c>
      <c r="D152" s="20">
        <v>1.4</v>
      </c>
      <c r="E152" s="32">
        <v>48</v>
      </c>
      <c r="F152" s="32">
        <v>43</v>
      </c>
      <c r="G152" s="20"/>
      <c r="H152" s="21">
        <v>15</v>
      </c>
      <c r="I152" s="91"/>
    </row>
    <row r="153" spans="2:9" ht="15" customHeight="1" thickBot="1">
      <c r="B153" s="244"/>
      <c r="C153" s="96" t="s">
        <v>66</v>
      </c>
      <c r="D153" s="26">
        <f>SUM(D152)</f>
        <v>1.4</v>
      </c>
      <c r="E153" s="26">
        <f>SUM(E152)</f>
        <v>48</v>
      </c>
      <c r="F153" s="26">
        <f>SUM(F152)</f>
        <v>43</v>
      </c>
      <c r="G153" s="26">
        <f>SUM(G152)</f>
        <v>0</v>
      </c>
      <c r="H153" s="27">
        <f>SUM(H152)</f>
        <v>15</v>
      </c>
      <c r="I153" s="175"/>
    </row>
    <row r="154" spans="2:9" ht="15" customHeight="1">
      <c r="B154" s="244"/>
      <c r="C154" s="90" t="s">
        <v>116</v>
      </c>
      <c r="D154" s="20">
        <v>1</v>
      </c>
      <c r="E154" s="32">
        <v>1</v>
      </c>
      <c r="F154" s="32">
        <v>1</v>
      </c>
      <c r="G154" s="20"/>
      <c r="H154" s="21">
        <v>3</v>
      </c>
      <c r="I154" s="91"/>
    </row>
    <row r="155" spans="2:9" ht="15" customHeight="1">
      <c r="B155" s="244"/>
      <c r="C155" s="104" t="s">
        <v>118</v>
      </c>
      <c r="D155" s="22">
        <v>0.2</v>
      </c>
      <c r="E155" s="34">
        <v>2</v>
      </c>
      <c r="F155" s="34">
        <v>1</v>
      </c>
      <c r="G155" s="22"/>
      <c r="H155" s="23">
        <v>2</v>
      </c>
      <c r="I155" s="173"/>
    </row>
    <row r="156" spans="2:9" ht="15" customHeight="1" thickBot="1">
      <c r="B156" s="244"/>
      <c r="C156" s="96" t="s">
        <v>117</v>
      </c>
      <c r="D156" s="26">
        <f>SUM(D154:D155)</f>
        <v>1.2</v>
      </c>
      <c r="E156" s="26">
        <f>SUM(E154:E155)</f>
        <v>3</v>
      </c>
      <c r="F156" s="26">
        <f>SUM(F154:F155)</f>
        <v>2</v>
      </c>
      <c r="G156" s="26">
        <f>SUM(G154:G155)</f>
        <v>0</v>
      </c>
      <c r="H156" s="27">
        <f>SUM(H154:H155)</f>
        <v>5</v>
      </c>
      <c r="I156" s="175"/>
    </row>
    <row r="157" spans="2:9" ht="15" customHeight="1" thickBot="1">
      <c r="B157" s="245"/>
      <c r="C157" s="176" t="s">
        <v>123</v>
      </c>
      <c r="D157" s="30">
        <f>SUM(D149,D151,D153,D156)</f>
        <v>5.3</v>
      </c>
      <c r="E157" s="30">
        <f>SUM(E149,E151,E153,E156)</f>
        <v>76.7</v>
      </c>
      <c r="F157" s="30">
        <f>SUM(F149,F151,F153,F156)</f>
        <v>70.400000000000006</v>
      </c>
      <c r="G157" s="30">
        <f>SUM(G149,G151,G153,G156)</f>
        <v>0</v>
      </c>
      <c r="H157" s="31">
        <f>SUM(H149,H151,H153,H156)</f>
        <v>64</v>
      </c>
      <c r="I157" s="177"/>
    </row>
    <row r="158" spans="2:9" ht="15" customHeight="1">
      <c r="B158" s="243" t="s">
        <v>33</v>
      </c>
      <c r="C158" s="90" t="s">
        <v>50</v>
      </c>
      <c r="D158" s="20">
        <v>0.2</v>
      </c>
      <c r="E158" s="32">
        <v>4</v>
      </c>
      <c r="F158" s="32">
        <v>3</v>
      </c>
      <c r="G158" s="20"/>
      <c r="H158" s="21">
        <v>1</v>
      </c>
      <c r="I158" s="91"/>
    </row>
    <row r="159" spans="2:9" ht="15" customHeight="1" thickBot="1">
      <c r="B159" s="244"/>
      <c r="C159" s="96" t="s">
        <v>78</v>
      </c>
      <c r="D159" s="26">
        <f>SUM(D158)</f>
        <v>0.2</v>
      </c>
      <c r="E159" s="26">
        <f t="shared" ref="E159:H160" si="2">SUM(E158)</f>
        <v>4</v>
      </c>
      <c r="F159" s="26">
        <f t="shared" si="2"/>
        <v>3</v>
      </c>
      <c r="G159" s="26">
        <f t="shared" si="2"/>
        <v>0</v>
      </c>
      <c r="H159" s="27">
        <f t="shared" si="2"/>
        <v>1</v>
      </c>
      <c r="I159" s="175"/>
    </row>
    <row r="160" spans="2:9" ht="15" customHeight="1" thickBot="1">
      <c r="B160" s="245"/>
      <c r="C160" s="176" t="s">
        <v>123</v>
      </c>
      <c r="D160" s="30">
        <f>SUM(D159)</f>
        <v>0.2</v>
      </c>
      <c r="E160" s="30">
        <f t="shared" si="2"/>
        <v>4</v>
      </c>
      <c r="F160" s="30">
        <f t="shared" si="2"/>
        <v>3</v>
      </c>
      <c r="G160" s="30">
        <f t="shared" si="2"/>
        <v>0</v>
      </c>
      <c r="H160" s="31">
        <f t="shared" si="2"/>
        <v>1</v>
      </c>
      <c r="I160" s="177"/>
    </row>
    <row r="161" spans="2:9" ht="15" customHeight="1">
      <c r="B161" s="243" t="s">
        <v>87</v>
      </c>
      <c r="C161" s="90" t="s">
        <v>85</v>
      </c>
      <c r="D161" s="20">
        <v>0.1</v>
      </c>
      <c r="E161" s="20">
        <v>2.2999999999999998</v>
      </c>
      <c r="F161" s="20">
        <v>2.2999999999999998</v>
      </c>
      <c r="G161" s="20"/>
      <c r="H161" s="21">
        <v>2</v>
      </c>
      <c r="I161" s="91"/>
    </row>
    <row r="162" spans="2:9" ht="15" customHeight="1">
      <c r="B162" s="244"/>
      <c r="C162" s="104" t="s">
        <v>74</v>
      </c>
      <c r="D162" s="24">
        <v>0.5</v>
      </c>
      <c r="E162" s="24">
        <v>5</v>
      </c>
      <c r="F162" s="24">
        <v>4.8</v>
      </c>
      <c r="G162" s="24"/>
      <c r="H162" s="25">
        <v>8</v>
      </c>
      <c r="I162" s="173"/>
    </row>
    <row r="163" spans="2:9" ht="15" customHeight="1">
      <c r="B163" s="244"/>
      <c r="C163" s="104" t="s">
        <v>71</v>
      </c>
      <c r="D163" s="24">
        <v>1.08</v>
      </c>
      <c r="E163" s="24">
        <v>4.3</v>
      </c>
      <c r="F163" s="24">
        <v>4</v>
      </c>
      <c r="G163" s="24"/>
      <c r="H163" s="25">
        <v>7</v>
      </c>
      <c r="I163" s="173"/>
    </row>
    <row r="164" spans="2:9" ht="15" customHeight="1">
      <c r="B164" s="244"/>
      <c r="C164" s="104" t="s">
        <v>75</v>
      </c>
      <c r="D164" s="24">
        <v>0.8</v>
      </c>
      <c r="E164" s="24">
        <v>6.5</v>
      </c>
      <c r="F164" s="24">
        <v>6</v>
      </c>
      <c r="G164" s="24"/>
      <c r="H164" s="25">
        <v>10</v>
      </c>
      <c r="I164" s="173"/>
    </row>
    <row r="165" spans="2:9" ht="15" customHeight="1" thickBot="1">
      <c r="B165" s="244"/>
      <c r="C165" s="96" t="s">
        <v>72</v>
      </c>
      <c r="D165" s="26">
        <f>SUM(D161:D164)</f>
        <v>2.4800000000000004</v>
      </c>
      <c r="E165" s="26">
        <f>SUM(E161:E164)</f>
        <v>18.100000000000001</v>
      </c>
      <c r="F165" s="26">
        <f>SUM(F161:F164)</f>
        <v>17.100000000000001</v>
      </c>
      <c r="G165" s="26">
        <f>SUM(G161:G164)</f>
        <v>0</v>
      </c>
      <c r="H165" s="27">
        <f>SUM(H161:H164)</f>
        <v>27</v>
      </c>
      <c r="I165" s="194"/>
    </row>
    <row r="166" spans="2:9" ht="15" customHeight="1">
      <c r="B166" s="244"/>
      <c r="C166" s="90" t="s">
        <v>50</v>
      </c>
      <c r="D166" s="20">
        <v>0.1</v>
      </c>
      <c r="E166" s="20">
        <v>0.5</v>
      </c>
      <c r="F166" s="20">
        <v>0.3</v>
      </c>
      <c r="G166" s="20"/>
      <c r="H166" s="21">
        <v>1</v>
      </c>
      <c r="I166" s="91"/>
    </row>
    <row r="167" spans="2:9" ht="15" customHeight="1" thickBot="1">
      <c r="B167" s="244"/>
      <c r="C167" s="96" t="s">
        <v>78</v>
      </c>
      <c r="D167" s="26">
        <f>SUM(D166)</f>
        <v>0.1</v>
      </c>
      <c r="E167" s="26">
        <f>SUM(E166)</f>
        <v>0.5</v>
      </c>
      <c r="F167" s="26">
        <f>SUM(F166)</f>
        <v>0.3</v>
      </c>
      <c r="G167" s="26">
        <f>SUM(G166)</f>
        <v>0</v>
      </c>
      <c r="H167" s="27">
        <f>SUM(H166)</f>
        <v>1</v>
      </c>
      <c r="I167" s="175"/>
    </row>
    <row r="168" spans="2:9" ht="15" customHeight="1">
      <c r="B168" s="244"/>
      <c r="C168" s="90" t="s">
        <v>116</v>
      </c>
      <c r="D168" s="20">
        <v>0.1</v>
      </c>
      <c r="E168" s="20">
        <v>0.9</v>
      </c>
      <c r="F168" s="20">
        <v>0.6</v>
      </c>
      <c r="G168" s="20"/>
      <c r="H168" s="21">
        <v>1</v>
      </c>
      <c r="I168" s="91"/>
    </row>
    <row r="169" spans="2:9" ht="15" customHeight="1" thickBot="1">
      <c r="B169" s="244"/>
      <c r="C169" s="96" t="s">
        <v>117</v>
      </c>
      <c r="D169" s="26">
        <f>SUM(D168)</f>
        <v>0.1</v>
      </c>
      <c r="E169" s="26">
        <f>SUM(E168)</f>
        <v>0.9</v>
      </c>
      <c r="F169" s="26">
        <f>SUM(F168)</f>
        <v>0.6</v>
      </c>
      <c r="G169" s="26">
        <f>SUM(G168)</f>
        <v>0</v>
      </c>
      <c r="H169" s="27">
        <f>SUM(H168)</f>
        <v>1</v>
      </c>
      <c r="I169" s="175"/>
    </row>
    <row r="170" spans="2:9" ht="15" customHeight="1" thickBot="1">
      <c r="B170" s="245"/>
      <c r="C170" s="176" t="s">
        <v>123</v>
      </c>
      <c r="D170" s="30">
        <f>SUM(D165,D167,D169)</f>
        <v>2.6800000000000006</v>
      </c>
      <c r="E170" s="30">
        <f>SUM(E165,E167,E169)</f>
        <v>19.5</v>
      </c>
      <c r="F170" s="30">
        <f>SUM(F165,F167,F169)</f>
        <v>18.000000000000004</v>
      </c>
      <c r="G170" s="30">
        <f>SUM(G165,G167,G169)</f>
        <v>0</v>
      </c>
      <c r="H170" s="31">
        <f>SUM(H165,H167,H169)</f>
        <v>29</v>
      </c>
      <c r="I170" s="177"/>
    </row>
    <row r="171" spans="2:9" ht="15" customHeight="1">
      <c r="B171" s="243" t="s">
        <v>88</v>
      </c>
      <c r="C171" s="90" t="s">
        <v>85</v>
      </c>
      <c r="D171" s="20">
        <v>1.1000000000000001</v>
      </c>
      <c r="E171" s="20">
        <v>8.4</v>
      </c>
      <c r="F171" s="20">
        <v>8.4</v>
      </c>
      <c r="G171" s="20"/>
      <c r="H171" s="21">
        <v>11</v>
      </c>
      <c r="I171" s="91"/>
    </row>
    <row r="172" spans="2:9" ht="15" customHeight="1">
      <c r="B172" s="244"/>
      <c r="C172" s="104" t="s">
        <v>74</v>
      </c>
      <c r="D172" s="24">
        <v>0.2</v>
      </c>
      <c r="E172" s="24">
        <v>1</v>
      </c>
      <c r="F172" s="24">
        <v>0.7</v>
      </c>
      <c r="G172" s="24"/>
      <c r="H172" s="25">
        <v>4</v>
      </c>
      <c r="I172" s="173"/>
    </row>
    <row r="173" spans="2:9" ht="15" customHeight="1">
      <c r="B173" s="244"/>
      <c r="C173" s="104" t="s">
        <v>77</v>
      </c>
      <c r="D173" s="24">
        <v>0.16</v>
      </c>
      <c r="E173" s="24">
        <v>0.65</v>
      </c>
      <c r="F173" s="24">
        <v>0.65</v>
      </c>
      <c r="G173" s="24"/>
      <c r="H173" s="25">
        <v>2</v>
      </c>
      <c r="I173" s="173"/>
    </row>
    <row r="174" spans="2:9" ht="15" customHeight="1">
      <c r="B174" s="244"/>
      <c r="C174" s="104" t="s">
        <v>75</v>
      </c>
      <c r="D174" s="24">
        <v>0.8</v>
      </c>
      <c r="E174" s="24">
        <v>0.8</v>
      </c>
      <c r="F174" s="24">
        <v>0.8</v>
      </c>
      <c r="G174" s="24"/>
      <c r="H174" s="25">
        <v>2</v>
      </c>
      <c r="I174" s="173"/>
    </row>
    <row r="175" spans="2:9" ht="15" customHeight="1" thickBot="1">
      <c r="B175" s="244"/>
      <c r="C175" s="96" t="s">
        <v>72</v>
      </c>
      <c r="D175" s="26">
        <f>SUM(D171:D174)</f>
        <v>2.2599999999999998</v>
      </c>
      <c r="E175" s="26">
        <f>SUM(E171:E174)</f>
        <v>10.850000000000001</v>
      </c>
      <c r="F175" s="26">
        <f>SUM(F171:F174)</f>
        <v>10.55</v>
      </c>
      <c r="G175" s="26">
        <f>SUM(G171:G174)</f>
        <v>0</v>
      </c>
      <c r="H175" s="27">
        <f>SUM(H171:H174)</f>
        <v>19</v>
      </c>
      <c r="I175" s="175"/>
    </row>
    <row r="176" spans="2:9" ht="15" customHeight="1">
      <c r="B176" s="244"/>
      <c r="C176" s="90" t="s">
        <v>57</v>
      </c>
      <c r="D176" s="20">
        <v>0.1</v>
      </c>
      <c r="E176" s="20">
        <v>2</v>
      </c>
      <c r="F176" s="20">
        <v>1</v>
      </c>
      <c r="G176" s="92"/>
      <c r="H176" s="21">
        <v>2</v>
      </c>
      <c r="I176" s="91"/>
    </row>
    <row r="177" spans="2:9" ht="15" customHeight="1" thickBot="1">
      <c r="B177" s="244"/>
      <c r="C177" s="96" t="s">
        <v>76</v>
      </c>
      <c r="D177" s="26">
        <f>SUM(D176)</f>
        <v>0.1</v>
      </c>
      <c r="E177" s="26">
        <f>SUM(E176)</f>
        <v>2</v>
      </c>
      <c r="F177" s="26">
        <f>SUM(F176)</f>
        <v>1</v>
      </c>
      <c r="G177" s="26">
        <f>SUM(G176)</f>
        <v>0</v>
      </c>
      <c r="H177" s="27">
        <f>SUM(H176)</f>
        <v>2</v>
      </c>
      <c r="I177" s="175"/>
    </row>
    <row r="178" spans="2:9" ht="15" customHeight="1">
      <c r="B178" s="244"/>
      <c r="C178" s="90" t="s">
        <v>99</v>
      </c>
      <c r="D178" s="17">
        <v>0.2</v>
      </c>
      <c r="E178" s="17">
        <v>1.5</v>
      </c>
      <c r="F178" s="17">
        <v>1</v>
      </c>
      <c r="G178" s="17">
        <v>0</v>
      </c>
      <c r="H178" s="64">
        <v>5</v>
      </c>
      <c r="I178" s="91"/>
    </row>
    <row r="179" spans="2:9" ht="15" customHeight="1" thickBot="1">
      <c r="B179" s="244"/>
      <c r="C179" s="96" t="s">
        <v>100</v>
      </c>
      <c r="D179" s="26">
        <f>SUM(D178)</f>
        <v>0.2</v>
      </c>
      <c r="E179" s="26">
        <f>SUM(E178)</f>
        <v>1.5</v>
      </c>
      <c r="F179" s="26">
        <f>SUM(F178)</f>
        <v>1</v>
      </c>
      <c r="G179" s="26">
        <f>SUM(G178)</f>
        <v>0</v>
      </c>
      <c r="H179" s="27">
        <f>SUM(H178)</f>
        <v>5</v>
      </c>
      <c r="I179" s="175"/>
    </row>
    <row r="180" spans="2:9" ht="15" customHeight="1">
      <c r="B180" s="244"/>
      <c r="C180" s="90" t="s">
        <v>50</v>
      </c>
      <c r="D180" s="20">
        <v>2</v>
      </c>
      <c r="E180" s="20">
        <v>55</v>
      </c>
      <c r="F180" s="20">
        <v>50</v>
      </c>
      <c r="G180" s="20"/>
      <c r="H180" s="21">
        <v>15</v>
      </c>
      <c r="I180" s="91"/>
    </row>
    <row r="181" spans="2:9" ht="15" customHeight="1" thickBot="1">
      <c r="B181" s="244"/>
      <c r="C181" s="96" t="s">
        <v>78</v>
      </c>
      <c r="D181" s="26">
        <f>SUM(D180)</f>
        <v>2</v>
      </c>
      <c r="E181" s="26">
        <f>SUM(E180)</f>
        <v>55</v>
      </c>
      <c r="F181" s="26">
        <f>SUM(F180)</f>
        <v>50</v>
      </c>
      <c r="G181" s="26">
        <f>SUM(G180)</f>
        <v>0</v>
      </c>
      <c r="H181" s="27">
        <f>SUM(H180)</f>
        <v>15</v>
      </c>
      <c r="I181" s="175"/>
    </row>
    <row r="182" spans="2:9" ht="15" customHeight="1">
      <c r="B182" s="244"/>
      <c r="C182" s="90" t="s">
        <v>116</v>
      </c>
      <c r="D182" s="20">
        <v>1.8</v>
      </c>
      <c r="E182" s="20">
        <v>11</v>
      </c>
      <c r="F182" s="20">
        <v>8.8000000000000007</v>
      </c>
      <c r="G182" s="20"/>
      <c r="H182" s="21">
        <v>7</v>
      </c>
      <c r="I182" s="91"/>
    </row>
    <row r="183" spans="2:9" ht="15" customHeight="1" thickBot="1">
      <c r="B183" s="244"/>
      <c r="C183" s="96" t="s">
        <v>117</v>
      </c>
      <c r="D183" s="26">
        <f>SUM(D182)</f>
        <v>1.8</v>
      </c>
      <c r="E183" s="26">
        <f>SUM(E182)</f>
        <v>11</v>
      </c>
      <c r="F183" s="26">
        <f>SUM(F182)</f>
        <v>8.8000000000000007</v>
      </c>
      <c r="G183" s="26">
        <f>SUM(G182)</f>
        <v>0</v>
      </c>
      <c r="H183" s="27">
        <f>SUM(H182)</f>
        <v>7</v>
      </c>
      <c r="I183" s="175"/>
    </row>
    <row r="184" spans="2:9" ht="15" customHeight="1" thickBot="1">
      <c r="B184" s="245"/>
      <c r="C184" s="176" t="s">
        <v>123</v>
      </c>
      <c r="D184" s="30">
        <f>SUM(D175,D177,D179,D181,D183)</f>
        <v>6.36</v>
      </c>
      <c r="E184" s="30">
        <f>SUM(E175,E177,E179,E181,E183)</f>
        <v>80.349999999999994</v>
      </c>
      <c r="F184" s="30">
        <f>SUM(F175,F177,F179,F181,F183)</f>
        <v>71.349999999999994</v>
      </c>
      <c r="G184" s="30">
        <f>SUM(G175,G177,G179,G181,G183)</f>
        <v>0</v>
      </c>
      <c r="H184" s="31">
        <f>SUM(H175,H177,H179,H181,H183)</f>
        <v>48</v>
      </c>
      <c r="I184" s="177"/>
    </row>
    <row r="185" spans="2:9" ht="15" customHeight="1">
      <c r="B185" s="243" t="s">
        <v>89</v>
      </c>
      <c r="C185" s="90" t="s">
        <v>85</v>
      </c>
      <c r="D185" s="20">
        <v>0.2</v>
      </c>
      <c r="E185" s="20">
        <v>1.4</v>
      </c>
      <c r="F185" s="20">
        <v>1.4</v>
      </c>
      <c r="G185" s="20"/>
      <c r="H185" s="21">
        <v>2</v>
      </c>
      <c r="I185" s="91"/>
    </row>
    <row r="186" spans="2:9" ht="15" customHeight="1">
      <c r="B186" s="253"/>
      <c r="C186" s="186" t="s">
        <v>77</v>
      </c>
      <c r="D186" s="24">
        <v>0.04</v>
      </c>
      <c r="E186" s="24">
        <v>1.31</v>
      </c>
      <c r="F186" s="24">
        <v>1.31</v>
      </c>
      <c r="G186" s="24"/>
      <c r="H186" s="25">
        <v>1</v>
      </c>
      <c r="I186" s="98"/>
    </row>
    <row r="187" spans="2:9" ht="15" customHeight="1" thickBot="1">
      <c r="B187" s="244"/>
      <c r="C187" s="96" t="s">
        <v>72</v>
      </c>
      <c r="D187" s="26">
        <f>SUM(D185:D186)</f>
        <v>0.24000000000000002</v>
      </c>
      <c r="E187" s="26">
        <f>SUM(E185:E186)</f>
        <v>2.71</v>
      </c>
      <c r="F187" s="26">
        <f>SUM(F185:F186)</f>
        <v>2.71</v>
      </c>
      <c r="G187" s="26">
        <f>SUM(G185:G186)</f>
        <v>0</v>
      </c>
      <c r="H187" s="27">
        <f>SUM(H185:H186)</f>
        <v>3</v>
      </c>
      <c r="I187" s="175"/>
    </row>
    <row r="188" spans="2:9" ht="15" customHeight="1">
      <c r="B188" s="244"/>
      <c r="C188" s="100" t="s">
        <v>112</v>
      </c>
      <c r="D188" s="101">
        <v>0.2</v>
      </c>
      <c r="E188" s="101">
        <v>1</v>
      </c>
      <c r="F188" s="101">
        <v>0.8</v>
      </c>
      <c r="G188" s="188"/>
      <c r="H188" s="102">
        <v>1</v>
      </c>
      <c r="I188" s="189"/>
    </row>
    <row r="189" spans="2:9" ht="15" customHeight="1" thickBot="1">
      <c r="B189" s="244"/>
      <c r="C189" s="96" t="s">
        <v>138</v>
      </c>
      <c r="D189" s="26">
        <f>SUM(D188)</f>
        <v>0.2</v>
      </c>
      <c r="E189" s="26">
        <f>SUM(E188)</f>
        <v>1</v>
      </c>
      <c r="F189" s="26">
        <f>SUM(F188)</f>
        <v>0.8</v>
      </c>
      <c r="G189" s="26">
        <f>SUM(G188)</f>
        <v>0</v>
      </c>
      <c r="H189" s="27">
        <f>SUM(H188)</f>
        <v>1</v>
      </c>
      <c r="I189" s="175"/>
    </row>
    <row r="190" spans="2:9" ht="15" customHeight="1">
      <c r="B190" s="244"/>
      <c r="C190" s="90" t="s">
        <v>116</v>
      </c>
      <c r="D190" s="20">
        <v>0.4</v>
      </c>
      <c r="E190" s="20">
        <v>2</v>
      </c>
      <c r="F190" s="20">
        <v>2</v>
      </c>
      <c r="G190" s="20"/>
      <c r="H190" s="21">
        <v>2</v>
      </c>
      <c r="I190" s="91"/>
    </row>
    <row r="191" spans="2:9" ht="15" customHeight="1" thickBot="1">
      <c r="B191" s="244"/>
      <c r="C191" s="96" t="s">
        <v>117</v>
      </c>
      <c r="D191" s="26">
        <f>SUM(D190)</f>
        <v>0.4</v>
      </c>
      <c r="E191" s="26">
        <f>SUM(E190)</f>
        <v>2</v>
      </c>
      <c r="F191" s="26">
        <f>SUM(F190)</f>
        <v>2</v>
      </c>
      <c r="G191" s="26">
        <f>SUM(G190)</f>
        <v>0</v>
      </c>
      <c r="H191" s="27">
        <f>SUM(H190)</f>
        <v>2</v>
      </c>
      <c r="I191" s="175"/>
    </row>
    <row r="192" spans="2:9" ht="15" customHeight="1" thickBot="1">
      <c r="B192" s="245"/>
      <c r="C192" s="176" t="s">
        <v>123</v>
      </c>
      <c r="D192" s="30">
        <f>SUM(D187,D189,D191)</f>
        <v>0.84000000000000008</v>
      </c>
      <c r="E192" s="30">
        <f>SUM(E187,E189,E191)</f>
        <v>5.71</v>
      </c>
      <c r="F192" s="30">
        <f>SUM(F187,F189,F191)</f>
        <v>5.51</v>
      </c>
      <c r="G192" s="30">
        <f>SUM(G187,G189,G191)</f>
        <v>0</v>
      </c>
      <c r="H192" s="31">
        <f>SUM(H187,H189,H191)</f>
        <v>6</v>
      </c>
      <c r="I192" s="177"/>
    </row>
    <row r="193" spans="2:9" ht="15" customHeight="1">
      <c r="B193" s="254" t="s">
        <v>90</v>
      </c>
      <c r="C193" s="90" t="s">
        <v>69</v>
      </c>
      <c r="D193" s="20">
        <v>3.2</v>
      </c>
      <c r="E193" s="32">
        <v>7</v>
      </c>
      <c r="F193" s="32">
        <v>0.7</v>
      </c>
      <c r="G193" s="20"/>
      <c r="H193" s="21">
        <v>15</v>
      </c>
      <c r="I193" s="91"/>
    </row>
    <row r="194" spans="2:9" ht="15" customHeight="1">
      <c r="B194" s="255"/>
      <c r="C194" s="104" t="s">
        <v>85</v>
      </c>
      <c r="D194" s="24">
        <v>0.6</v>
      </c>
      <c r="E194" s="33">
        <v>4.5</v>
      </c>
      <c r="F194" s="33">
        <v>4.5</v>
      </c>
      <c r="G194" s="24"/>
      <c r="H194" s="25">
        <v>5</v>
      </c>
      <c r="I194" s="173"/>
    </row>
    <row r="195" spans="2:9" ht="15" customHeight="1">
      <c r="B195" s="255"/>
      <c r="C195" s="104" t="s">
        <v>74</v>
      </c>
      <c r="D195" s="24">
        <v>0.5</v>
      </c>
      <c r="E195" s="33">
        <v>14.8</v>
      </c>
      <c r="F195" s="33">
        <v>14.4</v>
      </c>
      <c r="G195" s="24"/>
      <c r="H195" s="25">
        <v>6</v>
      </c>
      <c r="I195" s="173"/>
    </row>
    <row r="196" spans="2:9" ht="15" customHeight="1">
      <c r="B196" s="255"/>
      <c r="C196" s="104" t="s">
        <v>77</v>
      </c>
      <c r="D196" s="24">
        <v>0.02</v>
      </c>
      <c r="E196" s="33">
        <v>0</v>
      </c>
      <c r="F196" s="33">
        <v>0</v>
      </c>
      <c r="G196" s="24"/>
      <c r="H196" s="25">
        <v>1</v>
      </c>
      <c r="I196" s="173"/>
    </row>
    <row r="197" spans="2:9" ht="15" customHeight="1">
      <c r="B197" s="255"/>
      <c r="C197" s="104" t="s">
        <v>71</v>
      </c>
      <c r="D197" s="24">
        <v>0.35</v>
      </c>
      <c r="E197" s="33">
        <v>5.5</v>
      </c>
      <c r="F197" s="33">
        <v>5</v>
      </c>
      <c r="G197" s="24"/>
      <c r="H197" s="25">
        <v>2</v>
      </c>
      <c r="I197" s="173"/>
    </row>
    <row r="198" spans="2:9" ht="15" customHeight="1">
      <c r="B198" s="255"/>
      <c r="C198" s="104" t="s">
        <v>75</v>
      </c>
      <c r="D198" s="24">
        <v>1.8</v>
      </c>
      <c r="E198" s="33">
        <v>13.4</v>
      </c>
      <c r="F198" s="33">
        <v>13.2</v>
      </c>
      <c r="G198" s="24"/>
      <c r="H198" s="25">
        <v>12</v>
      </c>
      <c r="I198" s="173"/>
    </row>
    <row r="199" spans="2:9" ht="15" customHeight="1" thickBot="1">
      <c r="B199" s="255"/>
      <c r="C199" s="96" t="s">
        <v>72</v>
      </c>
      <c r="D199" s="26">
        <f>SUM(D193:D198)</f>
        <v>6.47</v>
      </c>
      <c r="E199" s="26">
        <f>SUM(E193:E198)</f>
        <v>45.2</v>
      </c>
      <c r="F199" s="26">
        <f>SUM(F193:F198)</f>
        <v>37.799999999999997</v>
      </c>
      <c r="G199" s="26">
        <f>SUM(G193:G198)</f>
        <v>0</v>
      </c>
      <c r="H199" s="27">
        <f>SUM(H193:H198)</f>
        <v>41</v>
      </c>
      <c r="I199" s="175"/>
    </row>
    <row r="200" spans="2:9" ht="15" customHeight="1" thickBot="1">
      <c r="B200" s="256"/>
      <c r="C200" s="176" t="s">
        <v>123</v>
      </c>
      <c r="D200" s="30">
        <f>SUM(D199)</f>
        <v>6.47</v>
      </c>
      <c r="E200" s="30">
        <f>SUM(E199)</f>
        <v>45.2</v>
      </c>
      <c r="F200" s="30">
        <f>SUM(F199)</f>
        <v>37.799999999999997</v>
      </c>
      <c r="G200" s="30">
        <f>SUM(G199)</f>
        <v>0</v>
      </c>
      <c r="H200" s="31">
        <f>SUM(H199)</f>
        <v>41</v>
      </c>
      <c r="I200" s="177"/>
    </row>
    <row r="201" spans="2:9" ht="15" customHeight="1">
      <c r="B201" s="243" t="s">
        <v>4</v>
      </c>
      <c r="C201" s="90" t="s">
        <v>85</v>
      </c>
      <c r="D201" s="20">
        <v>1.1000000000000001</v>
      </c>
      <c r="E201" s="32">
        <v>8.9</v>
      </c>
      <c r="F201" s="32">
        <v>8.9</v>
      </c>
      <c r="G201" s="20"/>
      <c r="H201" s="21">
        <v>11</v>
      </c>
      <c r="I201" s="91"/>
    </row>
    <row r="202" spans="2:9" ht="15" customHeight="1">
      <c r="B202" s="244"/>
      <c r="C202" s="104" t="s">
        <v>74</v>
      </c>
      <c r="D202" s="24">
        <v>0.2</v>
      </c>
      <c r="E202" s="33">
        <v>2</v>
      </c>
      <c r="F202" s="33">
        <v>1.8</v>
      </c>
      <c r="G202" s="24"/>
      <c r="H202" s="25">
        <v>4</v>
      </c>
      <c r="I202" s="173"/>
    </row>
    <row r="203" spans="2:9" ht="15" customHeight="1">
      <c r="B203" s="244"/>
      <c r="C203" s="104" t="s">
        <v>91</v>
      </c>
      <c r="D203" s="24">
        <v>0.2</v>
      </c>
      <c r="E203" s="33">
        <v>0</v>
      </c>
      <c r="F203" s="33">
        <v>0</v>
      </c>
      <c r="G203" s="24"/>
      <c r="H203" s="25">
        <v>1</v>
      </c>
      <c r="I203" s="173"/>
    </row>
    <row r="204" spans="2:9" ht="15" customHeight="1">
      <c r="B204" s="244"/>
      <c r="C204" s="104" t="s">
        <v>75</v>
      </c>
      <c r="D204" s="24">
        <v>0.2</v>
      </c>
      <c r="E204" s="33">
        <v>1.6</v>
      </c>
      <c r="F204" s="33">
        <v>1.5</v>
      </c>
      <c r="G204" s="24"/>
      <c r="H204" s="25">
        <v>6</v>
      </c>
      <c r="I204" s="173"/>
    </row>
    <row r="205" spans="2:9" ht="15" customHeight="1" thickBot="1">
      <c r="B205" s="244"/>
      <c r="C205" s="96" t="s">
        <v>72</v>
      </c>
      <c r="D205" s="26">
        <f>SUM(D201:D204)</f>
        <v>1.7</v>
      </c>
      <c r="E205" s="26">
        <f>SUM(E201:E204)</f>
        <v>12.5</v>
      </c>
      <c r="F205" s="26">
        <f>SUM(F201:F204)</f>
        <v>12.200000000000001</v>
      </c>
      <c r="G205" s="26">
        <f>SUM(G201:G204)</f>
        <v>0</v>
      </c>
      <c r="H205" s="27">
        <f>SUM(H201:H204)</f>
        <v>22</v>
      </c>
      <c r="I205" s="175"/>
    </row>
    <row r="206" spans="2:9" ht="15" customHeight="1" thickBot="1">
      <c r="B206" s="245"/>
      <c r="C206" s="176" t="s">
        <v>123</v>
      </c>
      <c r="D206" s="30">
        <f>SUM(D205)</f>
        <v>1.7</v>
      </c>
      <c r="E206" s="30">
        <f>SUM(E205)</f>
        <v>12.5</v>
      </c>
      <c r="F206" s="30">
        <f>SUM(F205)</f>
        <v>12.200000000000001</v>
      </c>
      <c r="G206" s="30">
        <f>SUM(G205)</f>
        <v>0</v>
      </c>
      <c r="H206" s="31">
        <f>SUM(H205)</f>
        <v>22</v>
      </c>
      <c r="I206" s="177"/>
    </row>
    <row r="207" spans="2:9" ht="15" customHeight="1">
      <c r="B207" s="257" t="s">
        <v>5</v>
      </c>
      <c r="C207" s="90" t="s">
        <v>85</v>
      </c>
      <c r="D207" s="20">
        <v>0.19</v>
      </c>
      <c r="E207" s="32">
        <v>7.1</v>
      </c>
      <c r="F207" s="32">
        <v>7.1</v>
      </c>
      <c r="G207" s="20"/>
      <c r="H207" s="21">
        <v>6</v>
      </c>
      <c r="I207" s="91"/>
    </row>
    <row r="208" spans="2:9" ht="15" customHeight="1">
      <c r="B208" s="258"/>
      <c r="C208" s="104" t="s">
        <v>74</v>
      </c>
      <c r="D208" s="24">
        <v>0.5</v>
      </c>
      <c r="E208" s="33">
        <v>14</v>
      </c>
      <c r="F208" s="33">
        <v>13.9</v>
      </c>
      <c r="G208" s="24"/>
      <c r="H208" s="25">
        <v>5</v>
      </c>
      <c r="I208" s="173"/>
    </row>
    <row r="209" spans="2:9" ht="15" customHeight="1">
      <c r="B209" s="258"/>
      <c r="C209" s="104" t="s">
        <v>77</v>
      </c>
      <c r="D209" s="24">
        <v>0.03</v>
      </c>
      <c r="E209" s="33">
        <v>0</v>
      </c>
      <c r="F209" s="33">
        <v>0</v>
      </c>
      <c r="G209" s="24"/>
      <c r="H209" s="25">
        <v>1</v>
      </c>
      <c r="I209" s="173"/>
    </row>
    <row r="210" spans="2:9" ht="15" customHeight="1">
      <c r="B210" s="258"/>
      <c r="C210" s="104" t="s">
        <v>71</v>
      </c>
      <c r="D210" s="24">
        <v>0.37</v>
      </c>
      <c r="E210" s="33">
        <v>1.3</v>
      </c>
      <c r="F210" s="33">
        <v>1.2</v>
      </c>
      <c r="G210" s="24"/>
      <c r="H210" s="25">
        <v>4</v>
      </c>
      <c r="I210" s="173"/>
    </row>
    <row r="211" spans="2:9" ht="15" customHeight="1">
      <c r="B211" s="258"/>
      <c r="C211" s="104" t="s">
        <v>75</v>
      </c>
      <c r="D211" s="24">
        <v>1.7</v>
      </c>
      <c r="E211" s="33">
        <v>15.5</v>
      </c>
      <c r="F211" s="33">
        <v>15.1</v>
      </c>
      <c r="G211" s="24"/>
      <c r="H211" s="25">
        <v>12</v>
      </c>
      <c r="I211" s="173"/>
    </row>
    <row r="212" spans="2:9" ht="15" customHeight="1" thickBot="1">
      <c r="B212" s="258"/>
      <c r="C212" s="96" t="s">
        <v>72</v>
      </c>
      <c r="D212" s="26">
        <f>SUM(D207:D211)</f>
        <v>2.79</v>
      </c>
      <c r="E212" s="26">
        <f>SUM(E207:E211)</f>
        <v>37.900000000000006</v>
      </c>
      <c r="F212" s="26">
        <f>SUM(F207:F211)</f>
        <v>37.299999999999997</v>
      </c>
      <c r="G212" s="26">
        <f>SUM(G207:G211)</f>
        <v>0</v>
      </c>
      <c r="H212" s="27">
        <f>SUM(H207:H211)</f>
        <v>28</v>
      </c>
      <c r="I212" s="175"/>
    </row>
    <row r="213" spans="2:9" ht="15" customHeight="1">
      <c r="B213" s="258"/>
      <c r="C213" s="100" t="s">
        <v>112</v>
      </c>
      <c r="D213" s="101">
        <v>0.1</v>
      </c>
      <c r="E213" s="187">
        <v>1</v>
      </c>
      <c r="F213" s="187">
        <v>0.8</v>
      </c>
      <c r="G213" s="188"/>
      <c r="H213" s="102">
        <v>1</v>
      </c>
      <c r="I213" s="189"/>
    </row>
    <row r="214" spans="2:9" ht="15" customHeight="1" thickBot="1">
      <c r="B214" s="258"/>
      <c r="C214" s="96" t="s">
        <v>139</v>
      </c>
      <c r="D214" s="26">
        <f>SUM(D213)</f>
        <v>0.1</v>
      </c>
      <c r="E214" s="26">
        <f>SUM(E213)</f>
        <v>1</v>
      </c>
      <c r="F214" s="26">
        <f>SUM(F213)</f>
        <v>0.8</v>
      </c>
      <c r="G214" s="26">
        <f>SUM(G213)</f>
        <v>0</v>
      </c>
      <c r="H214" s="27">
        <f>SUM(H213)</f>
        <v>1</v>
      </c>
      <c r="I214" s="175"/>
    </row>
    <row r="215" spans="2:9" ht="15" customHeight="1">
      <c r="B215" s="258"/>
      <c r="C215" s="90" t="s">
        <v>50</v>
      </c>
      <c r="D215" s="20">
        <v>0.2</v>
      </c>
      <c r="E215" s="32">
        <v>4.5</v>
      </c>
      <c r="F215" s="32">
        <v>4</v>
      </c>
      <c r="G215" s="20"/>
      <c r="H215" s="21">
        <v>2</v>
      </c>
      <c r="I215" s="91"/>
    </row>
    <row r="216" spans="2:9" ht="15" customHeight="1" thickBot="1">
      <c r="B216" s="258"/>
      <c r="C216" s="96" t="s">
        <v>78</v>
      </c>
      <c r="D216" s="26">
        <f>SUM(D215)</f>
        <v>0.2</v>
      </c>
      <c r="E216" s="26">
        <f>SUM(E215)</f>
        <v>4.5</v>
      </c>
      <c r="F216" s="26">
        <f>SUM(F215)</f>
        <v>4</v>
      </c>
      <c r="G216" s="26">
        <f>SUM(G215)</f>
        <v>0</v>
      </c>
      <c r="H216" s="27">
        <f>SUM(H215)</f>
        <v>2</v>
      </c>
      <c r="I216" s="175"/>
    </row>
    <row r="217" spans="2:9" ht="15" customHeight="1">
      <c r="B217" s="258"/>
      <c r="C217" s="90" t="s">
        <v>116</v>
      </c>
      <c r="D217" s="20">
        <v>1.4</v>
      </c>
      <c r="E217" s="32">
        <v>2.2999999999999998</v>
      </c>
      <c r="F217" s="32">
        <v>2.1</v>
      </c>
      <c r="G217" s="20"/>
      <c r="H217" s="21">
        <v>2</v>
      </c>
      <c r="I217" s="91"/>
    </row>
    <row r="218" spans="2:9" ht="15" customHeight="1" thickBot="1">
      <c r="B218" s="258"/>
      <c r="C218" s="96" t="s">
        <v>117</v>
      </c>
      <c r="D218" s="26">
        <f>SUM(D217)</f>
        <v>1.4</v>
      </c>
      <c r="E218" s="26">
        <f>SUM(E217)</f>
        <v>2.2999999999999998</v>
      </c>
      <c r="F218" s="26">
        <f>SUM(F217)</f>
        <v>2.1</v>
      </c>
      <c r="G218" s="26">
        <f>SUM(G217)</f>
        <v>0</v>
      </c>
      <c r="H218" s="27">
        <f>SUM(H217)</f>
        <v>2</v>
      </c>
      <c r="I218" s="175"/>
    </row>
    <row r="219" spans="2:9" ht="15" customHeight="1" thickBot="1">
      <c r="B219" s="259"/>
      <c r="C219" s="176" t="s">
        <v>123</v>
      </c>
      <c r="D219" s="30">
        <f>SUM(D212,D214,D216,D218)</f>
        <v>4.49</v>
      </c>
      <c r="E219" s="30">
        <f>SUM(E212,E214,E216,E218)</f>
        <v>45.7</v>
      </c>
      <c r="F219" s="30">
        <f>SUM(F212,F214,F216,F218)</f>
        <v>44.199999999999996</v>
      </c>
      <c r="G219" s="30">
        <f>SUM(G212,G214,G216,G218)</f>
        <v>0</v>
      </c>
      <c r="H219" s="31">
        <f>SUM(H212,H214,H216,H218)</f>
        <v>33</v>
      </c>
      <c r="I219" s="177"/>
    </row>
    <row r="220" spans="2:9" ht="15" customHeight="1">
      <c r="B220" s="243" t="s">
        <v>41</v>
      </c>
      <c r="C220" s="90" t="s">
        <v>85</v>
      </c>
      <c r="D220" s="20">
        <v>0.1</v>
      </c>
      <c r="E220" s="32">
        <v>1.3</v>
      </c>
      <c r="F220" s="32">
        <v>1.3</v>
      </c>
      <c r="G220" s="20"/>
      <c r="H220" s="21">
        <v>2</v>
      </c>
      <c r="I220" s="91"/>
    </row>
    <row r="221" spans="2:9" ht="15" customHeight="1" thickBot="1">
      <c r="B221" s="244"/>
      <c r="C221" s="96" t="s">
        <v>72</v>
      </c>
      <c r="D221" s="26">
        <f>SUM(D220)</f>
        <v>0.1</v>
      </c>
      <c r="E221" s="26">
        <f>SUM(E220)</f>
        <v>1.3</v>
      </c>
      <c r="F221" s="26">
        <f>SUM(F220)</f>
        <v>1.3</v>
      </c>
      <c r="G221" s="26">
        <f>SUM(G220)</f>
        <v>0</v>
      </c>
      <c r="H221" s="27">
        <f>SUM(H220)</f>
        <v>2</v>
      </c>
      <c r="I221" s="175"/>
    </row>
    <row r="222" spans="2:9" ht="15" customHeight="1">
      <c r="B222" s="244"/>
      <c r="C222" s="90" t="s">
        <v>49</v>
      </c>
      <c r="D222" s="20">
        <v>0.01</v>
      </c>
      <c r="E222" s="32">
        <v>0.3</v>
      </c>
      <c r="F222" s="32">
        <v>0.3</v>
      </c>
      <c r="G222" s="20"/>
      <c r="H222" s="21">
        <v>3</v>
      </c>
      <c r="I222" s="91"/>
    </row>
    <row r="223" spans="2:9" ht="15" customHeight="1" thickBot="1">
      <c r="B223" s="244"/>
      <c r="C223" s="96" t="s">
        <v>66</v>
      </c>
      <c r="D223" s="26">
        <f>SUM(D222)</f>
        <v>0.01</v>
      </c>
      <c r="E223" s="26">
        <f>SUM(E222)</f>
        <v>0.3</v>
      </c>
      <c r="F223" s="26">
        <f>SUM(F222)</f>
        <v>0.3</v>
      </c>
      <c r="G223" s="26">
        <f>SUM(G222)</f>
        <v>0</v>
      </c>
      <c r="H223" s="27">
        <f>SUM(H222)</f>
        <v>3</v>
      </c>
      <c r="I223" s="175"/>
    </row>
    <row r="224" spans="2:9" ht="15" customHeight="1" thickBot="1">
      <c r="B224" s="245"/>
      <c r="C224" s="176" t="s">
        <v>123</v>
      </c>
      <c r="D224" s="30">
        <f>SUM(D221,D223)</f>
        <v>0.11</v>
      </c>
      <c r="E224" s="30">
        <f>SUM(E221,E223)</f>
        <v>1.6</v>
      </c>
      <c r="F224" s="30">
        <f>SUM(F221,F223)</f>
        <v>1.6</v>
      </c>
      <c r="G224" s="30">
        <f>SUM(G221,G223)</f>
        <v>0</v>
      </c>
      <c r="H224" s="31">
        <f>SUM(H221,H223)</f>
        <v>5</v>
      </c>
      <c r="I224" s="177"/>
    </row>
    <row r="225" spans="2:9" ht="15" customHeight="1">
      <c r="B225" s="243" t="s">
        <v>6</v>
      </c>
      <c r="C225" s="90" t="s">
        <v>85</v>
      </c>
      <c r="D225" s="32">
        <v>0.1</v>
      </c>
      <c r="E225" s="32">
        <v>0.96</v>
      </c>
      <c r="F225" s="32">
        <v>0.96</v>
      </c>
      <c r="G225" s="32"/>
      <c r="H225" s="21">
        <v>7</v>
      </c>
      <c r="I225" s="91"/>
    </row>
    <row r="226" spans="2:9" ht="15" customHeight="1">
      <c r="B226" s="244"/>
      <c r="C226" s="104" t="s">
        <v>74</v>
      </c>
      <c r="D226" s="33">
        <v>0.1</v>
      </c>
      <c r="E226" s="33">
        <v>0.6</v>
      </c>
      <c r="F226" s="33">
        <v>0.6</v>
      </c>
      <c r="G226" s="33"/>
      <c r="H226" s="25">
        <v>1</v>
      </c>
      <c r="I226" s="173"/>
    </row>
    <row r="227" spans="2:9" ht="15" customHeight="1">
      <c r="B227" s="244"/>
      <c r="C227" s="104" t="s">
        <v>80</v>
      </c>
      <c r="D227" s="33">
        <v>0.1</v>
      </c>
      <c r="E227" s="33">
        <v>1.4</v>
      </c>
      <c r="F227" s="33">
        <v>1.4</v>
      </c>
      <c r="G227" s="33"/>
      <c r="H227" s="25">
        <v>1</v>
      </c>
      <c r="I227" s="173"/>
    </row>
    <row r="228" spans="2:9" ht="15" customHeight="1">
      <c r="B228" s="244"/>
      <c r="C228" s="104" t="s">
        <v>92</v>
      </c>
      <c r="D228" s="33">
        <v>0.1</v>
      </c>
      <c r="E228" s="33">
        <v>0.4</v>
      </c>
      <c r="F228" s="33">
        <v>0.2</v>
      </c>
      <c r="G228" s="33"/>
      <c r="H228" s="25">
        <v>1</v>
      </c>
      <c r="I228" s="173"/>
    </row>
    <row r="229" spans="2:9" ht="15" customHeight="1" thickBot="1">
      <c r="B229" s="244"/>
      <c r="C229" s="96" t="s">
        <v>72</v>
      </c>
      <c r="D229" s="37">
        <f>SUM(D225:D228)</f>
        <v>0.4</v>
      </c>
      <c r="E229" s="37">
        <f>SUM(E225:E228)</f>
        <v>3.36</v>
      </c>
      <c r="F229" s="37">
        <f>SUM(F225:F228)</f>
        <v>3.16</v>
      </c>
      <c r="G229" s="37">
        <f>SUM(G225:G228)</f>
        <v>0</v>
      </c>
      <c r="H229" s="38">
        <f>SUM(H225:H228)</f>
        <v>10</v>
      </c>
      <c r="I229" s="175"/>
    </row>
    <row r="230" spans="2:9" ht="15" customHeight="1">
      <c r="B230" s="244"/>
      <c r="C230" s="90" t="s">
        <v>58</v>
      </c>
      <c r="D230" s="32">
        <v>1.3</v>
      </c>
      <c r="E230" s="32">
        <v>16</v>
      </c>
      <c r="F230" s="32">
        <v>17.899999999999999</v>
      </c>
      <c r="G230" s="32">
        <v>17.899999999999999</v>
      </c>
      <c r="H230" s="21">
        <v>52</v>
      </c>
      <c r="I230" s="91" t="s">
        <v>141</v>
      </c>
    </row>
    <row r="231" spans="2:9" ht="15" customHeight="1" thickBot="1">
      <c r="B231" s="244"/>
      <c r="C231" s="96" t="s">
        <v>65</v>
      </c>
      <c r="D231" s="37">
        <f>SUM(D230)</f>
        <v>1.3</v>
      </c>
      <c r="E231" s="37">
        <f>SUM(E230)</f>
        <v>16</v>
      </c>
      <c r="F231" s="37">
        <f>SUM(F230)</f>
        <v>17.899999999999999</v>
      </c>
      <c r="G231" s="37">
        <f>SUM(G230)</f>
        <v>17.899999999999999</v>
      </c>
      <c r="H231" s="38">
        <f>SUM(H230)</f>
        <v>52</v>
      </c>
      <c r="I231" s="195"/>
    </row>
    <row r="232" spans="2:9" ht="15" customHeight="1">
      <c r="B232" s="244"/>
      <c r="C232" s="100" t="s">
        <v>99</v>
      </c>
      <c r="D232" s="57">
        <v>0.3</v>
      </c>
      <c r="E232" s="57">
        <v>1.8</v>
      </c>
      <c r="F232" s="57">
        <v>0.5</v>
      </c>
      <c r="G232" s="57">
        <v>0</v>
      </c>
      <c r="H232" s="61">
        <v>6</v>
      </c>
      <c r="I232" s="91"/>
    </row>
    <row r="233" spans="2:9" ht="15" customHeight="1">
      <c r="B233" s="244"/>
      <c r="C233" s="104" t="s">
        <v>101</v>
      </c>
      <c r="D233" s="56">
        <v>5</v>
      </c>
      <c r="E233" s="56">
        <v>3.6</v>
      </c>
      <c r="F233" s="56">
        <v>3.6</v>
      </c>
      <c r="G233" s="56">
        <v>3</v>
      </c>
      <c r="H233" s="64">
        <v>55</v>
      </c>
      <c r="I233" s="173"/>
    </row>
    <row r="234" spans="2:9" ht="15" customHeight="1">
      <c r="B234" s="244"/>
      <c r="C234" s="104" t="s">
        <v>97</v>
      </c>
      <c r="D234" s="56">
        <v>9</v>
      </c>
      <c r="E234" s="56">
        <v>1.6</v>
      </c>
      <c r="F234" s="56">
        <v>1.1000000000000001</v>
      </c>
      <c r="G234" s="56">
        <v>0.6</v>
      </c>
      <c r="H234" s="64">
        <v>100</v>
      </c>
      <c r="I234" s="173"/>
    </row>
    <row r="235" spans="2:9" ht="15" customHeight="1">
      <c r="B235" s="244"/>
      <c r="C235" s="190" t="s">
        <v>102</v>
      </c>
      <c r="D235" s="19">
        <v>1</v>
      </c>
      <c r="E235" s="19">
        <v>5</v>
      </c>
      <c r="F235" s="19">
        <v>4.4000000000000004</v>
      </c>
      <c r="G235" s="19"/>
      <c r="H235" s="99">
        <v>12</v>
      </c>
      <c r="I235" s="173"/>
    </row>
    <row r="236" spans="2:9" ht="15" customHeight="1" thickBot="1">
      <c r="B236" s="244"/>
      <c r="C236" s="96" t="s">
        <v>98</v>
      </c>
      <c r="D236" s="37">
        <f>SUM(D232:D235)</f>
        <v>15.3</v>
      </c>
      <c r="E236" s="37">
        <f>SUM(E232:E235)</f>
        <v>12</v>
      </c>
      <c r="F236" s="37">
        <f>SUM(F232:F235)</f>
        <v>9.6</v>
      </c>
      <c r="G236" s="37">
        <f>SUM(G232:G235)</f>
        <v>3.6</v>
      </c>
      <c r="H236" s="38">
        <f>SUM(H232:H235)</f>
        <v>173</v>
      </c>
      <c r="I236" s="175"/>
    </row>
    <row r="237" spans="2:9" ht="15" customHeight="1">
      <c r="B237" s="244"/>
      <c r="C237" s="90" t="s">
        <v>50</v>
      </c>
      <c r="D237" s="32">
        <v>4.8</v>
      </c>
      <c r="E237" s="32">
        <v>70</v>
      </c>
      <c r="F237" s="32">
        <v>65</v>
      </c>
      <c r="G237" s="32">
        <v>30</v>
      </c>
      <c r="H237" s="21">
        <v>34</v>
      </c>
      <c r="I237" s="91"/>
    </row>
    <row r="238" spans="2:9" ht="15" customHeight="1" thickBot="1">
      <c r="B238" s="244"/>
      <c r="C238" s="96" t="s">
        <v>66</v>
      </c>
      <c r="D238" s="37">
        <f>SUM(D237)</f>
        <v>4.8</v>
      </c>
      <c r="E238" s="37">
        <f>SUM(E237)</f>
        <v>70</v>
      </c>
      <c r="F238" s="37">
        <f>SUM(F237)</f>
        <v>65</v>
      </c>
      <c r="G238" s="37">
        <f>SUM(G237)</f>
        <v>30</v>
      </c>
      <c r="H238" s="38">
        <f>SUM(H237)</f>
        <v>34</v>
      </c>
      <c r="I238" s="175"/>
    </row>
    <row r="239" spans="2:9" ht="15" customHeight="1">
      <c r="B239" s="244"/>
      <c r="C239" s="90" t="s">
        <v>116</v>
      </c>
      <c r="D239" s="32">
        <v>2.5</v>
      </c>
      <c r="E239" s="32">
        <v>20</v>
      </c>
      <c r="F239" s="32">
        <v>16</v>
      </c>
      <c r="G239" s="32">
        <v>14</v>
      </c>
      <c r="H239" s="21">
        <v>20</v>
      </c>
      <c r="I239" s="91" t="s">
        <v>120</v>
      </c>
    </row>
    <row r="240" spans="2:9" ht="15" customHeight="1">
      <c r="B240" s="244"/>
      <c r="C240" s="104" t="s">
        <v>119</v>
      </c>
      <c r="D240" s="33">
        <v>1.2</v>
      </c>
      <c r="E240" s="33">
        <v>7.1</v>
      </c>
      <c r="F240" s="33">
        <v>4.3</v>
      </c>
      <c r="G240" s="33">
        <v>4.3</v>
      </c>
      <c r="H240" s="25">
        <v>12</v>
      </c>
      <c r="I240" s="173" t="s">
        <v>120</v>
      </c>
    </row>
    <row r="241" spans="2:9" ht="15" customHeight="1">
      <c r="B241" s="244"/>
      <c r="C241" s="104" t="s">
        <v>118</v>
      </c>
      <c r="D241" s="33">
        <v>4</v>
      </c>
      <c r="E241" s="33">
        <v>25</v>
      </c>
      <c r="F241" s="33">
        <v>20</v>
      </c>
      <c r="G241" s="33"/>
      <c r="H241" s="25">
        <v>15</v>
      </c>
      <c r="I241" s="173" t="s">
        <v>120</v>
      </c>
    </row>
    <row r="242" spans="2:9" ht="15" customHeight="1" thickBot="1">
      <c r="B242" s="244"/>
      <c r="C242" s="96" t="s">
        <v>117</v>
      </c>
      <c r="D242" s="26">
        <f>SUM(D239:D241)</f>
        <v>7.7</v>
      </c>
      <c r="E242" s="26">
        <f>SUM(E239:E241)</f>
        <v>52.1</v>
      </c>
      <c r="F242" s="26">
        <f>SUM(F239:F241)</f>
        <v>40.299999999999997</v>
      </c>
      <c r="G242" s="26">
        <f>SUM(G239:G241)</f>
        <v>18.3</v>
      </c>
      <c r="H242" s="27">
        <f>SUM(H239:H241)</f>
        <v>47</v>
      </c>
      <c r="I242" s="175"/>
    </row>
    <row r="243" spans="2:9" ht="15" customHeight="1" thickBot="1">
      <c r="B243" s="245"/>
      <c r="C243" s="176" t="s">
        <v>123</v>
      </c>
      <c r="D243" s="39">
        <f>SUM(D229,D231,D236,D238,D242)</f>
        <v>29.5</v>
      </c>
      <c r="E243" s="39">
        <f>SUM(E229,E231,E236,E238,E242)</f>
        <v>153.46</v>
      </c>
      <c r="F243" s="39">
        <f>SUM(F229,F231,F236,F238,F242)</f>
        <v>135.95999999999998</v>
      </c>
      <c r="G243" s="39">
        <f>SUM(G229,G231,G236,G238,G242)</f>
        <v>69.8</v>
      </c>
      <c r="H243" s="40">
        <f>SUM(H229,H231,H236,H238,H242)</f>
        <v>316</v>
      </c>
      <c r="I243" s="177"/>
    </row>
    <row r="244" spans="2:9" ht="15" customHeight="1">
      <c r="B244" s="243" t="s">
        <v>47</v>
      </c>
      <c r="C244" s="90" t="s">
        <v>85</v>
      </c>
      <c r="D244" s="20">
        <v>0.2</v>
      </c>
      <c r="E244" s="20">
        <v>0.9</v>
      </c>
      <c r="F244" s="20">
        <v>0.9</v>
      </c>
      <c r="G244" s="20"/>
      <c r="H244" s="21">
        <v>3</v>
      </c>
      <c r="I244" s="91"/>
    </row>
    <row r="245" spans="2:9" ht="15" customHeight="1">
      <c r="B245" s="253"/>
      <c r="C245" s="186" t="s">
        <v>77</v>
      </c>
      <c r="D245" s="33">
        <v>0.03</v>
      </c>
      <c r="E245" s="33">
        <v>0</v>
      </c>
      <c r="F245" s="33">
        <v>0</v>
      </c>
      <c r="G245" s="33"/>
      <c r="H245" s="25">
        <v>1</v>
      </c>
      <c r="I245" s="98"/>
    </row>
    <row r="246" spans="2:9" ht="15" customHeight="1" thickBot="1">
      <c r="B246" s="244"/>
      <c r="C246" s="96" t="s">
        <v>72</v>
      </c>
      <c r="D246" s="26">
        <f>SUM(D244:D245)</f>
        <v>0.23</v>
      </c>
      <c r="E246" s="26">
        <f>SUM(E244:E245)</f>
        <v>0.9</v>
      </c>
      <c r="F246" s="26">
        <f>SUM(F244:F245)</f>
        <v>0.9</v>
      </c>
      <c r="G246" s="26">
        <f>SUM(G244:G245)</f>
        <v>0</v>
      </c>
      <c r="H246" s="27">
        <f>SUM(H244:H245)</f>
        <v>4</v>
      </c>
      <c r="I246" s="175"/>
    </row>
    <row r="247" spans="2:9" ht="15" customHeight="1">
      <c r="B247" s="244"/>
      <c r="C247" s="90" t="s">
        <v>116</v>
      </c>
      <c r="D247" s="20">
        <v>0.1</v>
      </c>
      <c r="E247" s="20">
        <v>1</v>
      </c>
      <c r="F247" s="20">
        <v>0.9</v>
      </c>
      <c r="G247" s="20"/>
      <c r="H247" s="21">
        <v>1</v>
      </c>
      <c r="I247" s="91"/>
    </row>
    <row r="248" spans="2:9" ht="15" customHeight="1" thickBot="1">
      <c r="B248" s="244"/>
      <c r="C248" s="96" t="s">
        <v>117</v>
      </c>
      <c r="D248" s="26">
        <f>SUM(D247)</f>
        <v>0.1</v>
      </c>
      <c r="E248" s="26">
        <f>SUM(E247)</f>
        <v>1</v>
      </c>
      <c r="F248" s="26">
        <f>SUM(F247)</f>
        <v>0.9</v>
      </c>
      <c r="G248" s="26">
        <f>SUM(G247)</f>
        <v>0</v>
      </c>
      <c r="H248" s="27">
        <f>SUM(H247)</f>
        <v>1</v>
      </c>
      <c r="I248" s="175"/>
    </row>
    <row r="249" spans="2:9" ht="15" customHeight="1" thickBot="1">
      <c r="B249" s="245"/>
      <c r="C249" s="176" t="s">
        <v>123</v>
      </c>
      <c r="D249" s="30">
        <f>SUM(D246,D248)</f>
        <v>0.33</v>
      </c>
      <c r="E249" s="30">
        <f>SUM(E246,E248)</f>
        <v>1.9</v>
      </c>
      <c r="F249" s="30">
        <f>SUM(F246,F248)</f>
        <v>1.8</v>
      </c>
      <c r="G249" s="30">
        <f>SUM(G246,G248)</f>
        <v>0</v>
      </c>
      <c r="H249" s="31">
        <f>SUM(H246,H248)</f>
        <v>5</v>
      </c>
      <c r="I249" s="177"/>
    </row>
    <row r="250" spans="2:9" ht="15" customHeight="1">
      <c r="B250" s="243" t="s">
        <v>93</v>
      </c>
      <c r="C250" s="90" t="s">
        <v>85</v>
      </c>
      <c r="D250" s="20">
        <v>0.2</v>
      </c>
      <c r="E250" s="20">
        <v>4.8</v>
      </c>
      <c r="F250" s="20">
        <v>4.8</v>
      </c>
      <c r="G250" s="20"/>
      <c r="H250" s="21">
        <v>4</v>
      </c>
      <c r="I250" s="91"/>
    </row>
    <row r="251" spans="2:9" ht="15" customHeight="1">
      <c r="B251" s="244"/>
      <c r="C251" s="104" t="s">
        <v>74</v>
      </c>
      <c r="D251" s="24">
        <v>0.1</v>
      </c>
      <c r="E251" s="24">
        <v>1.1000000000000001</v>
      </c>
      <c r="F251" s="24">
        <v>1.1000000000000001</v>
      </c>
      <c r="G251" s="24"/>
      <c r="H251" s="25">
        <v>3</v>
      </c>
      <c r="I251" s="173"/>
    </row>
    <row r="252" spans="2:9" ht="15" customHeight="1">
      <c r="B252" s="244"/>
      <c r="C252" s="104" t="s">
        <v>71</v>
      </c>
      <c r="D252" s="24">
        <v>0.89</v>
      </c>
      <c r="E252" s="24">
        <v>6.4</v>
      </c>
      <c r="F252" s="24">
        <v>5.9</v>
      </c>
      <c r="G252" s="24">
        <v>0.5</v>
      </c>
      <c r="H252" s="25">
        <v>9</v>
      </c>
      <c r="I252" s="173" t="s">
        <v>94</v>
      </c>
    </row>
    <row r="253" spans="2:9" ht="15" customHeight="1">
      <c r="B253" s="244"/>
      <c r="C253" s="104" t="s">
        <v>75</v>
      </c>
      <c r="D253" s="24">
        <v>0.3</v>
      </c>
      <c r="E253" s="24">
        <v>1.6</v>
      </c>
      <c r="F253" s="24">
        <v>1.5</v>
      </c>
      <c r="G253" s="24"/>
      <c r="H253" s="25">
        <v>5</v>
      </c>
      <c r="I253" s="173"/>
    </row>
    <row r="254" spans="2:9" ht="15" customHeight="1" thickBot="1">
      <c r="B254" s="244"/>
      <c r="C254" s="96" t="s">
        <v>72</v>
      </c>
      <c r="D254" s="26">
        <f>SUM(D250:D253)</f>
        <v>1.49</v>
      </c>
      <c r="E254" s="26">
        <f>SUM(E250:E253)</f>
        <v>13.9</v>
      </c>
      <c r="F254" s="26">
        <f>SUM(F250:F253)</f>
        <v>13.3</v>
      </c>
      <c r="G254" s="26">
        <f>SUM(G250:G253)</f>
        <v>0.5</v>
      </c>
      <c r="H254" s="27">
        <f>SUM(H250:H253)</f>
        <v>21</v>
      </c>
      <c r="I254" s="175"/>
    </row>
    <row r="255" spans="2:9" ht="15" customHeight="1">
      <c r="B255" s="244"/>
      <c r="C255" s="100" t="s">
        <v>112</v>
      </c>
      <c r="D255" s="101">
        <v>0.8</v>
      </c>
      <c r="E255" s="101">
        <v>0.5</v>
      </c>
      <c r="F255" s="101">
        <v>0.4</v>
      </c>
      <c r="G255" s="101">
        <v>0.2</v>
      </c>
      <c r="H255" s="102">
        <v>2</v>
      </c>
      <c r="I255" s="103"/>
    </row>
    <row r="256" spans="2:9" ht="15" customHeight="1">
      <c r="B256" s="244"/>
      <c r="C256" s="104" t="s">
        <v>57</v>
      </c>
      <c r="D256" s="24">
        <v>0.5</v>
      </c>
      <c r="E256" s="24">
        <v>0.5</v>
      </c>
      <c r="F256" s="24">
        <v>0.4</v>
      </c>
      <c r="G256" s="24"/>
      <c r="H256" s="25">
        <v>1</v>
      </c>
      <c r="I256" s="105" t="s">
        <v>155</v>
      </c>
    </row>
    <row r="257" spans="2:9" ht="15" customHeight="1" thickBot="1">
      <c r="B257" s="244"/>
      <c r="C257" s="96" t="s">
        <v>139</v>
      </c>
      <c r="D257" s="26">
        <f>SUM(D255:D256)</f>
        <v>1.3</v>
      </c>
      <c r="E257" s="26">
        <f>SUM(E255:E256)</f>
        <v>1</v>
      </c>
      <c r="F257" s="26">
        <f>SUM(F255:F256)</f>
        <v>0.8</v>
      </c>
      <c r="G257" s="26">
        <f>SUM(G255:G256)</f>
        <v>0.2</v>
      </c>
      <c r="H257" s="26">
        <f>SUM(H255:H256)</f>
        <v>3</v>
      </c>
      <c r="I257" s="175"/>
    </row>
    <row r="258" spans="2:9" ht="15" customHeight="1">
      <c r="B258" s="244"/>
      <c r="C258" s="90" t="s">
        <v>99</v>
      </c>
      <c r="D258" s="44">
        <v>0.4</v>
      </c>
      <c r="E258" s="44">
        <v>0.1</v>
      </c>
      <c r="F258" s="44">
        <v>0.1</v>
      </c>
      <c r="G258" s="44">
        <v>0</v>
      </c>
      <c r="H258" s="47">
        <v>3</v>
      </c>
      <c r="I258" s="91"/>
    </row>
    <row r="259" spans="2:9" ht="15" customHeight="1">
      <c r="B259" s="244"/>
      <c r="C259" s="104" t="s">
        <v>103</v>
      </c>
      <c r="D259" s="106">
        <v>0.5</v>
      </c>
      <c r="E259" s="51" t="s">
        <v>134</v>
      </c>
      <c r="F259" s="51" t="s">
        <v>134</v>
      </c>
      <c r="G259" s="51"/>
      <c r="H259" s="54">
        <v>1</v>
      </c>
      <c r="I259" s="173" t="s">
        <v>135</v>
      </c>
    </row>
    <row r="260" spans="2:9" ht="15" customHeight="1">
      <c r="B260" s="244"/>
      <c r="C260" s="104" t="s">
        <v>97</v>
      </c>
      <c r="D260" s="51">
        <v>0.4</v>
      </c>
      <c r="E260" s="51">
        <v>0.1</v>
      </c>
      <c r="F260" s="106">
        <v>0</v>
      </c>
      <c r="G260" s="106">
        <v>0</v>
      </c>
      <c r="H260" s="54">
        <v>8</v>
      </c>
      <c r="I260" s="173"/>
    </row>
    <row r="261" spans="2:9" ht="15" customHeight="1" thickBot="1">
      <c r="B261" s="244"/>
      <c r="C261" s="96" t="s">
        <v>98</v>
      </c>
      <c r="D261" s="26">
        <f>SUM(D258:D260)</f>
        <v>1.3</v>
      </c>
      <c r="E261" s="26">
        <f>SUM(E258:E260)</f>
        <v>0.2</v>
      </c>
      <c r="F261" s="26">
        <f>SUM(F258:F260)</f>
        <v>0.1</v>
      </c>
      <c r="G261" s="26">
        <f>SUM(G258:G260)</f>
        <v>0</v>
      </c>
      <c r="H261" s="27">
        <f>SUM(H258:H260)</f>
        <v>12</v>
      </c>
      <c r="I261" s="175"/>
    </row>
    <row r="262" spans="2:9" ht="15" customHeight="1">
      <c r="B262" s="244"/>
      <c r="C262" s="90" t="s">
        <v>51</v>
      </c>
      <c r="D262" s="20">
        <v>0.2</v>
      </c>
      <c r="E262" s="20">
        <v>2.9</v>
      </c>
      <c r="F262" s="20">
        <v>2.6</v>
      </c>
      <c r="G262" s="20"/>
      <c r="H262" s="21">
        <v>1</v>
      </c>
      <c r="I262" s="91" t="s">
        <v>135</v>
      </c>
    </row>
    <row r="263" spans="2:9" ht="15" customHeight="1" thickBot="1">
      <c r="B263" s="244"/>
      <c r="C263" s="96" t="s">
        <v>66</v>
      </c>
      <c r="D263" s="26">
        <f>SUM(D262)</f>
        <v>0.2</v>
      </c>
      <c r="E263" s="26">
        <f>SUM(E262)</f>
        <v>2.9</v>
      </c>
      <c r="F263" s="26">
        <f>SUM(F262)</f>
        <v>2.6</v>
      </c>
      <c r="G263" s="26">
        <f>SUM(G262)</f>
        <v>0</v>
      </c>
      <c r="H263" s="27">
        <f>SUM(H262)</f>
        <v>1</v>
      </c>
      <c r="I263" s="175"/>
    </row>
    <row r="264" spans="2:9" ht="15" customHeight="1">
      <c r="B264" s="244"/>
      <c r="C264" s="90" t="s">
        <v>118</v>
      </c>
      <c r="D264" s="20">
        <v>1</v>
      </c>
      <c r="E264" s="20">
        <v>1</v>
      </c>
      <c r="F264" s="20">
        <v>1</v>
      </c>
      <c r="G264" s="20">
        <v>0.5</v>
      </c>
      <c r="H264" s="21">
        <v>15</v>
      </c>
      <c r="I264" s="196" t="s">
        <v>132</v>
      </c>
    </row>
    <row r="265" spans="2:9" s="12" customFormat="1" ht="21" customHeight="1" thickBot="1">
      <c r="B265" s="244"/>
      <c r="C265" s="96" t="s">
        <v>117</v>
      </c>
      <c r="D265" s="26">
        <f>SUM(D264)</f>
        <v>1</v>
      </c>
      <c r="E265" s="26">
        <f>SUM(E264)</f>
        <v>1</v>
      </c>
      <c r="F265" s="26">
        <f>SUM(F264)</f>
        <v>1</v>
      </c>
      <c r="G265" s="26">
        <f>SUM(G264)</f>
        <v>0.5</v>
      </c>
      <c r="H265" s="27">
        <f>SUM(H264)</f>
        <v>15</v>
      </c>
      <c r="I265" s="197"/>
    </row>
    <row r="266" spans="2:9" ht="15" customHeight="1" thickBot="1">
      <c r="B266" s="245"/>
      <c r="C266" s="176" t="s">
        <v>123</v>
      </c>
      <c r="D266" s="30">
        <f>SUM(D254,D257,D261,D263,D265)</f>
        <v>5.29</v>
      </c>
      <c r="E266" s="30">
        <f>SUM(E254,E257,E261,E263,E265)</f>
        <v>19</v>
      </c>
      <c r="F266" s="30">
        <f>SUM(F254,F257,F261,F263,F265)</f>
        <v>17.8</v>
      </c>
      <c r="G266" s="30">
        <f>SUM(G254,G257,G261,G263,G265)</f>
        <v>1.2</v>
      </c>
      <c r="H266" s="31">
        <f>SUM(H254,H257,H261,H263,H265)</f>
        <v>52</v>
      </c>
      <c r="I266" s="198"/>
    </row>
    <row r="267" spans="2:9" ht="15" customHeight="1" thickBot="1">
      <c r="B267" s="107" t="s">
        <v>7</v>
      </c>
      <c r="C267" s="176" t="s">
        <v>123</v>
      </c>
      <c r="D267" s="30">
        <f>SUMIF($C$7:$C$266,"県計",D7:D266)</f>
        <v>144.94333333333333</v>
      </c>
      <c r="E267" s="30">
        <f>SUMIF($C$7:$C$266,"県計",E7:E266)</f>
        <v>1658.52</v>
      </c>
      <c r="F267" s="30">
        <f>SUMIF($C$7:$C$266,"県計",F7:F266)</f>
        <v>1523.4988888888888</v>
      </c>
      <c r="G267" s="30">
        <f>SUMIF($C$7:$C$266,"県計",G7:G266)</f>
        <v>139.28999999999996</v>
      </c>
      <c r="H267" s="31">
        <f>SUMIF($C$7:$C$266,"県計",H7:H266)</f>
        <v>1174</v>
      </c>
      <c r="I267" s="178"/>
    </row>
    <row r="268" spans="2:9" ht="15" customHeight="1">
      <c r="B268" s="199" t="s">
        <v>126</v>
      </c>
      <c r="C268" s="12"/>
      <c r="D268" s="12"/>
      <c r="E268" s="12"/>
      <c r="F268" s="12"/>
      <c r="G268" s="12"/>
      <c r="H268" s="15"/>
      <c r="I268" s="12"/>
    </row>
    <row r="269" spans="2:9" ht="15" customHeight="1">
      <c r="C269" s="78"/>
      <c r="F269" s="108"/>
      <c r="G269" s="109"/>
      <c r="H269" s="110"/>
      <c r="I269" s="111"/>
    </row>
  </sheetData>
  <mergeCells count="31">
    <mergeCell ref="B38:B50"/>
    <mergeCell ref="B250:B266"/>
    <mergeCell ref="B193:B200"/>
    <mergeCell ref="B201:B206"/>
    <mergeCell ref="B110:B117"/>
    <mergeCell ref="B121:B129"/>
    <mergeCell ref="B225:B243"/>
    <mergeCell ref="B220:B224"/>
    <mergeCell ref="B185:B192"/>
    <mergeCell ref="B158:B160"/>
    <mergeCell ref="B207:B219"/>
    <mergeCell ref="B130:B139"/>
    <mergeCell ref="B161:B170"/>
    <mergeCell ref="B244:B249"/>
    <mergeCell ref="B171:B184"/>
    <mergeCell ref="F5:G5"/>
    <mergeCell ref="B59:B63"/>
    <mergeCell ref="B70:B82"/>
    <mergeCell ref="B95:B100"/>
    <mergeCell ref="B146:B157"/>
    <mergeCell ref="B118:B120"/>
    <mergeCell ref="B20:B29"/>
    <mergeCell ref="B7:B11"/>
    <mergeCell ref="B140:B145"/>
    <mergeCell ref="B12:B16"/>
    <mergeCell ref="B30:B37"/>
    <mergeCell ref="B64:B69"/>
    <mergeCell ref="B51:B58"/>
    <mergeCell ref="B17:B19"/>
    <mergeCell ref="B101:B109"/>
    <mergeCell ref="B83:B94"/>
  </mergeCells>
  <phoneticPr fontId="5"/>
  <printOptions horizontalCentered="1"/>
  <pageMargins left="0.19685039370078741" right="0.19685039370078741" top="0.78740157480314965" bottom="0.78740157480314965" header="0" footer="0"/>
  <pageSetup paperSize="9" scale="86" fitToHeight="10" orientation="portrait" cellComments="asDisplayed" r:id="rId1"/>
  <headerFooter alignWithMargins="0"/>
  <rowBreaks count="4" manualBreakCount="4">
    <brk id="58" min="1" max="8" man="1"/>
    <brk id="117" min="1" max="8" man="1"/>
    <brk id="170" min="1" max="8" man="1"/>
    <brk id="224" min="1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7"/>
  <sheetViews>
    <sheetView showGridLines="0" topLeftCell="A7" zoomScaleNormal="100" zoomScaleSheetLayoutView="100" workbookViewId="0">
      <selection activeCell="D7" sqref="D7"/>
    </sheetView>
  </sheetViews>
  <sheetFormatPr defaultRowHeight="15" customHeight="1"/>
  <cols>
    <col min="1" max="1" width="1.625" style="2" customWidth="1"/>
    <col min="2" max="2" width="25.625" style="2" customWidth="1"/>
    <col min="3" max="3" width="12.625" style="2" customWidth="1"/>
    <col min="4" max="4" width="10.625" style="121" customWidth="1"/>
    <col min="5" max="7" width="10.625" style="70" customWidth="1"/>
    <col min="8" max="8" width="10.625" style="122" customWidth="1"/>
    <col min="9" max="9" width="18.625" style="2" customWidth="1"/>
    <col min="10" max="10" width="9" style="2" customWidth="1"/>
    <col min="11" max="16384" width="9" style="2"/>
  </cols>
  <sheetData>
    <row r="1" spans="2:9" ht="15" customHeight="1">
      <c r="I1" s="70"/>
    </row>
    <row r="2" spans="2:9" ht="18" customHeight="1">
      <c r="B2" s="1" t="s">
        <v>127</v>
      </c>
      <c r="C2" s="1"/>
      <c r="D2" s="123"/>
      <c r="E2" s="124"/>
    </row>
    <row r="3" spans="2:9" ht="15" customHeight="1">
      <c r="B3" s="1"/>
      <c r="C3" s="1"/>
      <c r="D3" s="123"/>
      <c r="E3" s="124"/>
      <c r="H3" s="116"/>
      <c r="I3" s="78"/>
    </row>
    <row r="4" spans="2:9" ht="15" customHeight="1" thickBot="1">
      <c r="B4" s="215" t="s">
        <v>148</v>
      </c>
    </row>
    <row r="5" spans="2:9" ht="15" customHeight="1">
      <c r="B5" s="3" t="s">
        <v>0</v>
      </c>
      <c r="C5" s="79" t="s">
        <v>13</v>
      </c>
      <c r="D5" s="125" t="s">
        <v>26</v>
      </c>
      <c r="E5" s="81" t="s">
        <v>19</v>
      </c>
      <c r="F5" s="262" t="s">
        <v>35</v>
      </c>
      <c r="G5" s="263"/>
      <c r="H5" s="126" t="s">
        <v>36</v>
      </c>
      <c r="I5" s="83" t="s">
        <v>15</v>
      </c>
    </row>
    <row r="6" spans="2:9" ht="15" customHeight="1" thickBot="1">
      <c r="B6" s="4" t="s">
        <v>17</v>
      </c>
      <c r="C6" s="127"/>
      <c r="D6" s="128" t="s">
        <v>37</v>
      </c>
      <c r="E6" s="129" t="s">
        <v>38</v>
      </c>
      <c r="F6" s="129" t="s">
        <v>39</v>
      </c>
      <c r="G6" s="130" t="s">
        <v>16</v>
      </c>
      <c r="H6" s="131" t="s">
        <v>14</v>
      </c>
      <c r="I6" s="132"/>
    </row>
    <row r="7" spans="2:9" ht="15" customHeight="1">
      <c r="B7" s="250" t="s">
        <v>20</v>
      </c>
      <c r="C7" s="117" t="s">
        <v>70</v>
      </c>
      <c r="D7" s="65">
        <v>0.5</v>
      </c>
      <c r="E7" s="67">
        <v>9</v>
      </c>
      <c r="F7" s="67">
        <v>9</v>
      </c>
      <c r="G7" s="65">
        <v>0.7</v>
      </c>
      <c r="H7" s="217">
        <v>4</v>
      </c>
      <c r="I7" s="10"/>
    </row>
    <row r="8" spans="2:9" ht="15" customHeight="1" thickBot="1">
      <c r="B8" s="260"/>
      <c r="C8" s="133" t="s">
        <v>72</v>
      </c>
      <c r="D8" s="134">
        <f>SUM(D7)</f>
        <v>0.5</v>
      </c>
      <c r="E8" s="134">
        <f>SUM(E7)</f>
        <v>9</v>
      </c>
      <c r="F8" s="134">
        <f>SUM(F7)</f>
        <v>9</v>
      </c>
      <c r="G8" s="134">
        <f>SUM(G7)</f>
        <v>0.7</v>
      </c>
      <c r="H8" s="218">
        <f>SUM(H7)</f>
        <v>4</v>
      </c>
      <c r="I8" s="11"/>
    </row>
    <row r="9" spans="2:9" ht="15" customHeight="1">
      <c r="B9" s="260"/>
      <c r="C9" s="117" t="s">
        <v>112</v>
      </c>
      <c r="D9" s="65">
        <v>0.13</v>
      </c>
      <c r="E9" s="67">
        <v>0.6</v>
      </c>
      <c r="F9" s="67">
        <v>0.04</v>
      </c>
      <c r="G9" s="67">
        <v>0</v>
      </c>
      <c r="H9" s="217">
        <v>1</v>
      </c>
      <c r="I9" s="10"/>
    </row>
    <row r="10" spans="2:9" ht="15" customHeight="1">
      <c r="B10" s="260"/>
      <c r="C10" s="135" t="s">
        <v>128</v>
      </c>
      <c r="D10" s="17">
        <v>0.04</v>
      </c>
      <c r="E10" s="56">
        <v>0.2</v>
      </c>
      <c r="F10" s="56" t="s">
        <v>154</v>
      </c>
      <c r="G10" s="56">
        <v>0</v>
      </c>
      <c r="H10" s="219">
        <v>1</v>
      </c>
      <c r="I10" s="6"/>
    </row>
    <row r="11" spans="2:9" ht="15" customHeight="1">
      <c r="B11" s="260"/>
      <c r="C11" s="135" t="s">
        <v>114</v>
      </c>
      <c r="D11" s="17">
        <v>0.93</v>
      </c>
      <c r="E11" s="56">
        <v>7</v>
      </c>
      <c r="F11" s="56">
        <v>5.82</v>
      </c>
      <c r="G11" s="17">
        <v>1</v>
      </c>
      <c r="H11" s="219">
        <v>5</v>
      </c>
      <c r="I11" s="6"/>
    </row>
    <row r="12" spans="2:9" ht="15" customHeight="1" thickBot="1">
      <c r="B12" s="260"/>
      <c r="C12" s="133" t="s">
        <v>76</v>
      </c>
      <c r="D12" s="134">
        <f>SUM(D9:D11)</f>
        <v>1.1000000000000001</v>
      </c>
      <c r="E12" s="134">
        <f>SUM(E9:E11)</f>
        <v>7.8</v>
      </c>
      <c r="F12" s="134">
        <f>SUM(F9:F11)</f>
        <v>5.86</v>
      </c>
      <c r="G12" s="134">
        <f>SUM(G9:G11)</f>
        <v>1</v>
      </c>
      <c r="H12" s="218">
        <f>SUM(H9:H11)</f>
        <v>7</v>
      </c>
      <c r="I12" s="11"/>
    </row>
    <row r="13" spans="2:9" ht="15" customHeight="1">
      <c r="B13" s="260"/>
      <c r="C13" s="117" t="s">
        <v>105</v>
      </c>
      <c r="D13" s="44">
        <v>0.1</v>
      </c>
      <c r="E13" s="45">
        <v>1.5</v>
      </c>
      <c r="F13" s="45">
        <v>1</v>
      </c>
      <c r="G13" s="46">
        <v>0.5</v>
      </c>
      <c r="H13" s="234">
        <v>5</v>
      </c>
      <c r="I13" s="10"/>
    </row>
    <row r="14" spans="2:9" ht="15" customHeight="1">
      <c r="B14" s="260"/>
      <c r="C14" s="137" t="s">
        <v>99</v>
      </c>
      <c r="D14" s="48">
        <v>0.1</v>
      </c>
      <c r="E14" s="49">
        <v>1</v>
      </c>
      <c r="F14" s="49">
        <v>0.5</v>
      </c>
      <c r="G14" s="50">
        <v>0</v>
      </c>
      <c r="H14" s="235">
        <v>2</v>
      </c>
      <c r="I14" s="8"/>
    </row>
    <row r="15" spans="2:9" ht="15" customHeight="1" thickBot="1">
      <c r="B15" s="260"/>
      <c r="C15" s="133" t="s">
        <v>98</v>
      </c>
      <c r="D15" s="134">
        <f>SUM(D13:D14)</f>
        <v>0.2</v>
      </c>
      <c r="E15" s="134">
        <f>SUM(E13:E14)</f>
        <v>2.5</v>
      </c>
      <c r="F15" s="134">
        <f>SUM(F13:F14)</f>
        <v>1.5</v>
      </c>
      <c r="G15" s="134">
        <f>SUM(G13:G14)</f>
        <v>0.5</v>
      </c>
      <c r="H15" s="218">
        <f>SUM(H13:H14)</f>
        <v>7</v>
      </c>
      <c r="I15" s="11"/>
    </row>
    <row r="16" spans="2:9" ht="15" customHeight="1">
      <c r="B16" s="260"/>
      <c r="C16" s="117" t="s">
        <v>122</v>
      </c>
      <c r="D16" s="65">
        <v>14.8</v>
      </c>
      <c r="E16" s="67">
        <v>182.6</v>
      </c>
      <c r="F16" s="67">
        <v>173.5</v>
      </c>
      <c r="G16" s="65">
        <v>17.5</v>
      </c>
      <c r="H16" s="217">
        <v>101</v>
      </c>
      <c r="I16" s="10"/>
    </row>
    <row r="17" spans="2:9" ht="15" customHeight="1">
      <c r="B17" s="260"/>
      <c r="C17" s="135" t="s">
        <v>116</v>
      </c>
      <c r="D17" s="17">
        <v>0.3</v>
      </c>
      <c r="E17" s="56">
        <v>2.5</v>
      </c>
      <c r="F17" s="56">
        <v>1.3</v>
      </c>
      <c r="G17" s="17">
        <v>0.8</v>
      </c>
      <c r="H17" s="219">
        <v>10</v>
      </c>
      <c r="I17" s="6"/>
    </row>
    <row r="18" spans="2:9" ht="15" customHeight="1">
      <c r="B18" s="260"/>
      <c r="C18" s="135" t="s">
        <v>130</v>
      </c>
      <c r="D18" s="18">
        <v>1</v>
      </c>
      <c r="E18" s="19">
        <v>0.8</v>
      </c>
      <c r="F18" s="19">
        <v>0.7</v>
      </c>
      <c r="G18" s="18"/>
      <c r="H18" s="220">
        <v>1</v>
      </c>
      <c r="I18" s="6"/>
    </row>
    <row r="19" spans="2:9" ht="15" customHeight="1">
      <c r="B19" s="260"/>
      <c r="C19" s="135" t="s">
        <v>133</v>
      </c>
      <c r="D19" s="17">
        <v>3.1</v>
      </c>
      <c r="E19" s="56">
        <v>31</v>
      </c>
      <c r="F19" s="56">
        <v>26</v>
      </c>
      <c r="G19" s="17">
        <v>2.1</v>
      </c>
      <c r="H19" s="219">
        <v>19</v>
      </c>
      <c r="I19" s="6"/>
    </row>
    <row r="20" spans="2:9" ht="15" customHeight="1">
      <c r="B20" s="260"/>
      <c r="C20" s="135" t="s">
        <v>118</v>
      </c>
      <c r="D20" s="17">
        <v>0.1</v>
      </c>
      <c r="E20" s="56">
        <v>0.1</v>
      </c>
      <c r="F20" s="56">
        <v>0.1</v>
      </c>
      <c r="G20" s="17">
        <v>0</v>
      </c>
      <c r="H20" s="219">
        <v>1</v>
      </c>
      <c r="I20" s="6"/>
    </row>
    <row r="21" spans="2:9" ht="15" customHeight="1">
      <c r="B21" s="260"/>
      <c r="C21" s="135" t="s">
        <v>121</v>
      </c>
      <c r="D21" s="17">
        <v>0.6</v>
      </c>
      <c r="E21" s="56"/>
      <c r="F21" s="56">
        <v>3.2</v>
      </c>
      <c r="G21" s="17">
        <v>0</v>
      </c>
      <c r="H21" s="219">
        <v>4</v>
      </c>
      <c r="I21" s="6"/>
    </row>
    <row r="22" spans="2:9" ht="15" customHeight="1" thickBot="1">
      <c r="B22" s="260"/>
      <c r="C22" s="133" t="s">
        <v>117</v>
      </c>
      <c r="D22" s="134">
        <f>SUM(D16:D21)</f>
        <v>19.900000000000006</v>
      </c>
      <c r="E22" s="134">
        <f>SUM(E16:E21)</f>
        <v>217</v>
      </c>
      <c r="F22" s="134">
        <f>SUM(F16:F21)</f>
        <v>204.79999999999998</v>
      </c>
      <c r="G22" s="134">
        <f>SUM(G16:G21)</f>
        <v>20.400000000000002</v>
      </c>
      <c r="H22" s="218">
        <f>SUM(H16:H21)</f>
        <v>136</v>
      </c>
      <c r="I22" s="11"/>
    </row>
    <row r="23" spans="2:9" ht="15" customHeight="1" thickBot="1">
      <c r="B23" s="261"/>
      <c r="C23" s="138" t="s">
        <v>158</v>
      </c>
      <c r="D23" s="139">
        <f>SUM(D8,D12,D15,D22)</f>
        <v>21.700000000000006</v>
      </c>
      <c r="E23" s="139">
        <f>SUM(E8,E12,E15,E22)</f>
        <v>236.3</v>
      </c>
      <c r="F23" s="139">
        <f>SUM(F8,F12,F15,F22)</f>
        <v>221.15999999999997</v>
      </c>
      <c r="G23" s="139">
        <f>SUM(G8,G12,G15,G22)</f>
        <v>22.6</v>
      </c>
      <c r="H23" s="221">
        <f>SUM(H8,H12,H15,H22)</f>
        <v>154</v>
      </c>
      <c r="I23" s="9"/>
    </row>
    <row r="24" spans="2:9" ht="15" customHeight="1">
      <c r="B24" s="250" t="s">
        <v>24</v>
      </c>
      <c r="C24" s="117" t="s">
        <v>69</v>
      </c>
      <c r="D24" s="65">
        <v>0.2</v>
      </c>
      <c r="E24" s="67">
        <v>1.4</v>
      </c>
      <c r="F24" s="67">
        <v>1.4</v>
      </c>
      <c r="G24" s="65"/>
      <c r="H24" s="217">
        <v>1</v>
      </c>
      <c r="I24" s="10"/>
    </row>
    <row r="25" spans="2:9" ht="15" customHeight="1">
      <c r="B25" s="260"/>
      <c r="C25" s="135" t="s">
        <v>70</v>
      </c>
      <c r="D25" s="17">
        <v>0.2</v>
      </c>
      <c r="E25" s="56">
        <v>1.2</v>
      </c>
      <c r="F25" s="56">
        <v>1.2</v>
      </c>
      <c r="G25" s="17"/>
      <c r="H25" s="219">
        <v>1</v>
      </c>
      <c r="I25" s="6"/>
    </row>
    <row r="26" spans="2:9" ht="15" customHeight="1">
      <c r="B26" s="260"/>
      <c r="C26" s="135" t="s">
        <v>92</v>
      </c>
      <c r="D26" s="17">
        <v>0.7</v>
      </c>
      <c r="E26" s="56">
        <v>5.0999999999999996</v>
      </c>
      <c r="F26" s="56">
        <v>4.9000000000000004</v>
      </c>
      <c r="G26" s="17"/>
      <c r="H26" s="219">
        <v>4</v>
      </c>
      <c r="I26" s="6"/>
    </row>
    <row r="27" spans="2:9" ht="15" customHeight="1" thickBot="1">
      <c r="B27" s="260"/>
      <c r="C27" s="133" t="s">
        <v>72</v>
      </c>
      <c r="D27" s="134">
        <f>SUM(D24:D26)</f>
        <v>1.1000000000000001</v>
      </c>
      <c r="E27" s="134">
        <f>SUM(E24:E26)</f>
        <v>7.6999999999999993</v>
      </c>
      <c r="F27" s="134">
        <f>SUM(F24:F26)</f>
        <v>7.5</v>
      </c>
      <c r="G27" s="134">
        <f>SUM(G24:G26)</f>
        <v>0</v>
      </c>
      <c r="H27" s="218">
        <f>SUM(H24:H26)</f>
        <v>6</v>
      </c>
      <c r="I27" s="11"/>
    </row>
    <row r="28" spans="2:9" ht="15" customHeight="1">
      <c r="B28" s="260"/>
      <c r="C28" s="117" t="s">
        <v>59</v>
      </c>
      <c r="D28" s="65">
        <v>0.14000000000000001</v>
      </c>
      <c r="E28" s="67">
        <v>1.5</v>
      </c>
      <c r="F28" s="67">
        <v>1.5</v>
      </c>
      <c r="G28" s="65">
        <v>0</v>
      </c>
      <c r="H28" s="217">
        <v>9</v>
      </c>
      <c r="I28" s="10"/>
    </row>
    <row r="29" spans="2:9" ht="15" customHeight="1" thickBot="1">
      <c r="B29" s="260"/>
      <c r="C29" s="133" t="s">
        <v>68</v>
      </c>
      <c r="D29" s="134">
        <f>SUM(D28)</f>
        <v>0.14000000000000001</v>
      </c>
      <c r="E29" s="134">
        <f>SUM(E28)</f>
        <v>1.5</v>
      </c>
      <c r="F29" s="134">
        <f>SUM(F28)</f>
        <v>1.5</v>
      </c>
      <c r="G29" s="134">
        <f>SUM(G28)</f>
        <v>0</v>
      </c>
      <c r="H29" s="218">
        <f>SUM(H28)</f>
        <v>9</v>
      </c>
      <c r="I29" s="11"/>
    </row>
    <row r="30" spans="2:9" ht="15" customHeight="1">
      <c r="B30" s="260"/>
      <c r="C30" s="117" t="s">
        <v>112</v>
      </c>
      <c r="D30" s="65">
        <v>0.6</v>
      </c>
      <c r="E30" s="67">
        <v>12</v>
      </c>
      <c r="F30" s="67">
        <v>9.6</v>
      </c>
      <c r="G30" s="65"/>
      <c r="H30" s="217">
        <v>5</v>
      </c>
      <c r="I30" s="10"/>
    </row>
    <row r="31" spans="2:9" ht="15" customHeight="1">
      <c r="B31" s="260"/>
      <c r="C31" s="135" t="s">
        <v>113</v>
      </c>
      <c r="D31" s="17">
        <v>0.42</v>
      </c>
      <c r="E31" s="56">
        <v>2.5</v>
      </c>
      <c r="F31" s="56">
        <v>0.37</v>
      </c>
      <c r="G31" s="17">
        <v>0</v>
      </c>
      <c r="H31" s="219">
        <v>2</v>
      </c>
      <c r="I31" s="6"/>
    </row>
    <row r="32" spans="2:9" ht="15" customHeight="1">
      <c r="B32" s="260"/>
      <c r="C32" s="135" t="s">
        <v>114</v>
      </c>
      <c r="D32" s="17">
        <v>0.05</v>
      </c>
      <c r="E32" s="56">
        <v>0.6</v>
      </c>
      <c r="F32" s="56">
        <v>0.15</v>
      </c>
      <c r="G32" s="17">
        <v>0</v>
      </c>
      <c r="H32" s="219">
        <v>1</v>
      </c>
      <c r="I32" s="6"/>
    </row>
    <row r="33" spans="2:9" ht="15" customHeight="1">
      <c r="B33" s="260"/>
      <c r="C33" s="135" t="s">
        <v>115</v>
      </c>
      <c r="D33" s="17">
        <v>0.2</v>
      </c>
      <c r="E33" s="56">
        <v>2.5</v>
      </c>
      <c r="F33" s="56">
        <v>1.1000000000000001</v>
      </c>
      <c r="G33" s="17">
        <v>0</v>
      </c>
      <c r="H33" s="219">
        <v>1</v>
      </c>
      <c r="I33" s="6"/>
    </row>
    <row r="34" spans="2:9" ht="15" customHeight="1" thickBot="1">
      <c r="B34" s="260"/>
      <c r="C34" s="133" t="s">
        <v>76</v>
      </c>
      <c r="D34" s="134">
        <f>SUM(D30:D33)</f>
        <v>1.27</v>
      </c>
      <c r="E34" s="134">
        <f>SUM(E30:E33)</f>
        <v>17.600000000000001</v>
      </c>
      <c r="F34" s="134">
        <f>SUM(F30:F33)</f>
        <v>11.219999999999999</v>
      </c>
      <c r="G34" s="134">
        <f>SUM(G30:G33)</f>
        <v>0</v>
      </c>
      <c r="H34" s="218">
        <f>SUM(H30:H33)</f>
        <v>9</v>
      </c>
      <c r="I34" s="11"/>
    </row>
    <row r="35" spans="2:9" ht="15" customHeight="1">
      <c r="B35" s="260"/>
      <c r="C35" s="117" t="s">
        <v>105</v>
      </c>
      <c r="D35" s="51">
        <v>0.1</v>
      </c>
      <c r="E35" s="52">
        <v>1.5</v>
      </c>
      <c r="F35" s="52">
        <v>1</v>
      </c>
      <c r="G35" s="53">
        <v>0.5</v>
      </c>
      <c r="H35" s="236">
        <v>5</v>
      </c>
      <c r="I35" s="10"/>
    </row>
    <row r="36" spans="2:9" ht="15" customHeight="1">
      <c r="B36" s="260"/>
      <c r="C36" s="137" t="s">
        <v>99</v>
      </c>
      <c r="D36" s="51">
        <v>0.5</v>
      </c>
      <c r="E36" s="52">
        <v>5</v>
      </c>
      <c r="F36" s="52">
        <v>4.5</v>
      </c>
      <c r="G36" s="53">
        <v>0</v>
      </c>
      <c r="H36" s="236">
        <v>6</v>
      </c>
      <c r="I36" s="8"/>
    </row>
    <row r="37" spans="2:9" ht="15" customHeight="1">
      <c r="B37" s="260"/>
      <c r="C37" s="135" t="s">
        <v>97</v>
      </c>
      <c r="D37" s="51">
        <v>0.03</v>
      </c>
      <c r="E37" s="52">
        <v>0.12</v>
      </c>
      <c r="F37" s="52">
        <v>0.12</v>
      </c>
      <c r="G37" s="55">
        <v>0</v>
      </c>
      <c r="H37" s="236">
        <v>1</v>
      </c>
      <c r="I37" s="6"/>
    </row>
    <row r="38" spans="2:9" ht="15" customHeight="1">
      <c r="B38" s="260"/>
      <c r="C38" s="135" t="s">
        <v>104</v>
      </c>
      <c r="D38" s="51">
        <v>0.1</v>
      </c>
      <c r="E38" s="52">
        <v>1</v>
      </c>
      <c r="F38" s="52">
        <v>1</v>
      </c>
      <c r="G38" s="53">
        <v>0</v>
      </c>
      <c r="H38" s="236">
        <v>1</v>
      </c>
      <c r="I38" s="6"/>
    </row>
    <row r="39" spans="2:9" ht="15" customHeight="1" thickBot="1">
      <c r="B39" s="260"/>
      <c r="C39" s="133" t="s">
        <v>98</v>
      </c>
      <c r="D39" s="134">
        <f>SUM(D35:D38)</f>
        <v>0.73</v>
      </c>
      <c r="E39" s="134">
        <f>SUM(E35:E38)</f>
        <v>7.62</v>
      </c>
      <c r="F39" s="134">
        <f>SUM(F35:F38)</f>
        <v>6.62</v>
      </c>
      <c r="G39" s="134">
        <f>SUM(G35:G38)</f>
        <v>0.5</v>
      </c>
      <c r="H39" s="218">
        <f>SUM(H35:H38)</f>
        <v>13</v>
      </c>
      <c r="I39" s="11"/>
    </row>
    <row r="40" spans="2:9" ht="15" customHeight="1">
      <c r="B40" s="260"/>
      <c r="C40" s="117" t="s">
        <v>51</v>
      </c>
      <c r="D40" s="65">
        <v>0.17</v>
      </c>
      <c r="E40" s="67">
        <v>2.5</v>
      </c>
      <c r="F40" s="67">
        <v>1.8</v>
      </c>
      <c r="G40" s="65"/>
      <c r="H40" s="217">
        <v>1</v>
      </c>
      <c r="I40" s="10"/>
    </row>
    <row r="41" spans="2:9" ht="15" customHeight="1">
      <c r="B41" s="260"/>
      <c r="C41" s="135" t="s">
        <v>52</v>
      </c>
      <c r="D41" s="17">
        <v>2.6</v>
      </c>
      <c r="E41" s="56">
        <v>47</v>
      </c>
      <c r="F41" s="56">
        <v>46.3</v>
      </c>
      <c r="G41" s="17">
        <v>0.7</v>
      </c>
      <c r="H41" s="219">
        <v>14</v>
      </c>
      <c r="I41" s="6"/>
    </row>
    <row r="42" spans="2:9" ht="15" customHeight="1">
      <c r="B42" s="260"/>
      <c r="C42" s="135" t="s">
        <v>50</v>
      </c>
      <c r="D42" s="17">
        <v>1.319</v>
      </c>
      <c r="E42" s="56">
        <v>15.7</v>
      </c>
      <c r="F42" s="56">
        <v>15.670999999999999</v>
      </c>
      <c r="G42" s="17">
        <v>2.3820000000000001</v>
      </c>
      <c r="H42" s="219">
        <v>11</v>
      </c>
      <c r="I42" s="6"/>
    </row>
    <row r="43" spans="2:9" ht="13.5" customHeight="1">
      <c r="B43" s="260"/>
      <c r="C43" s="135" t="s">
        <v>53</v>
      </c>
      <c r="D43" s="17">
        <v>0.1</v>
      </c>
      <c r="E43" s="56">
        <v>2</v>
      </c>
      <c r="F43" s="56">
        <v>2</v>
      </c>
      <c r="G43" s="17"/>
      <c r="H43" s="219">
        <v>2</v>
      </c>
      <c r="I43" s="6"/>
    </row>
    <row r="44" spans="2:9" ht="15" customHeight="1">
      <c r="B44" s="260"/>
      <c r="C44" s="135" t="s">
        <v>49</v>
      </c>
      <c r="D44" s="17">
        <v>0.13</v>
      </c>
      <c r="E44" s="56">
        <v>2.2999999999999998</v>
      </c>
      <c r="F44" s="56">
        <v>1.5</v>
      </c>
      <c r="G44" s="17"/>
      <c r="H44" s="219">
        <v>3</v>
      </c>
      <c r="I44" s="6"/>
    </row>
    <row r="45" spans="2:9" ht="15" customHeight="1">
      <c r="B45" s="260"/>
      <c r="C45" s="135" t="s">
        <v>54</v>
      </c>
      <c r="D45" s="17">
        <v>0.06</v>
      </c>
      <c r="E45" s="56">
        <v>0</v>
      </c>
      <c r="F45" s="56">
        <v>0</v>
      </c>
      <c r="G45" s="17">
        <v>0</v>
      </c>
      <c r="H45" s="219">
        <v>2</v>
      </c>
      <c r="I45" s="6"/>
    </row>
    <row r="46" spans="2:9" ht="15" customHeight="1">
      <c r="B46" s="260"/>
      <c r="C46" s="135" t="s">
        <v>55</v>
      </c>
      <c r="D46" s="17">
        <v>0.06</v>
      </c>
      <c r="E46" s="56">
        <v>0.3</v>
      </c>
      <c r="F46" s="56">
        <v>0.3</v>
      </c>
      <c r="G46" s="17">
        <v>5.8999999999999997E-2</v>
      </c>
      <c r="H46" s="219">
        <v>1</v>
      </c>
      <c r="I46" s="6"/>
    </row>
    <row r="47" spans="2:9" ht="15" customHeight="1" thickBot="1">
      <c r="B47" s="260"/>
      <c r="C47" s="140" t="s">
        <v>66</v>
      </c>
      <c r="D47" s="139">
        <f>SUM(D40:D46)</f>
        <v>4.4389999999999992</v>
      </c>
      <c r="E47" s="139">
        <f>SUM(E40:E46)</f>
        <v>69.8</v>
      </c>
      <c r="F47" s="139">
        <f>SUM(F40:F46)</f>
        <v>67.570999999999984</v>
      </c>
      <c r="G47" s="139">
        <f>SUM(G40:G46)</f>
        <v>3.141</v>
      </c>
      <c r="H47" s="221">
        <f>SUM(H40:H46)</f>
        <v>34</v>
      </c>
      <c r="I47" s="9"/>
    </row>
    <row r="48" spans="2:9" ht="15" customHeight="1" thickBot="1">
      <c r="B48" s="261"/>
      <c r="C48" s="138" t="s">
        <v>158</v>
      </c>
      <c r="D48" s="139">
        <f>SUM(D27,D29,D34,D39,D47)</f>
        <v>7.6789999999999994</v>
      </c>
      <c r="E48" s="139">
        <f>SUM(E27,E29,E34,E39,E47)</f>
        <v>104.22</v>
      </c>
      <c r="F48" s="139">
        <f>SUM(F27,F29,F34,F39,F47)</f>
        <v>94.410999999999987</v>
      </c>
      <c r="G48" s="139">
        <f>SUM(G27,G29,G34,G39,G47)</f>
        <v>3.641</v>
      </c>
      <c r="H48" s="221">
        <f>SUM(H27,H29,H34,H39,H47)</f>
        <v>71</v>
      </c>
      <c r="I48" s="9"/>
    </row>
    <row r="49" spans="2:9" ht="15" customHeight="1">
      <c r="B49" s="250" t="s">
        <v>95</v>
      </c>
      <c r="C49" s="117" t="s">
        <v>70</v>
      </c>
      <c r="D49" s="65">
        <v>1</v>
      </c>
      <c r="E49" s="67">
        <v>10</v>
      </c>
      <c r="F49" s="67">
        <v>10</v>
      </c>
      <c r="G49" s="67">
        <v>1</v>
      </c>
      <c r="H49" s="222">
        <v>4</v>
      </c>
      <c r="I49" s="10"/>
    </row>
    <row r="50" spans="2:9" ht="15" customHeight="1">
      <c r="B50" s="260"/>
      <c r="C50" s="135" t="s">
        <v>74</v>
      </c>
      <c r="D50" s="17">
        <v>0.3</v>
      </c>
      <c r="E50" s="56">
        <v>3.8</v>
      </c>
      <c r="F50" s="56">
        <v>3.6</v>
      </c>
      <c r="G50" s="56"/>
      <c r="H50" s="223">
        <v>2</v>
      </c>
      <c r="I50" s="6"/>
    </row>
    <row r="51" spans="2:9" ht="15" customHeight="1">
      <c r="B51" s="260"/>
      <c r="C51" s="135" t="s">
        <v>77</v>
      </c>
      <c r="D51" s="17">
        <v>0.1</v>
      </c>
      <c r="E51" s="56">
        <v>0</v>
      </c>
      <c r="F51" s="56">
        <v>0</v>
      </c>
      <c r="G51" s="56"/>
      <c r="H51" s="223">
        <v>1</v>
      </c>
      <c r="I51" s="6"/>
    </row>
    <row r="52" spans="2:9" ht="15" customHeight="1">
      <c r="B52" s="260"/>
      <c r="C52" s="135" t="s">
        <v>71</v>
      </c>
      <c r="D52" s="17">
        <v>0.32</v>
      </c>
      <c r="E52" s="56">
        <v>0.4</v>
      </c>
      <c r="F52" s="56">
        <v>0.4</v>
      </c>
      <c r="G52" s="56"/>
      <c r="H52" s="223">
        <v>5</v>
      </c>
      <c r="I52" s="6"/>
    </row>
    <row r="53" spans="2:9" ht="15" customHeight="1">
      <c r="B53" s="260"/>
      <c r="C53" s="135" t="s">
        <v>92</v>
      </c>
      <c r="D53" s="17">
        <v>0.1</v>
      </c>
      <c r="E53" s="56">
        <v>0.7</v>
      </c>
      <c r="F53" s="56">
        <v>0.7</v>
      </c>
      <c r="G53" s="56"/>
      <c r="H53" s="223">
        <v>2</v>
      </c>
      <c r="I53" s="6"/>
    </row>
    <row r="54" spans="2:9" ht="15" customHeight="1" thickBot="1">
      <c r="B54" s="260"/>
      <c r="C54" s="133" t="s">
        <v>72</v>
      </c>
      <c r="D54" s="134">
        <f>SUM(D49:D53)</f>
        <v>1.8200000000000003</v>
      </c>
      <c r="E54" s="134">
        <f>SUM(E49:E53)</f>
        <v>14.9</v>
      </c>
      <c r="F54" s="134">
        <f>SUM(F49:F53)</f>
        <v>14.7</v>
      </c>
      <c r="G54" s="134">
        <f>SUM(G49:G53)</f>
        <v>1</v>
      </c>
      <c r="H54" s="218">
        <f>SUM(H49:H53)</f>
        <v>14</v>
      </c>
      <c r="I54" s="11"/>
    </row>
    <row r="55" spans="2:9" ht="15" customHeight="1">
      <c r="B55" s="260"/>
      <c r="C55" s="117" t="s">
        <v>59</v>
      </c>
      <c r="D55" s="65">
        <v>2.9</v>
      </c>
      <c r="E55" s="67">
        <v>21.1</v>
      </c>
      <c r="F55" s="67">
        <v>21.1</v>
      </c>
      <c r="G55" s="67">
        <v>1.4</v>
      </c>
      <c r="H55" s="222">
        <v>13</v>
      </c>
      <c r="I55" s="10"/>
    </row>
    <row r="56" spans="2:9" ht="15" customHeight="1">
      <c r="B56" s="260"/>
      <c r="C56" s="135" t="s">
        <v>60</v>
      </c>
      <c r="D56" s="17">
        <f>0.1+0.1+0.24+0.18</f>
        <v>0.62</v>
      </c>
      <c r="E56" s="56">
        <v>2.4</v>
      </c>
      <c r="F56" s="56">
        <v>2.4</v>
      </c>
      <c r="G56" s="56">
        <v>7.4000000000000003E-3</v>
      </c>
      <c r="H56" s="223">
        <v>4</v>
      </c>
      <c r="I56" s="6"/>
    </row>
    <row r="57" spans="2:9" ht="15" customHeight="1">
      <c r="B57" s="260"/>
      <c r="C57" s="135" t="s">
        <v>61</v>
      </c>
      <c r="D57" s="18">
        <v>2.96</v>
      </c>
      <c r="E57" s="19">
        <v>41</v>
      </c>
      <c r="F57" s="19">
        <v>36.979999999999997</v>
      </c>
      <c r="G57" s="19">
        <v>0</v>
      </c>
      <c r="H57" s="220">
        <v>31</v>
      </c>
      <c r="I57" s="6"/>
    </row>
    <row r="58" spans="2:9" ht="15" customHeight="1">
      <c r="B58" s="260"/>
      <c r="C58" s="135" t="s">
        <v>62</v>
      </c>
      <c r="D58" s="18">
        <v>8.9</v>
      </c>
      <c r="E58" s="19">
        <v>166.7</v>
      </c>
      <c r="F58" s="19">
        <v>166.7</v>
      </c>
      <c r="G58" s="19">
        <v>57.3</v>
      </c>
      <c r="H58" s="220">
        <v>58</v>
      </c>
      <c r="I58" s="8"/>
    </row>
    <row r="59" spans="2:9" ht="15" customHeight="1">
      <c r="B59" s="260"/>
      <c r="C59" s="135" t="s">
        <v>63</v>
      </c>
      <c r="D59" s="17">
        <v>1.5</v>
      </c>
      <c r="E59" s="56">
        <v>23.8</v>
      </c>
      <c r="F59" s="56">
        <v>23.8</v>
      </c>
      <c r="G59" s="56">
        <v>7.5</v>
      </c>
      <c r="H59" s="223">
        <v>12</v>
      </c>
      <c r="I59" s="6"/>
    </row>
    <row r="60" spans="2:9" ht="15" customHeight="1">
      <c r="B60" s="260"/>
      <c r="C60" s="135" t="s">
        <v>58</v>
      </c>
      <c r="D60" s="56">
        <v>0</v>
      </c>
      <c r="E60" s="56">
        <v>0</v>
      </c>
      <c r="F60" s="56">
        <v>0</v>
      </c>
      <c r="G60" s="56">
        <v>0</v>
      </c>
      <c r="H60" s="223">
        <v>0</v>
      </c>
      <c r="I60" s="6"/>
    </row>
    <row r="61" spans="2:9" ht="15" customHeight="1">
      <c r="B61" s="260"/>
      <c r="C61" s="135" t="s">
        <v>64</v>
      </c>
      <c r="D61" s="17">
        <v>0.4</v>
      </c>
      <c r="E61" s="56">
        <v>0.1</v>
      </c>
      <c r="F61" s="56">
        <v>0.1</v>
      </c>
      <c r="G61" s="56">
        <v>0.1</v>
      </c>
      <c r="H61" s="223">
        <v>3</v>
      </c>
      <c r="I61" s="6"/>
    </row>
    <row r="62" spans="2:9" ht="15" customHeight="1" thickBot="1">
      <c r="B62" s="260"/>
      <c r="C62" s="133" t="s">
        <v>68</v>
      </c>
      <c r="D62" s="134">
        <f>SUM(D55:D61)</f>
        <v>17.28</v>
      </c>
      <c r="E62" s="134">
        <f>SUM(E55:E61)</f>
        <v>255.1</v>
      </c>
      <c r="F62" s="134">
        <f>SUM(F55:F61)</f>
        <v>251.07999999999998</v>
      </c>
      <c r="G62" s="134">
        <f>SUM(G55:G61)</f>
        <v>66.307400000000001</v>
      </c>
      <c r="H62" s="218">
        <f>SUM(H55:H61)</f>
        <v>121</v>
      </c>
      <c r="I62" s="11"/>
    </row>
    <row r="63" spans="2:9" ht="15" customHeight="1">
      <c r="B63" s="260"/>
      <c r="C63" s="141" t="s">
        <v>112</v>
      </c>
      <c r="D63" s="142">
        <v>1.2</v>
      </c>
      <c r="E63" s="143">
        <v>16.5</v>
      </c>
      <c r="F63" s="143">
        <v>9.1999999999999993</v>
      </c>
      <c r="G63" s="143"/>
      <c r="H63" s="224">
        <v>9</v>
      </c>
      <c r="I63" s="10"/>
    </row>
    <row r="64" spans="2:9" ht="15" customHeight="1">
      <c r="B64" s="260"/>
      <c r="C64" s="135" t="s">
        <v>125</v>
      </c>
      <c r="D64" s="17">
        <v>0.03</v>
      </c>
      <c r="E64" s="56">
        <v>0.2</v>
      </c>
      <c r="F64" s="56">
        <v>0</v>
      </c>
      <c r="G64" s="56">
        <v>0</v>
      </c>
      <c r="H64" s="223">
        <v>1</v>
      </c>
      <c r="I64" s="6"/>
    </row>
    <row r="65" spans="2:9" ht="15" customHeight="1">
      <c r="B65" s="260"/>
      <c r="C65" s="135" t="s">
        <v>114</v>
      </c>
      <c r="D65" s="17">
        <v>0.71</v>
      </c>
      <c r="E65" s="56">
        <v>10</v>
      </c>
      <c r="F65" s="56">
        <v>4.42</v>
      </c>
      <c r="G65" s="56">
        <v>0</v>
      </c>
      <c r="H65" s="223">
        <v>6</v>
      </c>
      <c r="I65" s="6"/>
    </row>
    <row r="66" spans="2:9" ht="15" customHeight="1">
      <c r="B66" s="260"/>
      <c r="C66" s="135" t="s">
        <v>115</v>
      </c>
      <c r="D66" s="17">
        <v>0.15</v>
      </c>
      <c r="E66" s="56">
        <v>3.2</v>
      </c>
      <c r="F66" s="56">
        <v>2.0099999999999998</v>
      </c>
      <c r="G66" s="56">
        <v>0</v>
      </c>
      <c r="H66" s="223">
        <v>1</v>
      </c>
      <c r="I66" s="6"/>
    </row>
    <row r="67" spans="2:9" ht="15" customHeight="1" thickBot="1">
      <c r="B67" s="260"/>
      <c r="C67" s="133" t="s">
        <v>76</v>
      </c>
      <c r="D67" s="134">
        <f>SUM(D63:D66)</f>
        <v>2.09</v>
      </c>
      <c r="E67" s="134">
        <f>SUM(E63:E66)</f>
        <v>29.9</v>
      </c>
      <c r="F67" s="134">
        <f>SUM(F63:F66)</f>
        <v>15.629999999999999</v>
      </c>
      <c r="G67" s="134">
        <f>SUM(G63:G66)</f>
        <v>0</v>
      </c>
      <c r="H67" s="218">
        <f>SUM(H63:H66)</f>
        <v>17</v>
      </c>
      <c r="I67" s="11"/>
    </row>
    <row r="68" spans="2:9" ht="15" customHeight="1">
      <c r="B68" s="260"/>
      <c r="C68" s="117" t="s">
        <v>105</v>
      </c>
      <c r="D68" s="144">
        <v>0.2</v>
      </c>
      <c r="E68" s="145">
        <v>2</v>
      </c>
      <c r="F68" s="145">
        <v>1.5</v>
      </c>
      <c r="G68" s="146">
        <v>0.5</v>
      </c>
      <c r="H68" s="237">
        <v>5</v>
      </c>
      <c r="I68" s="147"/>
    </row>
    <row r="69" spans="2:9" ht="15" customHeight="1">
      <c r="B69" s="260"/>
      <c r="C69" s="148" t="s">
        <v>106</v>
      </c>
      <c r="D69" s="17">
        <v>5.6</v>
      </c>
      <c r="E69" s="62">
        <v>61.1</v>
      </c>
      <c r="F69" s="62">
        <v>61.1</v>
      </c>
      <c r="G69" s="216"/>
      <c r="H69" s="223">
        <v>28</v>
      </c>
      <c r="I69" s="149"/>
    </row>
    <row r="70" spans="2:9" ht="15" customHeight="1">
      <c r="B70" s="260"/>
      <c r="C70" s="135" t="s">
        <v>107</v>
      </c>
      <c r="D70" s="17">
        <v>0.6</v>
      </c>
      <c r="E70" s="62">
        <v>4.9000000000000004</v>
      </c>
      <c r="F70" s="62">
        <v>4.3</v>
      </c>
      <c r="G70" s="216">
        <v>0.6</v>
      </c>
      <c r="H70" s="223">
        <v>5</v>
      </c>
      <c r="I70" s="6"/>
    </row>
    <row r="71" spans="2:9" ht="15" customHeight="1">
      <c r="B71" s="260"/>
      <c r="C71" s="135" t="s">
        <v>99</v>
      </c>
      <c r="D71" s="17">
        <v>0.6</v>
      </c>
      <c r="E71" s="62">
        <v>5</v>
      </c>
      <c r="F71" s="62">
        <v>4</v>
      </c>
      <c r="G71" s="216">
        <v>0</v>
      </c>
      <c r="H71" s="223">
        <v>3</v>
      </c>
      <c r="I71" s="6"/>
    </row>
    <row r="72" spans="2:9" ht="15" customHeight="1">
      <c r="B72" s="260"/>
      <c r="C72" s="135" t="s">
        <v>108</v>
      </c>
      <c r="D72" s="17">
        <v>2.2000000000000002</v>
      </c>
      <c r="E72" s="62">
        <v>35.799999999999997</v>
      </c>
      <c r="F72" s="62">
        <v>35.799999999999997</v>
      </c>
      <c r="G72" s="216"/>
      <c r="H72" s="223">
        <v>12</v>
      </c>
      <c r="I72" s="6"/>
    </row>
    <row r="73" spans="2:9" ht="15" customHeight="1">
      <c r="B73" s="260"/>
      <c r="C73" s="135" t="s">
        <v>103</v>
      </c>
      <c r="D73" s="17">
        <v>0.3</v>
      </c>
      <c r="E73" s="62">
        <v>1.7</v>
      </c>
      <c r="F73" s="62">
        <v>1.4</v>
      </c>
      <c r="G73" s="62">
        <v>0</v>
      </c>
      <c r="H73" s="238">
        <v>2</v>
      </c>
      <c r="I73" s="6"/>
    </row>
    <row r="74" spans="2:9" ht="15" customHeight="1">
      <c r="B74" s="260"/>
      <c r="C74" s="135" t="s">
        <v>101</v>
      </c>
      <c r="D74" s="17">
        <v>0.4</v>
      </c>
      <c r="E74" s="62">
        <v>0.2</v>
      </c>
      <c r="F74" s="62">
        <v>0.2</v>
      </c>
      <c r="G74" s="62"/>
      <c r="H74" s="238">
        <v>3</v>
      </c>
      <c r="I74" s="6"/>
    </row>
    <row r="75" spans="2:9" ht="15" customHeight="1">
      <c r="B75" s="260"/>
      <c r="C75" s="135" t="s">
        <v>109</v>
      </c>
      <c r="D75" s="17">
        <v>0.01</v>
      </c>
      <c r="E75" s="62">
        <v>7.0000000000000007E-2</v>
      </c>
      <c r="F75" s="62">
        <v>0.03</v>
      </c>
      <c r="G75" s="62"/>
      <c r="H75" s="238">
        <v>1</v>
      </c>
      <c r="I75" s="6"/>
    </row>
    <row r="76" spans="2:9" ht="15" customHeight="1">
      <c r="B76" s="260"/>
      <c r="C76" s="135" t="s">
        <v>97</v>
      </c>
      <c r="D76" s="17">
        <v>0.03</v>
      </c>
      <c r="E76" s="62">
        <v>0.05</v>
      </c>
      <c r="F76" s="62">
        <v>7.0000000000000007E-2</v>
      </c>
      <c r="G76" s="62">
        <v>0.02</v>
      </c>
      <c r="H76" s="238">
        <v>2</v>
      </c>
      <c r="I76" s="6"/>
    </row>
    <row r="77" spans="2:9" ht="15" customHeight="1">
      <c r="B77" s="260"/>
      <c r="C77" s="135" t="s">
        <v>110</v>
      </c>
      <c r="D77" s="17">
        <v>0.5</v>
      </c>
      <c r="E77" s="62">
        <v>1.7</v>
      </c>
      <c r="F77" s="62">
        <v>1.6</v>
      </c>
      <c r="G77" s="62">
        <v>0.1</v>
      </c>
      <c r="H77" s="238">
        <v>4</v>
      </c>
      <c r="I77" s="6"/>
    </row>
    <row r="78" spans="2:9" ht="15" customHeight="1" thickBot="1">
      <c r="B78" s="260"/>
      <c r="C78" s="133" t="s">
        <v>98</v>
      </c>
      <c r="D78" s="134">
        <f>SUM(D68:D77)</f>
        <v>10.44</v>
      </c>
      <c r="E78" s="134">
        <f>SUM(E68:E77)</f>
        <v>112.52</v>
      </c>
      <c r="F78" s="134">
        <f>SUM(F68:F77)</f>
        <v>110</v>
      </c>
      <c r="G78" s="134">
        <f>SUM(G68:G77)</f>
        <v>1.2200000000000002</v>
      </c>
      <c r="H78" s="218">
        <f>SUM(H68:H77)</f>
        <v>65</v>
      </c>
      <c r="I78" s="11"/>
    </row>
    <row r="79" spans="2:9" ht="15" customHeight="1">
      <c r="B79" s="260"/>
      <c r="C79" s="117" t="s">
        <v>51</v>
      </c>
      <c r="D79" s="65">
        <v>0.61</v>
      </c>
      <c r="E79" s="67">
        <v>7.9</v>
      </c>
      <c r="F79" s="67">
        <v>6.1</v>
      </c>
      <c r="G79" s="67">
        <v>0.05</v>
      </c>
      <c r="H79" s="222">
        <v>5</v>
      </c>
      <c r="I79" s="10"/>
    </row>
    <row r="80" spans="2:9" ht="15" customHeight="1">
      <c r="B80" s="260"/>
      <c r="C80" s="135" t="s">
        <v>52</v>
      </c>
      <c r="D80" s="17">
        <v>0.26</v>
      </c>
      <c r="E80" s="56">
        <v>3</v>
      </c>
      <c r="F80" s="56">
        <v>3</v>
      </c>
      <c r="G80" s="56">
        <v>0</v>
      </c>
      <c r="H80" s="223">
        <v>3</v>
      </c>
      <c r="I80" s="6"/>
    </row>
    <row r="81" spans="2:9" ht="15" customHeight="1">
      <c r="B81" s="260"/>
      <c r="C81" s="135" t="s">
        <v>50</v>
      </c>
      <c r="D81" s="17">
        <v>2.27</v>
      </c>
      <c r="E81" s="56">
        <v>36.700000000000003</v>
      </c>
      <c r="F81" s="56">
        <v>36.700000000000003</v>
      </c>
      <c r="G81" s="56">
        <v>6.92</v>
      </c>
      <c r="H81" s="223">
        <v>25</v>
      </c>
      <c r="I81" s="6"/>
    </row>
    <row r="82" spans="2:9" ht="15" customHeight="1">
      <c r="B82" s="260"/>
      <c r="C82" s="135" t="s">
        <v>56</v>
      </c>
      <c r="D82" s="17">
        <v>0.52</v>
      </c>
      <c r="E82" s="56">
        <v>8.6</v>
      </c>
      <c r="F82" s="56">
        <v>8.593</v>
      </c>
      <c r="G82" s="56">
        <v>1.7629999999999999</v>
      </c>
      <c r="H82" s="223">
        <v>5</v>
      </c>
      <c r="I82" s="6"/>
    </row>
    <row r="83" spans="2:9" ht="15" customHeight="1">
      <c r="B83" s="260"/>
      <c r="C83" s="135" t="s">
        <v>53</v>
      </c>
      <c r="D83" s="17">
        <v>0.4</v>
      </c>
      <c r="E83" s="56">
        <v>5.5</v>
      </c>
      <c r="F83" s="56">
        <v>5.5</v>
      </c>
      <c r="G83" s="56"/>
      <c r="H83" s="223">
        <v>3</v>
      </c>
      <c r="I83" s="6"/>
    </row>
    <row r="84" spans="2:9" ht="15" customHeight="1">
      <c r="B84" s="260"/>
      <c r="C84" s="135" t="s">
        <v>49</v>
      </c>
      <c r="D84" s="17">
        <v>0.19</v>
      </c>
      <c r="E84" s="56">
        <v>1.5</v>
      </c>
      <c r="F84" s="56">
        <v>0.9</v>
      </c>
      <c r="G84" s="56">
        <v>0.05</v>
      </c>
      <c r="H84" s="223">
        <v>3</v>
      </c>
      <c r="I84" s="6"/>
    </row>
    <row r="85" spans="2:9" ht="15" customHeight="1">
      <c r="B85" s="260"/>
      <c r="C85" s="135" t="s">
        <v>54</v>
      </c>
      <c r="D85" s="17">
        <v>0.45</v>
      </c>
      <c r="E85" s="56">
        <v>5.6</v>
      </c>
      <c r="F85" s="56">
        <v>5.6</v>
      </c>
      <c r="G85" s="56">
        <v>0.4</v>
      </c>
      <c r="H85" s="223">
        <v>5</v>
      </c>
      <c r="I85" s="6"/>
    </row>
    <row r="86" spans="2:9" ht="15" customHeight="1">
      <c r="B86" s="260"/>
      <c r="C86" s="135" t="s">
        <v>55</v>
      </c>
      <c r="D86" s="17">
        <v>0.61399999999999999</v>
      </c>
      <c r="E86" s="56">
        <v>9.1999999999999993</v>
      </c>
      <c r="F86" s="56">
        <v>9.1999999999999993</v>
      </c>
      <c r="G86" s="56">
        <v>1.827</v>
      </c>
      <c r="H86" s="223">
        <v>3</v>
      </c>
      <c r="I86" s="6"/>
    </row>
    <row r="87" spans="2:9" ht="15" customHeight="1" thickBot="1">
      <c r="B87" s="260"/>
      <c r="C87" s="133" t="s">
        <v>66</v>
      </c>
      <c r="D87" s="134">
        <f>SUM(D79:D86)</f>
        <v>5.3140000000000009</v>
      </c>
      <c r="E87" s="134">
        <f>SUM(E79:E86)</f>
        <v>78</v>
      </c>
      <c r="F87" s="134">
        <f>SUM(F79:F86)</f>
        <v>75.593000000000004</v>
      </c>
      <c r="G87" s="134">
        <f>SUM(G79:G86)</f>
        <v>11.010000000000002</v>
      </c>
      <c r="H87" s="218">
        <f>SUM(H79:H86)</f>
        <v>52</v>
      </c>
      <c r="I87" s="11"/>
    </row>
    <row r="88" spans="2:9" ht="15" customHeight="1">
      <c r="B88" s="260"/>
      <c r="C88" s="117" t="s">
        <v>122</v>
      </c>
      <c r="D88" s="142">
        <v>0.4</v>
      </c>
      <c r="E88" s="143">
        <v>5.7</v>
      </c>
      <c r="F88" s="143">
        <v>5.4</v>
      </c>
      <c r="G88" s="143">
        <v>0</v>
      </c>
      <c r="H88" s="224">
        <v>4</v>
      </c>
      <c r="I88" s="10"/>
    </row>
    <row r="89" spans="2:9" ht="15" customHeight="1">
      <c r="B89" s="260"/>
      <c r="C89" s="135" t="s">
        <v>116</v>
      </c>
      <c r="D89" s="17">
        <v>0.7</v>
      </c>
      <c r="E89" s="56">
        <v>6.3</v>
      </c>
      <c r="F89" s="56">
        <v>3.2</v>
      </c>
      <c r="G89" s="56">
        <v>0.8</v>
      </c>
      <c r="H89" s="223">
        <v>10</v>
      </c>
      <c r="I89" s="6"/>
    </row>
    <row r="90" spans="2:9" ht="15" customHeight="1">
      <c r="B90" s="260"/>
      <c r="C90" s="135" t="s">
        <v>119</v>
      </c>
      <c r="D90" s="17">
        <v>0.3</v>
      </c>
      <c r="E90" s="56">
        <v>2.5</v>
      </c>
      <c r="F90" s="56">
        <v>1.5</v>
      </c>
      <c r="G90" s="56">
        <v>0.1</v>
      </c>
      <c r="H90" s="223">
        <v>3</v>
      </c>
      <c r="I90" s="6"/>
    </row>
    <row r="91" spans="2:9" ht="15" customHeight="1">
      <c r="B91" s="260"/>
      <c r="C91" s="135" t="s">
        <v>118</v>
      </c>
      <c r="D91" s="58">
        <v>0.6</v>
      </c>
      <c r="E91" s="57">
        <v>4</v>
      </c>
      <c r="F91" s="57">
        <v>3.5</v>
      </c>
      <c r="G91" s="57">
        <v>1.5</v>
      </c>
      <c r="H91" s="225">
        <v>7</v>
      </c>
      <c r="I91" s="6"/>
    </row>
    <row r="92" spans="2:9" ht="15" customHeight="1">
      <c r="B92" s="260"/>
      <c r="C92" s="135" t="s">
        <v>121</v>
      </c>
      <c r="D92" s="17">
        <v>0.9</v>
      </c>
      <c r="E92" s="56"/>
      <c r="F92" s="56"/>
      <c r="G92" s="56"/>
      <c r="H92" s="223">
        <v>5</v>
      </c>
      <c r="I92" s="6"/>
    </row>
    <row r="93" spans="2:9" ht="15" customHeight="1" thickBot="1">
      <c r="B93" s="260"/>
      <c r="C93" s="133" t="s">
        <v>117</v>
      </c>
      <c r="D93" s="134">
        <f>SUM(D88:D92)</f>
        <v>2.9</v>
      </c>
      <c r="E93" s="134">
        <f>SUM(E88:E92)</f>
        <v>18.5</v>
      </c>
      <c r="F93" s="134">
        <f>SUM(F88:F92)</f>
        <v>13.600000000000001</v>
      </c>
      <c r="G93" s="134">
        <f>SUM(G88:G92)</f>
        <v>2.4</v>
      </c>
      <c r="H93" s="218">
        <f>SUM(H88:H92)</f>
        <v>29</v>
      </c>
      <c r="I93" s="11"/>
    </row>
    <row r="94" spans="2:9" ht="15" customHeight="1" thickBot="1">
      <c r="B94" s="261"/>
      <c r="C94" s="138" t="s">
        <v>158</v>
      </c>
      <c r="D94" s="139">
        <f>SUM(D54,D62,D67,D78,D87,D93)</f>
        <v>39.844000000000001</v>
      </c>
      <c r="E94" s="139">
        <f>SUM(E54,E62,E67,E78,E87,E93)</f>
        <v>508.91999999999996</v>
      </c>
      <c r="F94" s="139">
        <f>SUM(F54,F62,F67,F78,F87,F93)</f>
        <v>480.60300000000001</v>
      </c>
      <c r="G94" s="139">
        <f>SUM(G54,G62,G67,G78,G87,G93)</f>
        <v>81.937400000000011</v>
      </c>
      <c r="H94" s="221">
        <f>SUM(H54,H62,H67,H78,H87,H93)</f>
        <v>298</v>
      </c>
      <c r="I94" s="9"/>
    </row>
    <row r="95" spans="2:9" ht="15" customHeight="1">
      <c r="B95" s="264" t="s">
        <v>151</v>
      </c>
      <c r="C95" s="117" t="s">
        <v>112</v>
      </c>
      <c r="D95" s="65">
        <v>0.1</v>
      </c>
      <c r="E95" s="67">
        <v>2</v>
      </c>
      <c r="F95" s="67">
        <v>1.6</v>
      </c>
      <c r="G95" s="65"/>
      <c r="H95" s="222">
        <v>3</v>
      </c>
      <c r="I95" s="10"/>
    </row>
    <row r="96" spans="2:9" ht="15" customHeight="1" thickBot="1">
      <c r="B96" s="265"/>
      <c r="C96" s="133" t="s">
        <v>76</v>
      </c>
      <c r="D96" s="134">
        <f t="shared" ref="D96:H97" si="0">SUM(D95)</f>
        <v>0.1</v>
      </c>
      <c r="E96" s="134">
        <f t="shared" si="0"/>
        <v>2</v>
      </c>
      <c r="F96" s="134">
        <f t="shared" si="0"/>
        <v>1.6</v>
      </c>
      <c r="G96" s="134">
        <f t="shared" si="0"/>
        <v>0</v>
      </c>
      <c r="H96" s="218">
        <f t="shared" si="0"/>
        <v>3</v>
      </c>
      <c r="I96" s="11"/>
    </row>
    <row r="97" spans="1:9" ht="15" customHeight="1" thickBot="1">
      <c r="B97" s="266"/>
      <c r="C97" s="138" t="s">
        <v>159</v>
      </c>
      <c r="D97" s="139">
        <f t="shared" si="0"/>
        <v>0.1</v>
      </c>
      <c r="E97" s="139">
        <f t="shared" si="0"/>
        <v>2</v>
      </c>
      <c r="F97" s="139">
        <f t="shared" si="0"/>
        <v>1.6</v>
      </c>
      <c r="G97" s="139">
        <f t="shared" si="0"/>
        <v>0</v>
      </c>
      <c r="H97" s="221">
        <f t="shared" si="0"/>
        <v>3</v>
      </c>
      <c r="I97" s="9"/>
    </row>
    <row r="98" spans="1:9" ht="15" customHeight="1">
      <c r="B98" s="250" t="s">
        <v>21</v>
      </c>
      <c r="C98" s="117" t="s">
        <v>69</v>
      </c>
      <c r="D98" s="65">
        <f>SUM(D24)</f>
        <v>0.2</v>
      </c>
      <c r="E98" s="65">
        <f>SUM(E24)</f>
        <v>1.4</v>
      </c>
      <c r="F98" s="65">
        <f>SUM(F24)</f>
        <v>1.4</v>
      </c>
      <c r="G98" s="65">
        <f>SUM(G24)</f>
        <v>0</v>
      </c>
      <c r="H98" s="217">
        <f>SUM(H24)</f>
        <v>1</v>
      </c>
      <c r="I98" s="10"/>
    </row>
    <row r="99" spans="1:9" ht="15" customHeight="1">
      <c r="B99" s="260"/>
      <c r="C99" s="135" t="s">
        <v>70</v>
      </c>
      <c r="D99" s="56">
        <f>SUM(D7,D25,D49)</f>
        <v>1.7</v>
      </c>
      <c r="E99" s="56">
        <f>SUM(E7,E25,E49)</f>
        <v>20.2</v>
      </c>
      <c r="F99" s="56">
        <f>SUM(F7,F25,F49)</f>
        <v>20.2</v>
      </c>
      <c r="G99" s="56">
        <f>SUM(G7,G25,G49)</f>
        <v>1.7</v>
      </c>
      <c r="H99" s="223">
        <f>SUM(H7,H25,H49)</f>
        <v>9</v>
      </c>
      <c r="I99" s="6"/>
    </row>
    <row r="100" spans="1:9" ht="15" customHeight="1">
      <c r="B100" s="260"/>
      <c r="C100" s="135" t="s">
        <v>74</v>
      </c>
      <c r="D100" s="56">
        <f t="shared" ref="D100:H102" si="1">SUM(D50)</f>
        <v>0.3</v>
      </c>
      <c r="E100" s="56">
        <f t="shared" si="1"/>
        <v>3.8</v>
      </c>
      <c r="F100" s="56">
        <f t="shared" si="1"/>
        <v>3.6</v>
      </c>
      <c r="G100" s="56">
        <f t="shared" si="1"/>
        <v>0</v>
      </c>
      <c r="H100" s="223">
        <f t="shared" si="1"/>
        <v>2</v>
      </c>
      <c r="I100" s="6"/>
    </row>
    <row r="101" spans="1:9" ht="15" customHeight="1">
      <c r="B101" s="260"/>
      <c r="C101" s="135" t="s">
        <v>77</v>
      </c>
      <c r="D101" s="56">
        <f t="shared" si="1"/>
        <v>0.1</v>
      </c>
      <c r="E101" s="56">
        <f t="shared" si="1"/>
        <v>0</v>
      </c>
      <c r="F101" s="56">
        <f t="shared" si="1"/>
        <v>0</v>
      </c>
      <c r="G101" s="56">
        <f t="shared" si="1"/>
        <v>0</v>
      </c>
      <c r="H101" s="223">
        <f t="shared" si="1"/>
        <v>1</v>
      </c>
      <c r="I101" s="6"/>
    </row>
    <row r="102" spans="1:9" ht="15" customHeight="1">
      <c r="B102" s="260"/>
      <c r="C102" s="135" t="s">
        <v>71</v>
      </c>
      <c r="D102" s="56">
        <f t="shared" si="1"/>
        <v>0.32</v>
      </c>
      <c r="E102" s="56">
        <f t="shared" si="1"/>
        <v>0.4</v>
      </c>
      <c r="F102" s="56">
        <f t="shared" si="1"/>
        <v>0.4</v>
      </c>
      <c r="G102" s="56">
        <f t="shared" si="1"/>
        <v>0</v>
      </c>
      <c r="H102" s="223">
        <f t="shared" si="1"/>
        <v>5</v>
      </c>
      <c r="I102" s="6"/>
    </row>
    <row r="103" spans="1:9" ht="15" customHeight="1">
      <c r="B103" s="260"/>
      <c r="C103" s="135" t="s">
        <v>92</v>
      </c>
      <c r="D103" s="56">
        <f>SUM(D26,D53)</f>
        <v>0.79999999999999993</v>
      </c>
      <c r="E103" s="56">
        <f>SUM(E26,E53)</f>
        <v>5.8</v>
      </c>
      <c r="F103" s="56">
        <f>SUM(F26,F53)</f>
        <v>5.6000000000000005</v>
      </c>
      <c r="G103" s="56">
        <f>SUM(G26,G53)</f>
        <v>0</v>
      </c>
      <c r="H103" s="223">
        <f>SUM(H26,H53)</f>
        <v>6</v>
      </c>
      <c r="I103" s="6"/>
    </row>
    <row r="104" spans="1:9" ht="15" customHeight="1" thickBot="1">
      <c r="B104" s="260"/>
      <c r="C104" s="133" t="s">
        <v>72</v>
      </c>
      <c r="D104" s="151">
        <f>SUMIF($C$7:$C$94,C104,$D$7:$D$94)</f>
        <v>3.4200000000000004</v>
      </c>
      <c r="E104" s="151">
        <f>SUMIF($C$7:$C$94,C104,$E$7:$E$94)</f>
        <v>31.6</v>
      </c>
      <c r="F104" s="151">
        <f>SUMIF($C$7:$C$94,C104,$F$7:$F$94)</f>
        <v>31.2</v>
      </c>
      <c r="G104" s="151">
        <f>SUMIF($C$7:$C$94,C104,$G$7:$G$94)</f>
        <v>1.7</v>
      </c>
      <c r="H104" s="226">
        <f>SUMIF($C$7:$C$94,C104,$H$7:$H$94)</f>
        <v>24</v>
      </c>
      <c r="I104" s="11"/>
    </row>
    <row r="105" spans="1:9" ht="15" customHeight="1">
      <c r="B105" s="260"/>
      <c r="C105" s="117" t="s">
        <v>59</v>
      </c>
      <c r="D105" s="152">
        <f>SUM(D28,D55)</f>
        <v>3.04</v>
      </c>
      <c r="E105" s="152">
        <f>SUM(E28,E55)</f>
        <v>22.6</v>
      </c>
      <c r="F105" s="152">
        <f>SUM(F28,F55)</f>
        <v>22.6</v>
      </c>
      <c r="G105" s="152">
        <f>SUM(G28,G55)</f>
        <v>1.4</v>
      </c>
      <c r="H105" s="227">
        <f>SUM(H28,H55)</f>
        <v>22</v>
      </c>
      <c r="I105" s="10"/>
    </row>
    <row r="106" spans="1:9" ht="15" customHeight="1">
      <c r="B106" s="260"/>
      <c r="C106" s="135" t="s">
        <v>60</v>
      </c>
      <c r="D106" s="153">
        <f t="shared" ref="D106:H111" si="2">SUM(D56)</f>
        <v>0.62</v>
      </c>
      <c r="E106" s="153">
        <f t="shared" si="2"/>
        <v>2.4</v>
      </c>
      <c r="F106" s="153">
        <f t="shared" si="2"/>
        <v>2.4</v>
      </c>
      <c r="G106" s="153">
        <f t="shared" si="2"/>
        <v>7.4000000000000003E-3</v>
      </c>
      <c r="H106" s="228">
        <f t="shared" si="2"/>
        <v>4</v>
      </c>
      <c r="I106" s="6"/>
    </row>
    <row r="107" spans="1:9" ht="15" customHeight="1">
      <c r="B107" s="260"/>
      <c r="C107" s="135" t="s">
        <v>61</v>
      </c>
      <c r="D107" s="153">
        <f t="shared" si="2"/>
        <v>2.96</v>
      </c>
      <c r="E107" s="153">
        <f t="shared" si="2"/>
        <v>41</v>
      </c>
      <c r="F107" s="153">
        <f t="shared" si="2"/>
        <v>36.979999999999997</v>
      </c>
      <c r="G107" s="153">
        <f t="shared" si="2"/>
        <v>0</v>
      </c>
      <c r="H107" s="228">
        <f t="shared" si="2"/>
        <v>31</v>
      </c>
      <c r="I107" s="6"/>
    </row>
    <row r="108" spans="1:9" ht="15" customHeight="1">
      <c r="B108" s="260"/>
      <c r="C108" s="135" t="s">
        <v>62</v>
      </c>
      <c r="D108" s="153">
        <f t="shared" si="2"/>
        <v>8.9</v>
      </c>
      <c r="E108" s="153">
        <f t="shared" si="2"/>
        <v>166.7</v>
      </c>
      <c r="F108" s="153">
        <f t="shared" si="2"/>
        <v>166.7</v>
      </c>
      <c r="G108" s="153">
        <f t="shared" si="2"/>
        <v>57.3</v>
      </c>
      <c r="H108" s="228">
        <f t="shared" si="2"/>
        <v>58</v>
      </c>
      <c r="I108" s="6"/>
    </row>
    <row r="109" spans="1:9" ht="15" customHeight="1">
      <c r="A109" s="154"/>
      <c r="B109" s="260"/>
      <c r="C109" s="135" t="s">
        <v>63</v>
      </c>
      <c r="D109" s="153">
        <f t="shared" si="2"/>
        <v>1.5</v>
      </c>
      <c r="E109" s="153">
        <f t="shared" si="2"/>
        <v>23.8</v>
      </c>
      <c r="F109" s="153">
        <f t="shared" si="2"/>
        <v>23.8</v>
      </c>
      <c r="G109" s="153">
        <f t="shared" si="2"/>
        <v>7.5</v>
      </c>
      <c r="H109" s="228">
        <f t="shared" si="2"/>
        <v>12</v>
      </c>
      <c r="I109" s="155"/>
    </row>
    <row r="110" spans="1:9" ht="15" customHeight="1">
      <c r="A110" s="154"/>
      <c r="B110" s="260"/>
      <c r="C110" s="135" t="s">
        <v>58</v>
      </c>
      <c r="D110" s="153">
        <f t="shared" si="2"/>
        <v>0</v>
      </c>
      <c r="E110" s="153">
        <f t="shared" si="2"/>
        <v>0</v>
      </c>
      <c r="F110" s="153">
        <f t="shared" si="2"/>
        <v>0</v>
      </c>
      <c r="G110" s="153">
        <f t="shared" si="2"/>
        <v>0</v>
      </c>
      <c r="H110" s="228">
        <f t="shared" si="2"/>
        <v>0</v>
      </c>
      <c r="I110" s="155"/>
    </row>
    <row r="111" spans="1:9" ht="15" customHeight="1">
      <c r="A111" s="154"/>
      <c r="B111" s="260"/>
      <c r="C111" s="135" t="s">
        <v>64</v>
      </c>
      <c r="D111" s="153">
        <f t="shared" si="2"/>
        <v>0.4</v>
      </c>
      <c r="E111" s="153">
        <f t="shared" si="2"/>
        <v>0.1</v>
      </c>
      <c r="F111" s="153">
        <f t="shared" si="2"/>
        <v>0.1</v>
      </c>
      <c r="G111" s="153">
        <f t="shared" si="2"/>
        <v>0.1</v>
      </c>
      <c r="H111" s="228">
        <f t="shared" si="2"/>
        <v>3</v>
      </c>
      <c r="I111" s="155"/>
    </row>
    <row r="112" spans="1:9" ht="15" customHeight="1" thickBot="1">
      <c r="A112" s="154"/>
      <c r="B112" s="260"/>
      <c r="C112" s="133" t="s">
        <v>68</v>
      </c>
      <c r="D112" s="156">
        <f>SUMIF($C$7:$C$94,C112,$D$7:$D$94)</f>
        <v>17.420000000000002</v>
      </c>
      <c r="E112" s="156">
        <f>SUMIF($C$7:$C$94,C112,$E$7:$E$94)</f>
        <v>256.60000000000002</v>
      </c>
      <c r="F112" s="156">
        <f>SUMIF($C$7:$C$94,C112,$F$7:$F$94)</f>
        <v>252.57999999999998</v>
      </c>
      <c r="G112" s="156">
        <f>SUMIF($C$7:$C$94,C112,$G$7:$G$94)</f>
        <v>66.307400000000001</v>
      </c>
      <c r="H112" s="229">
        <f>SUMIF($C$7:$C$94,C112,$H$7:$H$94)</f>
        <v>130</v>
      </c>
      <c r="I112" s="157"/>
    </row>
    <row r="113" spans="2:9" ht="15" customHeight="1">
      <c r="B113" s="260"/>
      <c r="C113" s="117" t="s">
        <v>112</v>
      </c>
      <c r="D113" s="67">
        <f>SUM(D9,D30,D63,D95)</f>
        <v>2.0299999999999998</v>
      </c>
      <c r="E113" s="67">
        <f>SUM(E9,E30,E63,E95)</f>
        <v>31.1</v>
      </c>
      <c r="F113" s="67">
        <f>SUM(F9,F30,F63,F95)</f>
        <v>20.439999999999998</v>
      </c>
      <c r="G113" s="67">
        <f>SUM(G9,G30,G63,G95)</f>
        <v>0</v>
      </c>
      <c r="H113" s="222">
        <f>SUM(H9,H30,H63,H95)</f>
        <v>18</v>
      </c>
      <c r="I113" s="10"/>
    </row>
    <row r="114" spans="2:9" ht="15" customHeight="1">
      <c r="B114" s="260"/>
      <c r="C114" s="135" t="s">
        <v>113</v>
      </c>
      <c r="D114" s="56">
        <f t="shared" ref="D114:H115" si="3">SUM(D10,D31,D64)</f>
        <v>0.49</v>
      </c>
      <c r="E114" s="56">
        <f t="shared" si="3"/>
        <v>2.9000000000000004</v>
      </c>
      <c r="F114" s="56">
        <f t="shared" si="3"/>
        <v>0.37</v>
      </c>
      <c r="G114" s="56">
        <f t="shared" si="3"/>
        <v>0</v>
      </c>
      <c r="H114" s="223">
        <f t="shared" si="3"/>
        <v>4</v>
      </c>
      <c r="I114" s="6"/>
    </row>
    <row r="115" spans="2:9" ht="15" customHeight="1">
      <c r="B115" s="260"/>
      <c r="C115" s="135" t="s">
        <v>114</v>
      </c>
      <c r="D115" s="56">
        <f t="shared" si="3"/>
        <v>1.69</v>
      </c>
      <c r="E115" s="56">
        <f t="shared" si="3"/>
        <v>17.600000000000001</v>
      </c>
      <c r="F115" s="56">
        <f t="shared" si="3"/>
        <v>10.39</v>
      </c>
      <c r="G115" s="56">
        <f t="shared" si="3"/>
        <v>1</v>
      </c>
      <c r="H115" s="223">
        <f t="shared" si="3"/>
        <v>12</v>
      </c>
      <c r="I115" s="6"/>
    </row>
    <row r="116" spans="2:9" ht="15" customHeight="1">
      <c r="B116" s="260"/>
      <c r="C116" s="135" t="s">
        <v>115</v>
      </c>
      <c r="D116" s="56">
        <f>SUM(D33,D66)</f>
        <v>0.35</v>
      </c>
      <c r="E116" s="56">
        <f>SUM(E33,E66)</f>
        <v>5.7</v>
      </c>
      <c r="F116" s="56">
        <f>SUM(F33,F66)</f>
        <v>3.11</v>
      </c>
      <c r="G116" s="56">
        <f>SUM(G33,G66)</f>
        <v>0</v>
      </c>
      <c r="H116" s="223">
        <f>SUM(H33,H66)</f>
        <v>2</v>
      </c>
      <c r="I116" s="6"/>
    </row>
    <row r="117" spans="2:9" ht="15" customHeight="1" thickBot="1">
      <c r="B117" s="260"/>
      <c r="C117" s="133" t="s">
        <v>76</v>
      </c>
      <c r="D117" s="151">
        <f>SUMIF($C$7:$C$94,C117,$D$7:$D$94)</f>
        <v>4.46</v>
      </c>
      <c r="E117" s="151">
        <f>SUMIF($C$7:$C$94,C117,$E$7:$E$94)</f>
        <v>55.3</v>
      </c>
      <c r="F117" s="151">
        <f>SUMIF($C$7:$C$94,C117,$F$7:$F$94)</f>
        <v>32.709999999999994</v>
      </c>
      <c r="G117" s="151">
        <f>SUMIF($C$7:$C$94,C117,$G$7:$G$94)</f>
        <v>1</v>
      </c>
      <c r="H117" s="226">
        <f>SUMIF($C$7:$C$94,C117,$H$7:$H$94)</f>
        <v>33</v>
      </c>
      <c r="I117" s="11"/>
    </row>
    <row r="118" spans="2:9" ht="15" customHeight="1">
      <c r="B118" s="260"/>
      <c r="C118" s="117" t="s">
        <v>105</v>
      </c>
      <c r="D118" s="67">
        <f>SUM(D13,D35,D68)</f>
        <v>0.4</v>
      </c>
      <c r="E118" s="67">
        <f>SUM(E13,E35,E68)</f>
        <v>5</v>
      </c>
      <c r="F118" s="67">
        <f>SUM(F13,F35,F68)</f>
        <v>3.5</v>
      </c>
      <c r="G118" s="67">
        <f>SUM(G13,G35,G68)</f>
        <v>1.5</v>
      </c>
      <c r="H118" s="222">
        <f>SUM(H13,H35,H68)</f>
        <v>15</v>
      </c>
      <c r="I118" s="10"/>
    </row>
    <row r="119" spans="2:9" ht="15" customHeight="1">
      <c r="B119" s="260"/>
      <c r="C119" s="135" t="s">
        <v>106</v>
      </c>
      <c r="D119" s="56">
        <f t="shared" ref="D119:H120" si="4">SUM(D69)</f>
        <v>5.6</v>
      </c>
      <c r="E119" s="56">
        <f t="shared" si="4"/>
        <v>61.1</v>
      </c>
      <c r="F119" s="56">
        <f t="shared" si="4"/>
        <v>61.1</v>
      </c>
      <c r="G119" s="56">
        <f t="shared" si="4"/>
        <v>0</v>
      </c>
      <c r="H119" s="223">
        <f t="shared" si="4"/>
        <v>28</v>
      </c>
      <c r="I119" s="6"/>
    </row>
    <row r="120" spans="2:9" ht="15" customHeight="1">
      <c r="B120" s="260"/>
      <c r="C120" s="135" t="s">
        <v>107</v>
      </c>
      <c r="D120" s="56">
        <f t="shared" si="4"/>
        <v>0.6</v>
      </c>
      <c r="E120" s="56">
        <f t="shared" si="4"/>
        <v>4.9000000000000004</v>
      </c>
      <c r="F120" s="56">
        <f t="shared" si="4"/>
        <v>4.3</v>
      </c>
      <c r="G120" s="56">
        <f t="shared" si="4"/>
        <v>0.6</v>
      </c>
      <c r="H120" s="223">
        <f t="shared" si="4"/>
        <v>5</v>
      </c>
      <c r="I120" s="6"/>
    </row>
    <row r="121" spans="2:9" ht="15" customHeight="1">
      <c r="B121" s="260"/>
      <c r="C121" s="135" t="s">
        <v>99</v>
      </c>
      <c r="D121" s="56">
        <f>SUM(D14,D36,D71)</f>
        <v>1.2</v>
      </c>
      <c r="E121" s="56">
        <f>SUM(E14,E36,E71)</f>
        <v>11</v>
      </c>
      <c r="F121" s="56">
        <f>SUM(F14,F36,F71)</f>
        <v>9</v>
      </c>
      <c r="G121" s="56">
        <f>SUM(G14,G36,G71)</f>
        <v>0</v>
      </c>
      <c r="H121" s="223">
        <f>SUM(H14,H36,H71)</f>
        <v>11</v>
      </c>
      <c r="I121" s="6"/>
    </row>
    <row r="122" spans="2:9" ht="15" customHeight="1">
      <c r="B122" s="260"/>
      <c r="C122" s="135" t="s">
        <v>108</v>
      </c>
      <c r="D122" s="56">
        <f t="shared" ref="D122:H124" si="5">SUM(D72)</f>
        <v>2.2000000000000002</v>
      </c>
      <c r="E122" s="56">
        <f t="shared" si="5"/>
        <v>35.799999999999997</v>
      </c>
      <c r="F122" s="56">
        <f t="shared" si="5"/>
        <v>35.799999999999997</v>
      </c>
      <c r="G122" s="56">
        <f t="shared" si="5"/>
        <v>0</v>
      </c>
      <c r="H122" s="223">
        <f t="shared" si="5"/>
        <v>12</v>
      </c>
      <c r="I122" s="6"/>
    </row>
    <row r="123" spans="2:9" ht="15" customHeight="1">
      <c r="B123" s="260"/>
      <c r="C123" s="135" t="s">
        <v>103</v>
      </c>
      <c r="D123" s="56">
        <f t="shared" si="5"/>
        <v>0.3</v>
      </c>
      <c r="E123" s="56">
        <f t="shared" si="5"/>
        <v>1.7</v>
      </c>
      <c r="F123" s="56">
        <f t="shared" si="5"/>
        <v>1.4</v>
      </c>
      <c r="G123" s="56">
        <f t="shared" si="5"/>
        <v>0</v>
      </c>
      <c r="H123" s="223">
        <f t="shared" si="5"/>
        <v>2</v>
      </c>
      <c r="I123" s="6"/>
    </row>
    <row r="124" spans="2:9" ht="15" customHeight="1">
      <c r="B124" s="260"/>
      <c r="C124" s="135" t="s">
        <v>101</v>
      </c>
      <c r="D124" s="56">
        <f t="shared" si="5"/>
        <v>0.4</v>
      </c>
      <c r="E124" s="56">
        <f t="shared" si="5"/>
        <v>0.2</v>
      </c>
      <c r="F124" s="56">
        <f t="shared" si="5"/>
        <v>0.2</v>
      </c>
      <c r="G124" s="56">
        <f t="shared" si="5"/>
        <v>0</v>
      </c>
      <c r="H124" s="223">
        <f t="shared" si="5"/>
        <v>3</v>
      </c>
      <c r="I124" s="6"/>
    </row>
    <row r="125" spans="2:9" ht="15" customHeight="1">
      <c r="B125" s="260"/>
      <c r="C125" s="135" t="s">
        <v>109</v>
      </c>
      <c r="D125" s="56">
        <f>SUM(D124)</f>
        <v>0.4</v>
      </c>
      <c r="E125" s="56">
        <f>SUM(E124)</f>
        <v>0.2</v>
      </c>
      <c r="F125" s="56">
        <f>SUM(F124)</f>
        <v>0.2</v>
      </c>
      <c r="G125" s="56">
        <f>SUM(G124)</f>
        <v>0</v>
      </c>
      <c r="H125" s="223">
        <f>SUM(H124)</f>
        <v>3</v>
      </c>
      <c r="I125" s="6"/>
    </row>
    <row r="126" spans="2:9" ht="15" customHeight="1">
      <c r="B126" s="260"/>
      <c r="C126" s="135" t="s">
        <v>97</v>
      </c>
      <c r="D126" s="56">
        <f>SUM(D37,D76)</f>
        <v>0.06</v>
      </c>
      <c r="E126" s="56">
        <f>SUM(E37,E76)</f>
        <v>0.16999999999999998</v>
      </c>
      <c r="F126" s="56">
        <f>SUM(F37,F76)</f>
        <v>0.19</v>
      </c>
      <c r="G126" s="56">
        <f>SUM(G37,G76)</f>
        <v>0.02</v>
      </c>
      <c r="H126" s="223">
        <f>SUM(H37,H76)</f>
        <v>3</v>
      </c>
      <c r="I126" s="6"/>
    </row>
    <row r="127" spans="2:9" ht="15" customHeight="1">
      <c r="B127" s="260"/>
      <c r="C127" s="135" t="s">
        <v>104</v>
      </c>
      <c r="D127" s="56">
        <f>SUM(D38)</f>
        <v>0.1</v>
      </c>
      <c r="E127" s="56">
        <f>SUM(E38)</f>
        <v>1</v>
      </c>
      <c r="F127" s="56">
        <f>SUM(F38)</f>
        <v>1</v>
      </c>
      <c r="G127" s="56">
        <f>SUM(G38)</f>
        <v>0</v>
      </c>
      <c r="H127" s="223">
        <f>SUM(H38)</f>
        <v>1</v>
      </c>
      <c r="I127" s="6"/>
    </row>
    <row r="128" spans="2:9" ht="15" customHeight="1">
      <c r="B128" s="260"/>
      <c r="C128" s="135" t="s">
        <v>110</v>
      </c>
      <c r="D128" s="56">
        <f>SUM(D77)</f>
        <v>0.5</v>
      </c>
      <c r="E128" s="56">
        <f>SUM(E77)</f>
        <v>1.7</v>
      </c>
      <c r="F128" s="56">
        <f>SUM(F77)</f>
        <v>1.6</v>
      </c>
      <c r="G128" s="56">
        <f>SUM(G77)</f>
        <v>0.1</v>
      </c>
      <c r="H128" s="223">
        <f>SUM(H77)</f>
        <v>4</v>
      </c>
      <c r="I128" s="6"/>
    </row>
    <row r="129" spans="2:9" ht="15" customHeight="1" thickBot="1">
      <c r="B129" s="260"/>
      <c r="C129" s="133" t="s">
        <v>98</v>
      </c>
      <c r="D129" s="56">
        <f>SUMIF($C$7:$C$94,C129,$D$7:$D$94)</f>
        <v>11.37</v>
      </c>
      <c r="E129" s="56">
        <f>SUMIF($C$7:$C$94,C129,$E$7:$E$94)</f>
        <v>122.64</v>
      </c>
      <c r="F129" s="56">
        <f>SUMIF($C$7:$C$94,C129,$F$7:$F$94)</f>
        <v>118.12</v>
      </c>
      <c r="G129" s="56">
        <f>SUMIF($C$7:$C$94,C129,$G$7:$G$94)</f>
        <v>2.2200000000000002</v>
      </c>
      <c r="H129" s="223">
        <f>SUMIF($C$7:$C$94,C129,$H$7:$H$94)</f>
        <v>85</v>
      </c>
      <c r="I129" s="11"/>
    </row>
    <row r="130" spans="2:9" ht="15" customHeight="1">
      <c r="B130" s="260"/>
      <c r="C130" s="117" t="s">
        <v>51</v>
      </c>
      <c r="D130" s="67">
        <f t="shared" ref="D130:H132" si="6">SUM(D40,D79)</f>
        <v>0.78</v>
      </c>
      <c r="E130" s="67">
        <f t="shared" si="6"/>
        <v>10.4</v>
      </c>
      <c r="F130" s="67">
        <f t="shared" si="6"/>
        <v>7.8999999999999995</v>
      </c>
      <c r="G130" s="67">
        <f t="shared" si="6"/>
        <v>0.05</v>
      </c>
      <c r="H130" s="222">
        <f t="shared" si="6"/>
        <v>6</v>
      </c>
      <c r="I130" s="10"/>
    </row>
    <row r="131" spans="2:9" ht="15" customHeight="1">
      <c r="B131" s="260"/>
      <c r="C131" s="135" t="s">
        <v>52</v>
      </c>
      <c r="D131" s="56">
        <f t="shared" si="6"/>
        <v>2.8600000000000003</v>
      </c>
      <c r="E131" s="56">
        <f t="shared" si="6"/>
        <v>50</v>
      </c>
      <c r="F131" s="56">
        <f t="shared" si="6"/>
        <v>49.3</v>
      </c>
      <c r="G131" s="56">
        <f t="shared" si="6"/>
        <v>0.7</v>
      </c>
      <c r="H131" s="223">
        <f t="shared" si="6"/>
        <v>17</v>
      </c>
      <c r="I131" s="6"/>
    </row>
    <row r="132" spans="2:9" ht="15" customHeight="1">
      <c r="B132" s="260"/>
      <c r="C132" s="135" t="s">
        <v>50</v>
      </c>
      <c r="D132" s="56">
        <f t="shared" si="6"/>
        <v>3.589</v>
      </c>
      <c r="E132" s="56">
        <f t="shared" si="6"/>
        <v>52.400000000000006</v>
      </c>
      <c r="F132" s="56">
        <f t="shared" si="6"/>
        <v>52.371000000000002</v>
      </c>
      <c r="G132" s="56">
        <f t="shared" si="6"/>
        <v>9.3019999999999996</v>
      </c>
      <c r="H132" s="223">
        <f t="shared" si="6"/>
        <v>36</v>
      </c>
      <c r="I132" s="6"/>
    </row>
    <row r="133" spans="2:9" ht="15" customHeight="1">
      <c r="B133" s="260"/>
      <c r="C133" s="135" t="s">
        <v>56</v>
      </c>
      <c r="D133" s="56">
        <f>SUM(D82)</f>
        <v>0.52</v>
      </c>
      <c r="E133" s="56">
        <f>SUM(E82)</f>
        <v>8.6</v>
      </c>
      <c r="F133" s="56">
        <f>SUM(F82)</f>
        <v>8.593</v>
      </c>
      <c r="G133" s="56">
        <f>SUM(G82)</f>
        <v>1.7629999999999999</v>
      </c>
      <c r="H133" s="223">
        <f>SUM(H82)</f>
        <v>5</v>
      </c>
      <c r="I133" s="6"/>
    </row>
    <row r="134" spans="2:9" ht="15" customHeight="1">
      <c r="B134" s="260"/>
      <c r="C134" s="135" t="s">
        <v>53</v>
      </c>
      <c r="D134" s="56">
        <f t="shared" ref="D134:H137" si="7">SUM(D43,D83)</f>
        <v>0.5</v>
      </c>
      <c r="E134" s="56">
        <f t="shared" si="7"/>
        <v>7.5</v>
      </c>
      <c r="F134" s="56">
        <f t="shared" si="7"/>
        <v>7.5</v>
      </c>
      <c r="G134" s="56">
        <f t="shared" si="7"/>
        <v>0</v>
      </c>
      <c r="H134" s="223">
        <f t="shared" si="7"/>
        <v>5</v>
      </c>
      <c r="I134" s="6"/>
    </row>
    <row r="135" spans="2:9" ht="15" customHeight="1">
      <c r="B135" s="260"/>
      <c r="C135" s="135" t="s">
        <v>49</v>
      </c>
      <c r="D135" s="56">
        <f t="shared" si="7"/>
        <v>0.32</v>
      </c>
      <c r="E135" s="56">
        <f t="shared" si="7"/>
        <v>3.8</v>
      </c>
      <c r="F135" s="56">
        <f t="shared" si="7"/>
        <v>2.4</v>
      </c>
      <c r="G135" s="56">
        <f t="shared" si="7"/>
        <v>0.05</v>
      </c>
      <c r="H135" s="223">
        <f t="shared" si="7"/>
        <v>6</v>
      </c>
      <c r="I135" s="6"/>
    </row>
    <row r="136" spans="2:9" ht="15" customHeight="1">
      <c r="B136" s="260"/>
      <c r="C136" s="135" t="s">
        <v>54</v>
      </c>
      <c r="D136" s="56">
        <f t="shared" si="7"/>
        <v>0.51</v>
      </c>
      <c r="E136" s="56">
        <f t="shared" si="7"/>
        <v>5.6</v>
      </c>
      <c r="F136" s="56">
        <f t="shared" si="7"/>
        <v>5.6</v>
      </c>
      <c r="G136" s="56">
        <f t="shared" si="7"/>
        <v>0.4</v>
      </c>
      <c r="H136" s="223">
        <f t="shared" si="7"/>
        <v>7</v>
      </c>
      <c r="I136" s="6"/>
    </row>
    <row r="137" spans="2:9" ht="15" customHeight="1">
      <c r="B137" s="260"/>
      <c r="C137" s="135" t="s">
        <v>55</v>
      </c>
      <c r="D137" s="56">
        <f t="shared" si="7"/>
        <v>0.67399999999999993</v>
      </c>
      <c r="E137" s="56">
        <f t="shared" si="7"/>
        <v>9.5</v>
      </c>
      <c r="F137" s="56">
        <f t="shared" si="7"/>
        <v>9.5</v>
      </c>
      <c r="G137" s="56">
        <f t="shared" si="7"/>
        <v>1.8859999999999999</v>
      </c>
      <c r="H137" s="223">
        <f t="shared" si="7"/>
        <v>4</v>
      </c>
      <c r="I137" s="6"/>
    </row>
    <row r="138" spans="2:9" ht="15" customHeight="1" thickBot="1">
      <c r="B138" s="260"/>
      <c r="C138" s="133" t="s">
        <v>78</v>
      </c>
      <c r="D138" s="151">
        <f>SUMIF($C$7:$C$94,C138,$D$7:$D$94)</f>
        <v>9.7530000000000001</v>
      </c>
      <c r="E138" s="151">
        <f>SUMIF($C$7:$C$94,C138,$E$7:$E$94)</f>
        <v>147.80000000000001</v>
      </c>
      <c r="F138" s="151">
        <f>SUMIF($C$7:$C$94,C138,$F$7:$F$94)</f>
        <v>143.16399999999999</v>
      </c>
      <c r="G138" s="151">
        <f>SUMIF($C$7:$C$94,C138,$G$7:$G$94)</f>
        <v>14.151000000000002</v>
      </c>
      <c r="H138" s="226">
        <f>SUMIF($C$7:$C$94,C138,$H$7:$H$94)</f>
        <v>86</v>
      </c>
      <c r="I138" s="11"/>
    </row>
    <row r="139" spans="2:9" ht="15" customHeight="1">
      <c r="B139" s="260"/>
      <c r="C139" s="117" t="s">
        <v>122</v>
      </c>
      <c r="D139" s="152">
        <f t="shared" ref="D139:H140" si="8">SUM(D16,D88)</f>
        <v>15.200000000000001</v>
      </c>
      <c r="E139" s="152">
        <f t="shared" si="8"/>
        <v>188.29999999999998</v>
      </c>
      <c r="F139" s="152">
        <f t="shared" si="8"/>
        <v>178.9</v>
      </c>
      <c r="G139" s="152">
        <f t="shared" si="8"/>
        <v>17.5</v>
      </c>
      <c r="H139" s="227">
        <f t="shared" si="8"/>
        <v>105</v>
      </c>
      <c r="I139" s="10"/>
    </row>
    <row r="140" spans="2:9" ht="15" customHeight="1">
      <c r="B140" s="260"/>
      <c r="C140" s="135" t="s">
        <v>116</v>
      </c>
      <c r="D140" s="153">
        <f t="shared" si="8"/>
        <v>1</v>
      </c>
      <c r="E140" s="153">
        <f t="shared" si="8"/>
        <v>8.8000000000000007</v>
      </c>
      <c r="F140" s="153">
        <f t="shared" si="8"/>
        <v>4.5</v>
      </c>
      <c r="G140" s="153">
        <f t="shared" si="8"/>
        <v>1.6</v>
      </c>
      <c r="H140" s="228">
        <f t="shared" si="8"/>
        <v>20</v>
      </c>
      <c r="I140" s="6"/>
    </row>
    <row r="141" spans="2:9" ht="15" customHeight="1">
      <c r="B141" s="260"/>
      <c r="C141" s="135" t="s">
        <v>130</v>
      </c>
      <c r="D141" s="153">
        <f>SUM(D18)</f>
        <v>1</v>
      </c>
      <c r="E141" s="153">
        <f>SUM(E18)</f>
        <v>0.8</v>
      </c>
      <c r="F141" s="153">
        <f>SUM(F18)</f>
        <v>0.7</v>
      </c>
      <c r="G141" s="153">
        <f>SUM(G18)</f>
        <v>0</v>
      </c>
      <c r="H141" s="228">
        <f>SUM(H18)</f>
        <v>1</v>
      </c>
      <c r="I141" s="6"/>
    </row>
    <row r="142" spans="2:9" ht="15" customHeight="1">
      <c r="B142" s="260"/>
      <c r="C142" s="135" t="s">
        <v>119</v>
      </c>
      <c r="D142" s="153">
        <f t="shared" ref="D142:H144" si="9">SUM(D19,D90)</f>
        <v>3.4</v>
      </c>
      <c r="E142" s="153">
        <f t="shared" si="9"/>
        <v>33.5</v>
      </c>
      <c r="F142" s="153">
        <f t="shared" si="9"/>
        <v>27.5</v>
      </c>
      <c r="G142" s="153">
        <f t="shared" si="9"/>
        <v>2.2000000000000002</v>
      </c>
      <c r="H142" s="228">
        <f t="shared" si="9"/>
        <v>22</v>
      </c>
      <c r="I142" s="6"/>
    </row>
    <row r="143" spans="2:9" ht="15" customHeight="1">
      <c r="B143" s="260"/>
      <c r="C143" s="135" t="s">
        <v>118</v>
      </c>
      <c r="D143" s="153">
        <f t="shared" si="9"/>
        <v>0.7</v>
      </c>
      <c r="E143" s="153">
        <f t="shared" si="9"/>
        <v>4.0999999999999996</v>
      </c>
      <c r="F143" s="153">
        <f t="shared" si="9"/>
        <v>3.6</v>
      </c>
      <c r="G143" s="153">
        <f t="shared" si="9"/>
        <v>1.5</v>
      </c>
      <c r="H143" s="228">
        <f t="shared" si="9"/>
        <v>8</v>
      </c>
      <c r="I143" s="6"/>
    </row>
    <row r="144" spans="2:9" ht="15" customHeight="1">
      <c r="B144" s="260"/>
      <c r="C144" s="135" t="s">
        <v>121</v>
      </c>
      <c r="D144" s="153">
        <f t="shared" si="9"/>
        <v>1.5</v>
      </c>
      <c r="E144" s="153">
        <f t="shared" si="9"/>
        <v>0</v>
      </c>
      <c r="F144" s="153">
        <f t="shared" si="9"/>
        <v>3.2</v>
      </c>
      <c r="G144" s="153">
        <f t="shared" si="9"/>
        <v>0</v>
      </c>
      <c r="H144" s="228">
        <f t="shared" si="9"/>
        <v>9</v>
      </c>
      <c r="I144" s="6"/>
    </row>
    <row r="145" spans="2:9" ht="15" customHeight="1" thickBot="1">
      <c r="B145" s="260"/>
      <c r="C145" s="133" t="s">
        <v>117</v>
      </c>
      <c r="D145" s="156">
        <f>SUM(D139:D144)</f>
        <v>22.8</v>
      </c>
      <c r="E145" s="156">
        <f>SUMIF($C$7:$C$94,C145,$E$7:$E$94)</f>
        <v>235.5</v>
      </c>
      <c r="F145" s="156">
        <f>SUMIF($C$7:$C$94,C145,$F$7:$F$94)</f>
        <v>218.39999999999998</v>
      </c>
      <c r="G145" s="156">
        <f>SUMIF($C$7:$C$94,C145,$G$7:$G$94)</f>
        <v>22.8</v>
      </c>
      <c r="H145" s="229">
        <f>SUMIF($C$7:$C$94,C145,$H$7:$H$94)</f>
        <v>165</v>
      </c>
      <c r="I145" s="11"/>
    </row>
    <row r="146" spans="2:9" ht="15" customHeight="1" thickBot="1">
      <c r="B146" s="261"/>
      <c r="C146" s="138" t="s">
        <v>124</v>
      </c>
      <c r="D146" s="158">
        <f>SUM(D104,D112,D117,D129,D138,D145)</f>
        <v>69.222999999999999</v>
      </c>
      <c r="E146" s="158">
        <f>SUM(E104,E112,E117,E129,E138,E145)</f>
        <v>849.44</v>
      </c>
      <c r="F146" s="156">
        <f>SUM(F104,F112,F117,F129,F138,F145)</f>
        <v>796.17399999999986</v>
      </c>
      <c r="G146" s="158">
        <f>SUM(G104,G112,G117,G129,G138,G145)</f>
        <v>108.1784</v>
      </c>
      <c r="H146" s="230">
        <f>SUM(H104,H112,H117,H129,H138,H145)</f>
        <v>523</v>
      </c>
      <c r="I146" s="9"/>
    </row>
    <row r="147" spans="2:9" ht="15" customHeight="1">
      <c r="B147" s="250" t="s">
        <v>48</v>
      </c>
      <c r="C147" s="117" t="s">
        <v>61</v>
      </c>
      <c r="D147" s="65">
        <v>2.5</v>
      </c>
      <c r="E147" s="67">
        <v>10</v>
      </c>
      <c r="F147" s="67">
        <v>6.1</v>
      </c>
      <c r="G147" s="65">
        <v>0</v>
      </c>
      <c r="H147" s="217">
        <v>32</v>
      </c>
      <c r="I147" s="10"/>
    </row>
    <row r="148" spans="2:9" ht="15" customHeight="1">
      <c r="B148" s="260"/>
      <c r="C148" s="135" t="s">
        <v>146</v>
      </c>
      <c r="D148" s="191">
        <v>10.166666666666666</v>
      </c>
      <c r="E148" s="192">
        <v>16.883928571428573</v>
      </c>
      <c r="F148" s="193">
        <v>16.883928571428573</v>
      </c>
      <c r="G148" s="17">
        <v>0</v>
      </c>
      <c r="H148" s="219">
        <v>155</v>
      </c>
      <c r="I148" s="6"/>
    </row>
    <row r="149" spans="2:9" ht="15" customHeight="1">
      <c r="B149" s="260"/>
      <c r="C149" s="135" t="s">
        <v>58</v>
      </c>
      <c r="D149" s="17">
        <v>5</v>
      </c>
      <c r="E149" s="56">
        <v>0.5</v>
      </c>
      <c r="F149" s="56">
        <v>0.1</v>
      </c>
      <c r="G149" s="17">
        <v>0</v>
      </c>
      <c r="H149" s="219">
        <v>10</v>
      </c>
      <c r="I149" s="6"/>
    </row>
    <row r="150" spans="2:9" ht="15" customHeight="1" thickBot="1">
      <c r="B150" s="260"/>
      <c r="C150" s="133" t="s">
        <v>65</v>
      </c>
      <c r="D150" s="134">
        <f>SUM(D147:D149)</f>
        <v>17.666666666666664</v>
      </c>
      <c r="E150" s="134">
        <f>SUM(E147:E149)</f>
        <v>27.383928571428573</v>
      </c>
      <c r="F150" s="134">
        <f>SUM(F147:F149)</f>
        <v>23.083928571428572</v>
      </c>
      <c r="G150" s="134">
        <f>SUM(G147:G149)</f>
        <v>0</v>
      </c>
      <c r="H150" s="218">
        <f>SUM(H147:H149)</f>
        <v>197</v>
      </c>
      <c r="I150" s="11"/>
    </row>
    <row r="151" spans="2:9" ht="15" customHeight="1">
      <c r="B151" s="260"/>
      <c r="C151" s="159" t="s">
        <v>106</v>
      </c>
      <c r="D151" s="58">
        <v>3.8</v>
      </c>
      <c r="E151" s="59">
        <v>1.6</v>
      </c>
      <c r="F151" s="57">
        <v>1.6</v>
      </c>
      <c r="G151" s="60"/>
      <c r="H151" s="239">
        <v>6</v>
      </c>
      <c r="I151" s="160"/>
    </row>
    <row r="152" spans="2:9" ht="15" customHeight="1">
      <c r="B152" s="260"/>
      <c r="C152" s="135" t="s">
        <v>99</v>
      </c>
      <c r="D152" s="17">
        <v>2</v>
      </c>
      <c r="E152" s="62">
        <v>10.5</v>
      </c>
      <c r="F152" s="56">
        <v>6</v>
      </c>
      <c r="G152" s="63">
        <v>0</v>
      </c>
      <c r="H152" s="219">
        <v>3</v>
      </c>
      <c r="I152" s="6" t="s">
        <v>136</v>
      </c>
    </row>
    <row r="153" spans="2:9" ht="15" customHeight="1">
      <c r="B153" s="260"/>
      <c r="C153" s="135" t="s">
        <v>111</v>
      </c>
      <c r="D153" s="17">
        <v>2.5</v>
      </c>
      <c r="E153" s="62">
        <v>7.6</v>
      </c>
      <c r="F153" s="56">
        <v>7.6</v>
      </c>
      <c r="G153" s="17"/>
      <c r="H153" s="219">
        <v>48</v>
      </c>
      <c r="I153" s="6"/>
    </row>
    <row r="154" spans="2:9" ht="15" customHeight="1">
      <c r="B154" s="260"/>
      <c r="C154" s="135" t="s">
        <v>97</v>
      </c>
      <c r="D154" s="18">
        <v>0.5</v>
      </c>
      <c r="E154" s="19">
        <v>3.8</v>
      </c>
      <c r="F154" s="19">
        <v>3</v>
      </c>
      <c r="G154" s="120">
        <v>0</v>
      </c>
      <c r="H154" s="240">
        <v>4</v>
      </c>
      <c r="I154" s="6"/>
    </row>
    <row r="155" spans="2:9" ht="15" customHeight="1" thickBot="1">
      <c r="B155" s="260"/>
      <c r="C155" s="133" t="s">
        <v>98</v>
      </c>
      <c r="D155" s="134">
        <f>SUM(D151:D154)</f>
        <v>8.8000000000000007</v>
      </c>
      <c r="E155" s="134">
        <f>SUM(E151:E154)</f>
        <v>23.5</v>
      </c>
      <c r="F155" s="134">
        <f>SUM(F151:F154)</f>
        <v>18.2</v>
      </c>
      <c r="G155" s="134">
        <f>SUM(G151:G154)</f>
        <v>0</v>
      </c>
      <c r="H155" s="218">
        <f>SUM(H151:H154)</f>
        <v>61</v>
      </c>
      <c r="I155" s="11"/>
    </row>
    <row r="156" spans="2:9" ht="15" customHeight="1">
      <c r="B156" s="260"/>
      <c r="C156" s="117" t="s">
        <v>50</v>
      </c>
      <c r="D156" s="65">
        <v>7.6</v>
      </c>
      <c r="E156" s="67">
        <v>7.1</v>
      </c>
      <c r="F156" s="67">
        <v>7.1</v>
      </c>
      <c r="G156" s="65">
        <v>0</v>
      </c>
      <c r="H156" s="217">
        <v>80</v>
      </c>
      <c r="I156" s="10"/>
    </row>
    <row r="157" spans="2:9" ht="15" customHeight="1">
      <c r="B157" s="260"/>
      <c r="C157" s="135" t="s">
        <v>55</v>
      </c>
      <c r="D157" s="17">
        <v>1</v>
      </c>
      <c r="E157" s="56">
        <v>0</v>
      </c>
      <c r="F157" s="56">
        <v>0</v>
      </c>
      <c r="G157" s="17">
        <v>0</v>
      </c>
      <c r="H157" s="219">
        <v>2</v>
      </c>
      <c r="I157" s="6"/>
    </row>
    <row r="158" spans="2:9" ht="15" customHeight="1" thickBot="1">
      <c r="B158" s="260"/>
      <c r="C158" s="133" t="s">
        <v>66</v>
      </c>
      <c r="D158" s="134">
        <f>SUM(D156:D157)</f>
        <v>8.6</v>
      </c>
      <c r="E158" s="134">
        <f>SUM(E156:E157)</f>
        <v>7.1</v>
      </c>
      <c r="F158" s="134">
        <f>SUM(F156:F157)</f>
        <v>7.1</v>
      </c>
      <c r="G158" s="134">
        <f>SUM(G156:G157)</f>
        <v>0</v>
      </c>
      <c r="H158" s="218">
        <f>SUM(H156:H157)</f>
        <v>82</v>
      </c>
      <c r="I158" s="11"/>
    </row>
    <row r="159" spans="2:9" ht="15" customHeight="1">
      <c r="B159" s="260"/>
      <c r="C159" s="117" t="s">
        <v>116</v>
      </c>
      <c r="D159" s="65">
        <v>0.4</v>
      </c>
      <c r="E159" s="67">
        <v>1</v>
      </c>
      <c r="F159" s="67">
        <v>0.8</v>
      </c>
      <c r="G159" s="65"/>
      <c r="H159" s="217">
        <v>1</v>
      </c>
      <c r="I159" s="10"/>
    </row>
    <row r="160" spans="2:9" ht="15" customHeight="1">
      <c r="B160" s="260"/>
      <c r="C160" s="135" t="s">
        <v>118</v>
      </c>
      <c r="D160" s="17">
        <v>0.6</v>
      </c>
      <c r="E160" s="56">
        <v>2</v>
      </c>
      <c r="F160" s="56">
        <v>0.5</v>
      </c>
      <c r="G160" s="17">
        <v>0</v>
      </c>
      <c r="H160" s="219">
        <v>1</v>
      </c>
      <c r="I160" s="6"/>
    </row>
    <row r="161" spans="2:9" ht="15" customHeight="1" thickBot="1">
      <c r="B161" s="260"/>
      <c r="C161" s="133" t="s">
        <v>117</v>
      </c>
      <c r="D161" s="156">
        <f>SUM(D159:D160)</f>
        <v>1</v>
      </c>
      <c r="E161" s="156">
        <f>SUM(E159:E160)</f>
        <v>3</v>
      </c>
      <c r="F161" s="156">
        <f>SUM(F159:F160)</f>
        <v>1.3</v>
      </c>
      <c r="G161" s="156">
        <f>SUM(G159:G160)</f>
        <v>0</v>
      </c>
      <c r="H161" s="229">
        <f>SUM(H159:H160)</f>
        <v>2</v>
      </c>
      <c r="I161" s="11"/>
    </row>
    <row r="162" spans="2:9" ht="15" customHeight="1" thickBot="1">
      <c r="B162" s="261"/>
      <c r="C162" s="138" t="s">
        <v>124</v>
      </c>
      <c r="D162" s="139">
        <f>SUM(D150,D155,D158,D161)</f>
        <v>36.066666666666663</v>
      </c>
      <c r="E162" s="139">
        <f>SUM(E150,E155,E158,E161)</f>
        <v>60.983928571428571</v>
      </c>
      <c r="F162" s="139">
        <f>SUM(F150,F155,F158,F161)</f>
        <v>49.683928571428574</v>
      </c>
      <c r="G162" s="139">
        <f>SUM(G150,G155,G158,G161)</f>
        <v>0</v>
      </c>
      <c r="H162" s="221">
        <f>SUM(H150,H155,H158,H161)</f>
        <v>342</v>
      </c>
      <c r="I162" s="9"/>
    </row>
    <row r="163" spans="2:9" ht="15" customHeight="1">
      <c r="B163" s="250" t="s">
        <v>3</v>
      </c>
      <c r="C163" s="117" t="s">
        <v>58</v>
      </c>
      <c r="D163" s="65">
        <v>5</v>
      </c>
      <c r="E163" s="67">
        <v>0.2</v>
      </c>
      <c r="F163" s="67">
        <v>0.2</v>
      </c>
      <c r="G163" s="65">
        <v>0</v>
      </c>
      <c r="H163" s="217">
        <v>50</v>
      </c>
      <c r="I163" s="10"/>
    </row>
    <row r="164" spans="2:9" ht="15" customHeight="1" thickBot="1">
      <c r="B164" s="260"/>
      <c r="C164" s="133" t="s">
        <v>65</v>
      </c>
      <c r="D164" s="134">
        <f t="shared" ref="D164:H165" si="10">SUM(D163)</f>
        <v>5</v>
      </c>
      <c r="E164" s="134">
        <f t="shared" si="10"/>
        <v>0.2</v>
      </c>
      <c r="F164" s="134">
        <f t="shared" si="10"/>
        <v>0.2</v>
      </c>
      <c r="G164" s="134">
        <f t="shared" si="10"/>
        <v>0</v>
      </c>
      <c r="H164" s="218">
        <f t="shared" si="10"/>
        <v>50</v>
      </c>
      <c r="I164" s="11"/>
    </row>
    <row r="165" spans="2:9" ht="15" customHeight="1" thickBot="1">
      <c r="B165" s="261"/>
      <c r="C165" s="138" t="s">
        <v>124</v>
      </c>
      <c r="D165" s="139">
        <f t="shared" si="10"/>
        <v>5</v>
      </c>
      <c r="E165" s="139">
        <f t="shared" si="10"/>
        <v>0.2</v>
      </c>
      <c r="F165" s="139">
        <f t="shared" si="10"/>
        <v>0.2</v>
      </c>
      <c r="G165" s="139">
        <f t="shared" si="10"/>
        <v>0</v>
      </c>
      <c r="H165" s="221">
        <f t="shared" si="10"/>
        <v>50</v>
      </c>
      <c r="I165" s="9"/>
    </row>
    <row r="166" spans="2:9" ht="15" customHeight="1">
      <c r="B166" s="260" t="s">
        <v>34</v>
      </c>
      <c r="C166" s="117" t="s">
        <v>70</v>
      </c>
      <c r="D166" s="65">
        <v>0.1</v>
      </c>
      <c r="E166" s="67">
        <v>0.1</v>
      </c>
      <c r="F166" s="67">
        <v>0.1</v>
      </c>
      <c r="G166" s="65"/>
      <c r="H166" s="217">
        <v>1</v>
      </c>
      <c r="I166" s="10"/>
    </row>
    <row r="167" spans="2:9" ht="15" customHeight="1" thickBot="1">
      <c r="B167" s="260"/>
      <c r="C167" s="133" t="s">
        <v>72</v>
      </c>
      <c r="D167" s="134">
        <f>SUM(D166)</f>
        <v>0.1</v>
      </c>
      <c r="E167" s="134">
        <f>SUM(E166)</f>
        <v>0.1</v>
      </c>
      <c r="F167" s="134">
        <f>SUM(F166)</f>
        <v>0.1</v>
      </c>
      <c r="G167" s="134">
        <f>SUM(G166)</f>
        <v>0</v>
      </c>
      <c r="H167" s="218">
        <f>SUM(H166)</f>
        <v>1</v>
      </c>
      <c r="I167" s="11"/>
    </row>
    <row r="168" spans="2:9" ht="15" customHeight="1">
      <c r="B168" s="260"/>
      <c r="C168" s="117" t="s">
        <v>59</v>
      </c>
      <c r="D168" s="142">
        <v>3.7</v>
      </c>
      <c r="E168" s="143">
        <v>7</v>
      </c>
      <c r="F168" s="143">
        <v>5.9</v>
      </c>
      <c r="G168" s="142">
        <v>0.2</v>
      </c>
      <c r="H168" s="231">
        <v>1</v>
      </c>
      <c r="I168" s="161" t="s">
        <v>145</v>
      </c>
    </row>
    <row r="169" spans="2:9" ht="15" customHeight="1">
      <c r="B169" s="260"/>
      <c r="C169" s="135" t="s">
        <v>61</v>
      </c>
      <c r="D169" s="17">
        <v>3.8</v>
      </c>
      <c r="E169" s="56">
        <v>3</v>
      </c>
      <c r="F169" s="56">
        <v>3</v>
      </c>
      <c r="G169" s="17">
        <v>3</v>
      </c>
      <c r="H169" s="219">
        <v>15</v>
      </c>
      <c r="I169" s="162"/>
    </row>
    <row r="170" spans="2:9" ht="15" customHeight="1" thickBot="1">
      <c r="B170" s="260"/>
      <c r="C170" s="133" t="s">
        <v>65</v>
      </c>
      <c r="D170" s="134">
        <f>SUM(D168:D169)</f>
        <v>7.5</v>
      </c>
      <c r="E170" s="134">
        <f>SUM(E168:E169)</f>
        <v>10</v>
      </c>
      <c r="F170" s="134">
        <f>SUM(F168:F169)</f>
        <v>8.9</v>
      </c>
      <c r="G170" s="134">
        <f>SUM(G168:G169)</f>
        <v>3.2</v>
      </c>
      <c r="H170" s="218">
        <f>SUM(H168:H169)</f>
        <v>16</v>
      </c>
      <c r="I170" s="163"/>
    </row>
    <row r="171" spans="2:9" ht="15" customHeight="1">
      <c r="B171" s="260"/>
      <c r="C171" s="117" t="s">
        <v>112</v>
      </c>
      <c r="D171" s="65">
        <v>0.6</v>
      </c>
      <c r="E171" s="67">
        <v>3</v>
      </c>
      <c r="F171" s="67">
        <v>2</v>
      </c>
      <c r="G171" s="65">
        <v>1.1000000000000001</v>
      </c>
      <c r="H171" s="217">
        <v>3</v>
      </c>
      <c r="I171" s="10"/>
    </row>
    <row r="172" spans="2:9" ht="15" customHeight="1" thickBot="1">
      <c r="B172" s="260"/>
      <c r="C172" s="133" t="s">
        <v>76</v>
      </c>
      <c r="D172" s="134">
        <f>SUM(D171)</f>
        <v>0.6</v>
      </c>
      <c r="E172" s="134">
        <f>SUM(E171)</f>
        <v>3</v>
      </c>
      <c r="F172" s="134">
        <f>SUM(F171)</f>
        <v>2</v>
      </c>
      <c r="G172" s="134">
        <f>SUM(G171)</f>
        <v>1.1000000000000001</v>
      </c>
      <c r="H172" s="218">
        <f>SUM(H171)</f>
        <v>3</v>
      </c>
      <c r="I172" s="11"/>
    </row>
    <row r="173" spans="2:9" ht="15" customHeight="1">
      <c r="B173" s="260"/>
      <c r="C173" s="117" t="s">
        <v>99</v>
      </c>
      <c r="D173" s="65">
        <v>0.2</v>
      </c>
      <c r="E173" s="66">
        <v>1</v>
      </c>
      <c r="F173" s="67">
        <v>1</v>
      </c>
      <c r="G173" s="68">
        <v>0</v>
      </c>
      <c r="H173" s="217">
        <v>1</v>
      </c>
      <c r="I173" s="10"/>
    </row>
    <row r="174" spans="2:9" ht="15" customHeight="1">
      <c r="B174" s="260"/>
      <c r="C174" s="135" t="s">
        <v>97</v>
      </c>
      <c r="D174" s="18">
        <v>0.2</v>
      </c>
      <c r="E174" s="119">
        <v>0.1</v>
      </c>
      <c r="F174" s="19">
        <v>0.1</v>
      </c>
      <c r="G174" s="18">
        <v>0.1</v>
      </c>
      <c r="H174" s="240">
        <v>2</v>
      </c>
      <c r="I174" s="6"/>
    </row>
    <row r="175" spans="2:9" ht="15" customHeight="1">
      <c r="B175" s="260"/>
      <c r="C175" s="135" t="s">
        <v>111</v>
      </c>
      <c r="D175" s="48">
        <v>0.8</v>
      </c>
      <c r="E175" s="164">
        <v>1</v>
      </c>
      <c r="F175" s="165">
        <v>1</v>
      </c>
      <c r="G175" s="166"/>
      <c r="H175" s="232">
        <v>4</v>
      </c>
      <c r="I175" s="6"/>
    </row>
    <row r="176" spans="2:9" ht="15" customHeight="1" thickBot="1">
      <c r="B176" s="260"/>
      <c r="C176" s="133" t="s">
        <v>98</v>
      </c>
      <c r="D176" s="134">
        <f>SUM(D173:D175)</f>
        <v>1.2000000000000002</v>
      </c>
      <c r="E176" s="134">
        <f>SUM(E173:E175)</f>
        <v>2.1</v>
      </c>
      <c r="F176" s="134">
        <f>SUM(F173:F175)</f>
        <v>2.1</v>
      </c>
      <c r="G176" s="134">
        <f>SUM(G173:G175)</f>
        <v>0.1</v>
      </c>
      <c r="H176" s="218">
        <f>SUM(H173:H175)</f>
        <v>7</v>
      </c>
      <c r="I176" s="11"/>
    </row>
    <row r="177" spans="2:9" ht="15" customHeight="1">
      <c r="B177" s="260"/>
      <c r="C177" s="117" t="s">
        <v>50</v>
      </c>
      <c r="D177" s="65">
        <v>2</v>
      </c>
      <c r="E177" s="67">
        <v>0.9</v>
      </c>
      <c r="F177" s="67">
        <v>0.8</v>
      </c>
      <c r="G177" s="65">
        <v>0</v>
      </c>
      <c r="H177" s="217">
        <v>25</v>
      </c>
      <c r="I177" s="10"/>
    </row>
    <row r="178" spans="2:9" ht="15" customHeight="1">
      <c r="B178" s="260"/>
      <c r="C178" s="135" t="s">
        <v>49</v>
      </c>
      <c r="D178" s="17">
        <v>1.2</v>
      </c>
      <c r="E178" s="56">
        <v>2.5</v>
      </c>
      <c r="F178" s="56">
        <v>2.4500000000000002</v>
      </c>
      <c r="G178" s="17">
        <v>0</v>
      </c>
      <c r="H178" s="219">
        <v>14</v>
      </c>
      <c r="I178" s="162" t="s">
        <v>143</v>
      </c>
    </row>
    <row r="179" spans="2:9" ht="15" customHeight="1" thickBot="1">
      <c r="B179" s="260"/>
      <c r="C179" s="133" t="s">
        <v>66</v>
      </c>
      <c r="D179" s="134">
        <f>SUM(D177:D178)</f>
        <v>3.2</v>
      </c>
      <c r="E179" s="134">
        <f>SUM(E177:E178)</f>
        <v>3.4</v>
      </c>
      <c r="F179" s="134">
        <f>SUM(F177:F178)</f>
        <v>3.25</v>
      </c>
      <c r="G179" s="134">
        <f>SUM(G177:G178)</f>
        <v>0</v>
      </c>
      <c r="H179" s="218">
        <f>SUM(H177:H178)</f>
        <v>39</v>
      </c>
      <c r="I179" s="11"/>
    </row>
    <row r="180" spans="2:9" ht="15" customHeight="1">
      <c r="B180" s="260"/>
      <c r="C180" s="117" t="s">
        <v>116</v>
      </c>
      <c r="D180" s="65">
        <v>0.5</v>
      </c>
      <c r="E180" s="67">
        <v>0.3</v>
      </c>
      <c r="F180" s="67">
        <v>0.2</v>
      </c>
      <c r="G180" s="65"/>
      <c r="H180" s="217">
        <v>4</v>
      </c>
      <c r="I180" s="10"/>
    </row>
    <row r="181" spans="2:9" ht="15" customHeight="1">
      <c r="B181" s="260"/>
      <c r="C181" s="135" t="s">
        <v>119</v>
      </c>
      <c r="D181" s="17">
        <v>0.1</v>
      </c>
      <c r="E181" s="56">
        <v>0.4</v>
      </c>
      <c r="F181" s="56">
        <v>0.2</v>
      </c>
      <c r="G181" s="17">
        <v>0</v>
      </c>
      <c r="H181" s="219">
        <v>1</v>
      </c>
      <c r="I181" s="6"/>
    </row>
    <row r="182" spans="2:9" ht="15" customHeight="1">
      <c r="B182" s="260"/>
      <c r="C182" s="135" t="s">
        <v>118</v>
      </c>
      <c r="D182" s="17">
        <v>0.4</v>
      </c>
      <c r="E182" s="56">
        <v>0.4</v>
      </c>
      <c r="F182" s="56">
        <v>0.4</v>
      </c>
      <c r="G182" s="17">
        <v>0.1</v>
      </c>
      <c r="H182" s="219">
        <v>2</v>
      </c>
      <c r="I182" s="6"/>
    </row>
    <row r="183" spans="2:9" ht="15" customHeight="1">
      <c r="B183" s="260"/>
      <c r="C183" s="135" t="s">
        <v>121</v>
      </c>
      <c r="D183" s="17">
        <v>2</v>
      </c>
      <c r="E183" s="56">
        <v>19</v>
      </c>
      <c r="F183" s="56">
        <v>12</v>
      </c>
      <c r="G183" s="17">
        <v>2.5</v>
      </c>
      <c r="H183" s="219">
        <v>10</v>
      </c>
      <c r="I183" s="6"/>
    </row>
    <row r="184" spans="2:9" ht="15" customHeight="1" thickBot="1">
      <c r="B184" s="260"/>
      <c r="C184" s="133" t="s">
        <v>117</v>
      </c>
      <c r="D184" s="156">
        <f>SUM(D180:D183)</f>
        <v>3</v>
      </c>
      <c r="E184" s="156">
        <f>SUM(E180:E183)</f>
        <v>20.100000000000001</v>
      </c>
      <c r="F184" s="156">
        <f>SUM(F180:F183)</f>
        <v>12.8</v>
      </c>
      <c r="G184" s="156">
        <f>SUM(G180:G183)</f>
        <v>2.6</v>
      </c>
      <c r="H184" s="229">
        <f>SUM(H180:H183)</f>
        <v>17</v>
      </c>
      <c r="I184" s="11"/>
    </row>
    <row r="185" spans="2:9" ht="15" customHeight="1" thickBot="1">
      <c r="B185" s="260"/>
      <c r="C185" s="168" t="s">
        <v>124</v>
      </c>
      <c r="D185" s="106">
        <f>SUM(D167,D170,D172,D176,D179,D184)</f>
        <v>15.599999999999998</v>
      </c>
      <c r="E185" s="106">
        <f>SUM(E167,E170,E172,E176,E179,E184)</f>
        <v>38.700000000000003</v>
      </c>
      <c r="F185" s="106">
        <f>SUM(F167,F170,F172,F176,F179,F184)</f>
        <v>29.150000000000002</v>
      </c>
      <c r="G185" s="106">
        <f>SUM(G167,G170,G172,G176,G179,G184)</f>
        <v>7</v>
      </c>
      <c r="H185" s="232">
        <f>SUM(H167,H170,H172,H176,H179,H184)</f>
        <v>83</v>
      </c>
      <c r="I185" s="169"/>
    </row>
    <row r="186" spans="2:9" ht="15" customHeight="1" thickBot="1">
      <c r="B186" s="5" t="s">
        <v>2</v>
      </c>
      <c r="C186" s="170"/>
      <c r="D186" s="171">
        <f>SUMIF($C$7:$C$185,"県計",D7:D185)</f>
        <v>125.88966666666666</v>
      </c>
      <c r="E186" s="171">
        <f>SUMIF($C$7:$C$185,"県計",E7:E185)</f>
        <v>949.32392857142872</v>
      </c>
      <c r="F186" s="171">
        <f>SUMIF($C$7:$C$185,"県計",F7:F185)</f>
        <v>875.20792857142851</v>
      </c>
      <c r="G186" s="171">
        <f>SUMIF($C$7:$C$185,"県計",G7:G185)</f>
        <v>115.1784</v>
      </c>
      <c r="H186" s="233">
        <f>SUMIF($C$7:$C$185,"県計",H7:H185)</f>
        <v>998</v>
      </c>
      <c r="I186" s="172"/>
    </row>
    <row r="187" spans="2:9" s="12" customFormat="1" ht="21" customHeight="1">
      <c r="B187" s="199" t="s">
        <v>126</v>
      </c>
      <c r="H187" s="16"/>
    </row>
  </sheetData>
  <mergeCells count="9">
    <mergeCell ref="B7:B23"/>
    <mergeCell ref="F5:G5"/>
    <mergeCell ref="B166:B185"/>
    <mergeCell ref="B147:B162"/>
    <mergeCell ref="B163:B165"/>
    <mergeCell ref="B24:B48"/>
    <mergeCell ref="B98:B146"/>
    <mergeCell ref="B95:B97"/>
    <mergeCell ref="B49:B94"/>
  </mergeCells>
  <phoneticPr fontId="5"/>
  <printOptions horizontalCentered="1"/>
  <pageMargins left="0.19685039370078741" right="0.19685039370078741" top="0.78740157480314965" bottom="0.78740157480314965" header="0" footer="0"/>
  <pageSetup paperSize="9" scale="91" fitToHeight="0" orientation="portrait" r:id="rId1"/>
  <headerFooter alignWithMargins="0"/>
  <rowBreaks count="3" manualBreakCount="3">
    <brk id="48" max="16383" man="1"/>
    <brk id="97" max="16383" man="1"/>
    <brk id="14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30"/>
  <sheetViews>
    <sheetView showGridLines="0" topLeftCell="A2" zoomScaleNormal="100" zoomScaleSheetLayoutView="100" workbookViewId="0">
      <pane xSplit="3" ySplit="5" topLeftCell="D7" activePane="bottomRight" state="frozen"/>
      <selection activeCell="A2" sqref="A2"/>
      <selection pane="topRight" activeCell="D2" sqref="D2"/>
      <selection pane="bottomLeft" activeCell="A7" sqref="A7"/>
      <selection pane="bottomRight" activeCell="D7" sqref="D7"/>
    </sheetView>
  </sheetViews>
  <sheetFormatPr defaultRowHeight="15" customHeight="1"/>
  <cols>
    <col min="1" max="1" width="1.625" style="2" customWidth="1"/>
    <col min="2" max="2" width="25.625" style="2" customWidth="1"/>
    <col min="3" max="3" width="12.625" style="2" customWidth="1"/>
    <col min="4" max="4" width="10.625" style="112" customWidth="1"/>
    <col min="5" max="7" width="10.625" style="2" customWidth="1"/>
    <col min="8" max="8" width="10.625" style="113" customWidth="1"/>
    <col min="9" max="9" width="18.625" style="2" customWidth="1"/>
    <col min="10" max="10" width="0" style="2" hidden="1" customWidth="1"/>
    <col min="11" max="16384" width="9" style="2"/>
  </cols>
  <sheetData>
    <row r="1" spans="2:9" ht="15" customHeight="1">
      <c r="I1" s="70"/>
    </row>
    <row r="2" spans="2:9" ht="18" customHeight="1">
      <c r="B2" s="1" t="s">
        <v>127</v>
      </c>
      <c r="C2" s="1"/>
      <c r="D2" s="114"/>
      <c r="E2" s="115"/>
    </row>
    <row r="3" spans="2:9" ht="15" customHeight="1">
      <c r="B3" s="1"/>
      <c r="C3" s="1"/>
      <c r="D3" s="114"/>
      <c r="E3" s="115"/>
      <c r="H3" s="116"/>
      <c r="I3" s="78"/>
    </row>
    <row r="4" spans="2:9" ht="15" customHeight="1" thickBot="1">
      <c r="B4" s="2" t="s">
        <v>149</v>
      </c>
      <c r="E4" s="112"/>
    </row>
    <row r="5" spans="2:9" ht="15" customHeight="1" thickBot="1">
      <c r="B5" s="3" t="s">
        <v>0</v>
      </c>
      <c r="C5" s="141" t="s">
        <v>13</v>
      </c>
      <c r="D5" s="125" t="s">
        <v>26</v>
      </c>
      <c r="E5" s="81" t="s">
        <v>19</v>
      </c>
      <c r="F5" s="262" t="s">
        <v>27</v>
      </c>
      <c r="G5" s="263"/>
      <c r="H5" s="126" t="s">
        <v>28</v>
      </c>
      <c r="I5" s="83" t="s">
        <v>15</v>
      </c>
    </row>
    <row r="6" spans="2:9" ht="15" customHeight="1" thickBot="1">
      <c r="B6" s="200" t="s">
        <v>17</v>
      </c>
      <c r="C6" s="127"/>
      <c r="D6" s="128" t="s">
        <v>29</v>
      </c>
      <c r="E6" s="129" t="s">
        <v>30</v>
      </c>
      <c r="F6" s="129" t="s">
        <v>31</v>
      </c>
      <c r="G6" s="130" t="s">
        <v>16</v>
      </c>
      <c r="H6" s="131" t="s">
        <v>14</v>
      </c>
      <c r="I6" s="132"/>
    </row>
    <row r="7" spans="2:9" ht="15" customHeight="1">
      <c r="B7" s="250" t="s">
        <v>11</v>
      </c>
      <c r="C7" s="201" t="s">
        <v>80</v>
      </c>
      <c r="D7" s="66">
        <v>0.55000000000000004</v>
      </c>
      <c r="E7" s="67">
        <v>0.55000000000000004</v>
      </c>
      <c r="F7" s="68">
        <v>0.14000000000000001</v>
      </c>
      <c r="G7" s="65"/>
      <c r="H7" s="202">
        <v>1</v>
      </c>
      <c r="I7" s="203" t="s">
        <v>150</v>
      </c>
    </row>
    <row r="8" spans="2:9" ht="15" customHeight="1" thickBot="1">
      <c r="B8" s="260"/>
      <c r="C8" s="204" t="s">
        <v>72</v>
      </c>
      <c r="D8" s="134">
        <f>SUM(D7)</f>
        <v>0.55000000000000004</v>
      </c>
      <c r="E8" s="134">
        <f>SUM(E7)</f>
        <v>0.55000000000000004</v>
      </c>
      <c r="F8" s="134">
        <f>SUM(F7)</f>
        <v>0.14000000000000001</v>
      </c>
      <c r="G8" s="134">
        <f>SUM(G7)</f>
        <v>0</v>
      </c>
      <c r="H8" s="136">
        <f>SUM(H7)</f>
        <v>1</v>
      </c>
      <c r="I8" s="205"/>
    </row>
    <row r="9" spans="2:9" ht="15" customHeight="1">
      <c r="B9" s="260"/>
      <c r="C9" s="206" t="s">
        <v>67</v>
      </c>
      <c r="D9" s="67">
        <v>8.1999999999999993</v>
      </c>
      <c r="E9" s="67">
        <v>2.1</v>
      </c>
      <c r="F9" s="68">
        <v>2.1</v>
      </c>
      <c r="G9" s="65">
        <v>2.1</v>
      </c>
      <c r="H9" s="202">
        <v>22</v>
      </c>
      <c r="I9" s="118"/>
    </row>
    <row r="10" spans="2:9" ht="15" customHeight="1" thickBot="1">
      <c r="B10" s="260"/>
      <c r="C10" s="204" t="s">
        <v>68</v>
      </c>
      <c r="D10" s="134">
        <f>SUM(D9)</f>
        <v>8.1999999999999993</v>
      </c>
      <c r="E10" s="134">
        <f>SUM(E9)</f>
        <v>2.1</v>
      </c>
      <c r="F10" s="134">
        <f>SUM(F9)</f>
        <v>2.1</v>
      </c>
      <c r="G10" s="134">
        <f>SUM(G9)</f>
        <v>2.1</v>
      </c>
      <c r="H10" s="136">
        <f>SUM(H9)</f>
        <v>22</v>
      </c>
      <c r="I10" s="205"/>
    </row>
    <row r="11" spans="2:9" ht="15" customHeight="1" thickBot="1">
      <c r="B11" s="261"/>
      <c r="C11" s="207" t="s">
        <v>124</v>
      </c>
      <c r="D11" s="139">
        <f>SUM(D8,D10)</f>
        <v>8.75</v>
      </c>
      <c r="E11" s="139">
        <f>SUM(E8,E10)</f>
        <v>2.6500000000000004</v>
      </c>
      <c r="F11" s="139">
        <f>SUM(F8,F10)</f>
        <v>2.2400000000000002</v>
      </c>
      <c r="G11" s="139">
        <f>SUM(G8,G10)</f>
        <v>2.1</v>
      </c>
      <c r="H11" s="150">
        <f>SUM(H8,H10)</f>
        <v>23</v>
      </c>
      <c r="I11" s="208"/>
    </row>
    <row r="12" spans="2:9" ht="15" customHeight="1">
      <c r="B12" s="260" t="s">
        <v>96</v>
      </c>
      <c r="C12" s="201" t="s">
        <v>71</v>
      </c>
      <c r="D12" s="66">
        <v>0.1</v>
      </c>
      <c r="E12" s="67">
        <v>0.8</v>
      </c>
      <c r="F12" s="68">
        <v>0.7</v>
      </c>
      <c r="G12" s="65">
        <v>0</v>
      </c>
      <c r="H12" s="202">
        <v>1</v>
      </c>
      <c r="I12" s="118"/>
    </row>
    <row r="13" spans="2:9" ht="15" customHeight="1" thickBot="1">
      <c r="B13" s="260"/>
      <c r="C13" s="209" t="s">
        <v>72</v>
      </c>
      <c r="D13" s="210">
        <f>SUM(D12)</f>
        <v>0.1</v>
      </c>
      <c r="E13" s="210">
        <f>SUM(E12)</f>
        <v>0.8</v>
      </c>
      <c r="F13" s="210">
        <f>SUM(F12)</f>
        <v>0.7</v>
      </c>
      <c r="G13" s="210">
        <f>SUM(G12)</f>
        <v>0</v>
      </c>
      <c r="H13" s="211">
        <f>SUM(H12)</f>
        <v>1</v>
      </c>
      <c r="I13" s="205"/>
    </row>
    <row r="14" spans="2:9" ht="15" customHeight="1">
      <c r="B14" s="260"/>
      <c r="C14" s="206" t="s">
        <v>55</v>
      </c>
      <c r="D14" s="65">
        <v>0.1</v>
      </c>
      <c r="E14" s="66">
        <v>1.3</v>
      </c>
      <c r="F14" s="67">
        <v>1.2</v>
      </c>
      <c r="G14" s="68"/>
      <c r="H14" s="69">
        <v>1</v>
      </c>
      <c r="I14" s="118"/>
    </row>
    <row r="15" spans="2:9" ht="15" customHeight="1" thickBot="1">
      <c r="B15" s="260"/>
      <c r="C15" s="204" t="s">
        <v>66</v>
      </c>
      <c r="D15" s="134">
        <f>SUM(D14)</f>
        <v>0.1</v>
      </c>
      <c r="E15" s="134">
        <f>SUM(E14)</f>
        <v>1.3</v>
      </c>
      <c r="F15" s="134">
        <f>SUM(F14)</f>
        <v>1.2</v>
      </c>
      <c r="G15" s="134">
        <f>SUM(G14)</f>
        <v>0</v>
      </c>
      <c r="H15" s="136">
        <f>SUM(H14)</f>
        <v>1</v>
      </c>
      <c r="I15" s="205"/>
    </row>
    <row r="16" spans="2:9" ht="15" customHeight="1" thickBot="1">
      <c r="B16" s="260"/>
      <c r="C16" s="78" t="s">
        <v>124</v>
      </c>
      <c r="D16" s="106">
        <f>SUM(D13,D15)</f>
        <v>0.2</v>
      </c>
      <c r="E16" s="106">
        <f>SUM(E13,E15)</f>
        <v>2.1</v>
      </c>
      <c r="F16" s="106">
        <f>SUM(F13,F15)</f>
        <v>1.9</v>
      </c>
      <c r="G16" s="106">
        <f>SUM(G13,G15)</f>
        <v>0</v>
      </c>
      <c r="H16" s="167">
        <f>SUM(H13,H15)</f>
        <v>2</v>
      </c>
      <c r="I16" s="212"/>
    </row>
    <row r="17" spans="2:9" ht="15" customHeight="1">
      <c r="B17" s="250" t="s">
        <v>12</v>
      </c>
      <c r="C17" s="117" t="s">
        <v>59</v>
      </c>
      <c r="D17" s="65">
        <v>0.5</v>
      </c>
      <c r="E17" s="67">
        <v>7</v>
      </c>
      <c r="F17" s="67">
        <v>5.5</v>
      </c>
      <c r="G17" s="65">
        <v>0</v>
      </c>
      <c r="H17" s="69">
        <v>1</v>
      </c>
      <c r="I17" s="118" t="s">
        <v>142</v>
      </c>
    </row>
    <row r="18" spans="2:9" ht="15" customHeight="1" thickBot="1">
      <c r="B18" s="260"/>
      <c r="C18" s="133" t="s">
        <v>68</v>
      </c>
      <c r="D18" s="134">
        <f>SUM(D17)</f>
        <v>0.5</v>
      </c>
      <c r="E18" s="134">
        <f>SUM(E17)</f>
        <v>7</v>
      </c>
      <c r="F18" s="134">
        <f>SUM(F17)</f>
        <v>5.5</v>
      </c>
      <c r="G18" s="134">
        <f>SUM(G17)</f>
        <v>0</v>
      </c>
      <c r="H18" s="136">
        <f>SUM(H17)</f>
        <v>1</v>
      </c>
      <c r="I18" s="208"/>
    </row>
    <row r="19" spans="2:9" ht="15" customHeight="1">
      <c r="B19" s="260"/>
      <c r="C19" s="117" t="s">
        <v>57</v>
      </c>
      <c r="D19" s="65">
        <v>0.2</v>
      </c>
      <c r="E19" s="67" t="s">
        <v>152</v>
      </c>
      <c r="F19" s="67" t="s">
        <v>152</v>
      </c>
      <c r="G19" s="67" t="s">
        <v>153</v>
      </c>
      <c r="H19" s="69">
        <v>1</v>
      </c>
      <c r="I19" s="118" t="s">
        <v>137</v>
      </c>
    </row>
    <row r="20" spans="2:9" ht="15" customHeight="1" thickBot="1">
      <c r="B20" s="260"/>
      <c r="C20" s="133" t="s">
        <v>76</v>
      </c>
      <c r="D20" s="134">
        <f>SUM(D19)</f>
        <v>0.2</v>
      </c>
      <c r="E20" s="134">
        <f>SUM(E19)</f>
        <v>0</v>
      </c>
      <c r="F20" s="134">
        <f>SUM(F19)</f>
        <v>0</v>
      </c>
      <c r="G20" s="134">
        <f>SUM(G19)</f>
        <v>0</v>
      </c>
      <c r="H20" s="136">
        <f>SUM(H19)</f>
        <v>1</v>
      </c>
      <c r="I20" s="208"/>
    </row>
    <row r="21" spans="2:9" ht="15" customHeight="1">
      <c r="B21" s="260"/>
      <c r="C21" s="117" t="s">
        <v>104</v>
      </c>
      <c r="D21" s="18">
        <v>0.1</v>
      </c>
      <c r="E21" s="119">
        <v>0.5</v>
      </c>
      <c r="F21" s="19">
        <v>0.4</v>
      </c>
      <c r="G21" s="120">
        <v>0.1</v>
      </c>
      <c r="H21" s="99">
        <v>1</v>
      </c>
      <c r="I21" s="118" t="s">
        <v>137</v>
      </c>
    </row>
    <row r="22" spans="2:9" ht="15" customHeight="1" thickBot="1">
      <c r="B22" s="260"/>
      <c r="C22" s="133" t="s">
        <v>98</v>
      </c>
      <c r="D22" s="134">
        <f>D21</f>
        <v>0.1</v>
      </c>
      <c r="E22" s="134">
        <f>E21</f>
        <v>0.5</v>
      </c>
      <c r="F22" s="134">
        <f>F21</f>
        <v>0.4</v>
      </c>
      <c r="G22" s="134">
        <f>G21</f>
        <v>0.1</v>
      </c>
      <c r="H22" s="136">
        <f>H21</f>
        <v>1</v>
      </c>
      <c r="I22" s="208"/>
    </row>
    <row r="23" spans="2:9" ht="15" customHeight="1">
      <c r="B23" s="260"/>
      <c r="C23" s="117" t="s">
        <v>156</v>
      </c>
      <c r="D23" s="65">
        <v>0.1</v>
      </c>
      <c r="E23" s="65">
        <v>0.5</v>
      </c>
      <c r="F23" s="65">
        <v>0.45</v>
      </c>
      <c r="G23" s="65">
        <v>0.05</v>
      </c>
      <c r="H23" s="69">
        <v>1</v>
      </c>
      <c r="I23" s="118" t="s">
        <v>157</v>
      </c>
    </row>
    <row r="24" spans="2:9" ht="15" customHeight="1" thickBot="1">
      <c r="B24" s="260"/>
      <c r="C24" s="138" t="s">
        <v>66</v>
      </c>
      <c r="D24" s="139">
        <f>D23</f>
        <v>0.1</v>
      </c>
      <c r="E24" s="139">
        <f>E23</f>
        <v>0.5</v>
      </c>
      <c r="F24" s="139">
        <f>F23</f>
        <v>0.45</v>
      </c>
      <c r="G24" s="139">
        <f>G23</f>
        <v>0.05</v>
      </c>
      <c r="H24" s="150">
        <f>H23</f>
        <v>1</v>
      </c>
      <c r="I24" s="208"/>
    </row>
    <row r="25" spans="2:9" ht="15" customHeight="1" thickBot="1">
      <c r="B25" s="261"/>
      <c r="C25" s="138" t="s">
        <v>124</v>
      </c>
      <c r="D25" s="139">
        <f>SUM(D18,D20,D22,D24)</f>
        <v>0.89999999999999991</v>
      </c>
      <c r="E25" s="139">
        <f>SUM(E18,E20,E22,E24)</f>
        <v>8</v>
      </c>
      <c r="F25" s="139">
        <f>SUM(F18,F20,F22,F24)</f>
        <v>6.3500000000000005</v>
      </c>
      <c r="G25" s="139">
        <f>SUM(G18,G20,G22,G24)</f>
        <v>0.15000000000000002</v>
      </c>
      <c r="H25" s="150">
        <f>SUM(H18,H20,H22,H24)</f>
        <v>4</v>
      </c>
      <c r="I25" s="9"/>
    </row>
    <row r="26" spans="2:9" ht="15" customHeight="1" thickBot="1">
      <c r="B26" s="5" t="s">
        <v>1</v>
      </c>
      <c r="C26" s="213"/>
      <c r="D26" s="171">
        <f ca="1">SUMIF($C$7:$C$26,"県計",D7:D25)</f>
        <v>9.85</v>
      </c>
      <c r="E26" s="171">
        <f ca="1">SUMIF($C$7:$C$26,"県計",E7:E25)</f>
        <v>12.75</v>
      </c>
      <c r="F26" s="171">
        <f ca="1">SUMIF($C$7:$C$26,"県計",F7:F25)</f>
        <v>10.490000000000002</v>
      </c>
      <c r="G26" s="171">
        <f ca="1">SUMIF($C$7:$C$26,"県計",G7:G25)</f>
        <v>2.25</v>
      </c>
      <c r="H26" s="214">
        <f ca="1">SUMIF($C$7:$C$26,"県計",H7:H25)</f>
        <v>29</v>
      </c>
      <c r="I26" s="172"/>
    </row>
    <row r="27" spans="2:9" s="12" customFormat="1" ht="21" customHeight="1">
      <c r="B27" s="199" t="s">
        <v>126</v>
      </c>
      <c r="D27" s="13"/>
      <c r="E27" s="13"/>
      <c r="F27" s="13"/>
      <c r="G27" s="13"/>
      <c r="H27" s="14"/>
    </row>
    <row r="30" spans="2:9" ht="15" customHeight="1">
      <c r="F30" s="89"/>
      <c r="G30" s="89"/>
    </row>
  </sheetData>
  <mergeCells count="4">
    <mergeCell ref="F5:G5"/>
    <mergeCell ref="B7:B11"/>
    <mergeCell ref="B12:B16"/>
    <mergeCell ref="B17:B25"/>
  </mergeCells>
  <phoneticPr fontId="5"/>
  <printOptions horizontalCentered="1"/>
  <pageMargins left="0.19685039370078741" right="0.19685039370078741" top="0.78740157480314965" bottom="0.78740157480314965" header="0" footer="0"/>
  <pageSetup paperSize="9" scale="9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１）かんきつ類</vt:lpstr>
      <vt:lpstr>２）落葉果樹</vt:lpstr>
      <vt:lpstr>３）かんきつ類を除く常緑果樹</vt:lpstr>
      <vt:lpstr>'１）かんきつ類'!Print_Area</vt:lpstr>
      <vt:lpstr>'２）落葉果樹'!Print_Area</vt:lpstr>
      <vt:lpstr>'３）かんきつ類を除く常緑果樹'!Print_Area</vt:lpstr>
      <vt:lpstr>'１）かんきつ類'!Print_Titles</vt:lpstr>
      <vt:lpstr>'２）落葉果樹'!Print_Titles</vt:lpstr>
    </vt:vector>
  </TitlesOfParts>
  <Company>農林水産省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農林水産省</dc:creator>
  <cp:lastModifiedBy>福岡県</cp:lastModifiedBy>
  <cp:lastPrinted>2023-06-21T04:48:24Z</cp:lastPrinted>
  <dcterms:created xsi:type="dcterms:W3CDTF">1997-04-04T09:25:02Z</dcterms:created>
  <dcterms:modified xsi:type="dcterms:W3CDTF">2023-06-21T04:48:41Z</dcterms:modified>
</cp:coreProperties>
</file>