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5園芸振興課\2022年度\F 果樹係\F7　果樹関係調査・統計\F702 特産果樹動態調査及び福岡県農業統計調査（果樹）\R3年産\⑩公表\公表資料（県調査）\"/>
    </mc:Choice>
  </mc:AlternateContent>
  <bookViews>
    <workbookView xWindow="1365" yWindow="105" windowWidth="5280" windowHeight="6705" tabRatio="868"/>
  </bookViews>
  <sheets>
    <sheet name="うんしゅうみかん" sheetId="18" r:id="rId1"/>
    <sheet name="りんご" sheetId="13" r:id="rId2"/>
    <sheet name="ぶどう" sheetId="10" r:id="rId3"/>
    <sheet name="なし" sheetId="12" r:id="rId4"/>
    <sheet name="もも" sheetId="11" r:id="rId5"/>
    <sheet name="すもも" sheetId="9" r:id="rId6"/>
    <sheet name="おうとう" sheetId="27" r:id="rId7"/>
    <sheet name="うめ" sheetId="24" r:id="rId8"/>
    <sheet name="びわ" sheetId="6" r:id="rId9"/>
    <sheet name="かき" sheetId="5" r:id="rId10"/>
    <sheet name="くり" sheetId="4" r:id="rId11"/>
    <sheet name="ｷｳｲﾌﾙｰﾂ" sheetId="3" r:id="rId12"/>
  </sheets>
  <definedNames>
    <definedName name="_xlnm._FilterDatabase" localSheetId="7" hidden="1">うめ!$B$7:$B$10</definedName>
    <definedName name="_xlnm._FilterDatabase" localSheetId="0" hidden="1">うんしゅうみかん!$B$8:$B$14</definedName>
    <definedName name="_xlnm._FilterDatabase" localSheetId="9" hidden="1">かき!$B$8:$B$11</definedName>
    <definedName name="_xlnm._FilterDatabase" localSheetId="11" hidden="1">ｷｳｲﾌﾙｰﾂ!$B$8:$B$12</definedName>
    <definedName name="_xlnm._FilterDatabase" localSheetId="10" hidden="1">くり!$B$8:$B$9</definedName>
    <definedName name="_xlnm._FilterDatabase" localSheetId="5" hidden="1">すもも!$B$8:$B$14</definedName>
    <definedName name="_xlnm._FilterDatabase" localSheetId="8" hidden="1">びわ!$B$8:$B$11</definedName>
    <definedName name="_xlnm._FilterDatabase" localSheetId="2" hidden="1">ぶどう!$B$8:$B$11</definedName>
    <definedName name="_xlnm._FilterDatabase" localSheetId="4" hidden="1">もも!$B$8:$B$10</definedName>
    <definedName name="_xlnm._FilterDatabase" localSheetId="1" hidden="1">りんご!$B$5:$B$15</definedName>
    <definedName name="\A" localSheetId="0">うんしゅうみかん!#REF!</definedName>
    <definedName name="\A" localSheetId="6">おうとう!#REF!</definedName>
    <definedName name="\A" localSheetId="9">かき!#REF!</definedName>
    <definedName name="\A" localSheetId="11">ｷｳｲﾌﾙｰﾂ!#REF!</definedName>
    <definedName name="\A" localSheetId="10">くり!#REF!</definedName>
    <definedName name="\A" localSheetId="5">すもも!#REF!</definedName>
    <definedName name="\A" localSheetId="3">なし!#REF!</definedName>
    <definedName name="\A" localSheetId="8">びわ!#REF!</definedName>
    <definedName name="\A" localSheetId="2">ぶどう!#REF!</definedName>
    <definedName name="\A" localSheetId="4">もも!#REF!</definedName>
    <definedName name="\A" localSheetId="1">りんご!#REF!</definedName>
    <definedName name="\A">#REF!</definedName>
    <definedName name="_xlnm.Print_Area" localSheetId="7">うめ!$A$2:$T$28</definedName>
    <definedName name="_xlnm.Print_Area" localSheetId="0">うんしゅうみかん!$A$1:$AJ$29</definedName>
    <definedName name="_xlnm.Print_Area" localSheetId="6">おうとう!$A$1:$L$11</definedName>
    <definedName name="_xlnm.Print_Area" localSheetId="9">かき!$A$2:$V$34</definedName>
    <definedName name="_xlnm.Print_Area" localSheetId="11">ｷｳｲﾌﾙｰﾂ!$A$1:$M$31</definedName>
    <definedName name="_xlnm.Print_Area" localSheetId="10">くり!$A$1:$V$28</definedName>
    <definedName name="_xlnm.Print_Area" localSheetId="5">すもも!$B$1:$Q$27</definedName>
    <definedName name="_xlnm.Print_Area" localSheetId="3">なし!$A$1:$U$32</definedName>
    <definedName name="_xlnm.Print_Area" localSheetId="8">びわ!$A$2:$R$18</definedName>
    <definedName name="_xlnm.Print_Area" localSheetId="2">ぶどう!$A$1:$AF$41</definedName>
    <definedName name="_xlnm.Print_Area" localSheetId="4">もも!$A$1:$AF$29</definedName>
    <definedName name="_xlnm.Print_Area" localSheetId="1">りんご!$A$1:$Y$19</definedName>
    <definedName name="_xlnm.Print_Titles" localSheetId="0">うんしゅうみかん!$B:$B,うんしゅうみかん!$2:$7</definedName>
    <definedName name="_xlnm.Print_Titles" localSheetId="2">ぶどう!$3:$6</definedName>
    <definedName name="_xlnm.Print_Titles" localSheetId="4">もも!$B:$B,もも!$5:$7</definedName>
    <definedName name="_xlnm.Print_Titles" localSheetId="1">りんご!$B:$B,りんご!$5:$7</definedName>
  </definedNames>
  <calcPr calcId="152511"/>
</workbook>
</file>

<file path=xl/calcChain.xml><?xml version="1.0" encoding="utf-8"?>
<calcChain xmlns="http://schemas.openxmlformats.org/spreadsheetml/2006/main">
  <c r="R9" i="12" l="1"/>
  <c r="D9" i="13"/>
  <c r="J9" i="13"/>
  <c r="J11" i="13"/>
  <c r="J19" i="13" s="1"/>
  <c r="J15" i="13"/>
  <c r="R16" i="4"/>
  <c r="R17" i="4"/>
  <c r="R18" i="4"/>
  <c r="R19" i="4"/>
  <c r="R20" i="4"/>
  <c r="G18" i="5"/>
  <c r="G19" i="5"/>
  <c r="G20" i="5"/>
  <c r="G21" i="5"/>
  <c r="G22" i="5"/>
  <c r="O9" i="13"/>
  <c r="O11" i="13"/>
  <c r="U17" i="13"/>
  <c r="U16" i="13"/>
  <c r="V16" i="13"/>
  <c r="U14" i="13"/>
  <c r="U13" i="13"/>
  <c r="U12" i="13"/>
  <c r="U10" i="13"/>
  <c r="U8" i="13"/>
  <c r="O15" i="13"/>
  <c r="L31" i="12"/>
  <c r="L28" i="12"/>
  <c r="L23" i="12"/>
  <c r="L15" i="12"/>
  <c r="L13" i="12"/>
  <c r="M23" i="12"/>
  <c r="N23" i="12"/>
  <c r="O23" i="12"/>
  <c r="AD29" i="10"/>
  <c r="AE29" i="10"/>
  <c r="AB20" i="10"/>
  <c r="AB21" i="10"/>
  <c r="AB22" i="10"/>
  <c r="AB23" i="10"/>
  <c r="AB24" i="10"/>
  <c r="AB25" i="10"/>
  <c r="AB26" i="10"/>
  <c r="AB27" i="10"/>
  <c r="AB28" i="10"/>
  <c r="X29" i="10"/>
  <c r="Y29" i="10"/>
  <c r="Z29" i="10"/>
  <c r="AA29" i="10"/>
  <c r="AB30" i="10"/>
  <c r="N20" i="10"/>
  <c r="N21" i="10"/>
  <c r="AC21" i="10" s="1"/>
  <c r="N22" i="10"/>
  <c r="AC22" i="10" s="1"/>
  <c r="N23" i="10"/>
  <c r="N24" i="10"/>
  <c r="N25" i="10"/>
  <c r="AC25" i="10" s="1"/>
  <c r="N26" i="10"/>
  <c r="AC26" i="10" s="1"/>
  <c r="N27" i="10"/>
  <c r="N28" i="10"/>
  <c r="N12" i="13"/>
  <c r="V12" i="13" s="1"/>
  <c r="N13" i="13"/>
  <c r="V13" i="13" s="1"/>
  <c r="N14" i="13"/>
  <c r="V14" i="13" s="1"/>
  <c r="AE22" i="18"/>
  <c r="T16" i="10"/>
  <c r="G16" i="10"/>
  <c r="E22" i="4"/>
  <c r="R25" i="5"/>
  <c r="G25" i="5"/>
  <c r="C27" i="5"/>
  <c r="D27" i="5"/>
  <c r="E27" i="5"/>
  <c r="R24" i="12"/>
  <c r="R27" i="12"/>
  <c r="R26" i="12"/>
  <c r="R25" i="12"/>
  <c r="T12" i="24"/>
  <c r="Q8" i="10"/>
  <c r="I8" i="10"/>
  <c r="S25" i="5"/>
  <c r="C23" i="5"/>
  <c r="C32" i="5"/>
  <c r="R13" i="5"/>
  <c r="L10" i="27"/>
  <c r="K9" i="27"/>
  <c r="K10" i="27" s="1"/>
  <c r="J9" i="27"/>
  <c r="J10" i="27" s="1"/>
  <c r="G9" i="27"/>
  <c r="G10" i="27" s="1"/>
  <c r="D9" i="27"/>
  <c r="D10" i="27"/>
  <c r="E9" i="27"/>
  <c r="E10" i="27" s="1"/>
  <c r="C9" i="27"/>
  <c r="C10" i="27" s="1"/>
  <c r="AB12" i="11"/>
  <c r="R11" i="12"/>
  <c r="R12" i="12"/>
  <c r="R8" i="12"/>
  <c r="C28" i="12"/>
  <c r="D28" i="12"/>
  <c r="E28" i="12"/>
  <c r="F28" i="12"/>
  <c r="G28" i="12"/>
  <c r="N10" i="18"/>
  <c r="N12" i="11"/>
  <c r="D31" i="12"/>
  <c r="D23" i="12"/>
  <c r="D15" i="12"/>
  <c r="D13" i="12"/>
  <c r="D32" i="12" s="1"/>
  <c r="S40" i="10"/>
  <c r="S36" i="10"/>
  <c r="S29" i="10"/>
  <c r="S19" i="10"/>
  <c r="S16" i="10"/>
  <c r="S11" i="10"/>
  <c r="N18" i="10"/>
  <c r="N17" i="10"/>
  <c r="D14" i="18"/>
  <c r="E14" i="18"/>
  <c r="F14" i="18"/>
  <c r="G14" i="18"/>
  <c r="H14" i="18"/>
  <c r="I14" i="18"/>
  <c r="J14" i="18"/>
  <c r="K14" i="18"/>
  <c r="L14" i="18"/>
  <c r="M14" i="18"/>
  <c r="C15" i="5"/>
  <c r="G13" i="5"/>
  <c r="S13" i="5" s="1"/>
  <c r="G14" i="5"/>
  <c r="AA14" i="11"/>
  <c r="J15" i="3"/>
  <c r="L13" i="4"/>
  <c r="R11" i="4"/>
  <c r="E11" i="4"/>
  <c r="R14" i="5"/>
  <c r="P13" i="24"/>
  <c r="O13" i="24"/>
  <c r="N13" i="24"/>
  <c r="M13" i="24"/>
  <c r="L13" i="24"/>
  <c r="K13" i="24"/>
  <c r="J13" i="24"/>
  <c r="I13" i="24"/>
  <c r="H13" i="24"/>
  <c r="G13" i="24"/>
  <c r="F13" i="24"/>
  <c r="E13" i="24"/>
  <c r="C13" i="24"/>
  <c r="Q12" i="24"/>
  <c r="D12" i="24"/>
  <c r="M16" i="9"/>
  <c r="C17" i="9"/>
  <c r="AB13" i="11"/>
  <c r="N13" i="11"/>
  <c r="L14" i="11"/>
  <c r="R10" i="12"/>
  <c r="H10" i="12"/>
  <c r="AB14" i="10"/>
  <c r="Y16" i="10"/>
  <c r="R16" i="10"/>
  <c r="N14" i="10"/>
  <c r="X9" i="13"/>
  <c r="W9" i="13"/>
  <c r="T9" i="13"/>
  <c r="S9" i="13"/>
  <c r="R9" i="13"/>
  <c r="Q9" i="13"/>
  <c r="P9" i="13"/>
  <c r="U9" i="13" s="1"/>
  <c r="M9" i="13"/>
  <c r="L9" i="13"/>
  <c r="K9" i="13"/>
  <c r="I9" i="13"/>
  <c r="H9" i="13"/>
  <c r="G9" i="13"/>
  <c r="F9" i="13"/>
  <c r="E9" i="13"/>
  <c r="C9" i="13"/>
  <c r="N8" i="13"/>
  <c r="N16" i="18"/>
  <c r="AF16" i="18"/>
  <c r="AG16" i="18" s="1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O17" i="18"/>
  <c r="D17" i="18"/>
  <c r="E17" i="18"/>
  <c r="F17" i="18"/>
  <c r="G17" i="18"/>
  <c r="H17" i="18"/>
  <c r="I17" i="18"/>
  <c r="J17" i="18"/>
  <c r="K17" i="18"/>
  <c r="L17" i="18"/>
  <c r="M17" i="18"/>
  <c r="C17" i="18"/>
  <c r="G29" i="5"/>
  <c r="G24" i="5"/>
  <c r="G16" i="5"/>
  <c r="G12" i="5"/>
  <c r="G8" i="5"/>
  <c r="J13" i="3"/>
  <c r="J14" i="3"/>
  <c r="J16" i="3"/>
  <c r="J18" i="3"/>
  <c r="R10" i="4"/>
  <c r="R12" i="4"/>
  <c r="S12" i="4" s="1"/>
  <c r="E10" i="4"/>
  <c r="E12" i="4"/>
  <c r="R12" i="5"/>
  <c r="Q11" i="24"/>
  <c r="D11" i="24"/>
  <c r="D13" i="24" s="1"/>
  <c r="M15" i="9"/>
  <c r="F15" i="9"/>
  <c r="H8" i="12"/>
  <c r="S8" i="12" s="1"/>
  <c r="H9" i="12"/>
  <c r="S9" i="12" s="1"/>
  <c r="H11" i="12"/>
  <c r="H12" i="12"/>
  <c r="AB12" i="10"/>
  <c r="AC12" i="10" s="1"/>
  <c r="AB13" i="10"/>
  <c r="AC13" i="10" s="1"/>
  <c r="AB15" i="10"/>
  <c r="N13" i="10"/>
  <c r="N15" i="10"/>
  <c r="N11" i="11"/>
  <c r="AC11" i="11" s="1"/>
  <c r="AF15" i="18"/>
  <c r="N15" i="18"/>
  <c r="AB17" i="10"/>
  <c r="AB18" i="10"/>
  <c r="AC18" i="10" s="1"/>
  <c r="C19" i="10"/>
  <c r="D19" i="10"/>
  <c r="E19" i="10"/>
  <c r="F19" i="10"/>
  <c r="N19" i="10" s="1"/>
  <c r="G19" i="10"/>
  <c r="H19" i="10"/>
  <c r="I19" i="10"/>
  <c r="J19" i="10"/>
  <c r="K19" i="10"/>
  <c r="L19" i="10"/>
  <c r="M19" i="10"/>
  <c r="O19" i="10"/>
  <c r="P19" i="10"/>
  <c r="Q19" i="10"/>
  <c r="R19" i="10"/>
  <c r="T19" i="10"/>
  <c r="U19" i="10"/>
  <c r="V19" i="10"/>
  <c r="W19" i="10"/>
  <c r="X19" i="10"/>
  <c r="Y19" i="10"/>
  <c r="Z19" i="10"/>
  <c r="AA19" i="10"/>
  <c r="AD19" i="10"/>
  <c r="AE19" i="10"/>
  <c r="AB34" i="10"/>
  <c r="AB32" i="10"/>
  <c r="R8" i="4"/>
  <c r="R14" i="4"/>
  <c r="R22" i="4"/>
  <c r="R24" i="4"/>
  <c r="R25" i="4"/>
  <c r="R26" i="4"/>
  <c r="E14" i="4"/>
  <c r="S14" i="4" s="1"/>
  <c r="E16" i="4"/>
  <c r="S16" i="4" s="1"/>
  <c r="E17" i="4"/>
  <c r="S17" i="4" s="1"/>
  <c r="E18" i="4"/>
  <c r="E19" i="4"/>
  <c r="S19" i="4" s="1"/>
  <c r="E20" i="4"/>
  <c r="S20" i="4" s="1"/>
  <c r="E24" i="4"/>
  <c r="S24" i="4" s="1"/>
  <c r="E25" i="4"/>
  <c r="E26" i="4"/>
  <c r="S26" i="4" s="1"/>
  <c r="E8" i="4"/>
  <c r="R16" i="5"/>
  <c r="S16" i="5" s="1"/>
  <c r="R18" i="5"/>
  <c r="R19" i="5"/>
  <c r="R20" i="5"/>
  <c r="R21" i="5"/>
  <c r="S21" i="5" s="1"/>
  <c r="R22" i="5"/>
  <c r="R24" i="5"/>
  <c r="R26" i="5"/>
  <c r="R28" i="5"/>
  <c r="R29" i="5"/>
  <c r="S29" i="5" s="1"/>
  <c r="R30" i="5"/>
  <c r="R31" i="5"/>
  <c r="R9" i="5"/>
  <c r="S9" i="5" s="1"/>
  <c r="R10" i="5"/>
  <c r="R8" i="5"/>
  <c r="G9" i="5"/>
  <c r="G10" i="5"/>
  <c r="S18" i="5"/>
  <c r="G26" i="5"/>
  <c r="G28" i="5"/>
  <c r="G30" i="5"/>
  <c r="S30" i="5" s="1"/>
  <c r="G31" i="5"/>
  <c r="N9" i="6"/>
  <c r="O9" i="6" s="1"/>
  <c r="N10" i="6"/>
  <c r="N12" i="6"/>
  <c r="N14" i="6"/>
  <c r="N16" i="6"/>
  <c r="O16" i="6" s="1"/>
  <c r="N8" i="6"/>
  <c r="G9" i="6"/>
  <c r="G10" i="6"/>
  <c r="G12" i="6"/>
  <c r="O12" i="6" s="1"/>
  <c r="G14" i="6"/>
  <c r="O14" i="6" s="1"/>
  <c r="G16" i="6"/>
  <c r="G8" i="6"/>
  <c r="Q9" i="24"/>
  <c r="Q14" i="24"/>
  <c r="Q15" i="24"/>
  <c r="Q17" i="24"/>
  <c r="Q18" i="24"/>
  <c r="Q19" i="24"/>
  <c r="R19" i="24" s="1"/>
  <c r="Q20" i="24"/>
  <c r="Q21" i="24"/>
  <c r="Q22" i="24"/>
  <c r="Q24" i="24"/>
  <c r="Q26" i="24"/>
  <c r="Q8" i="24"/>
  <c r="D9" i="24"/>
  <c r="R9" i="24"/>
  <c r="D14" i="24"/>
  <c r="D15" i="24"/>
  <c r="D17" i="24"/>
  <c r="R17" i="24"/>
  <c r="D18" i="24"/>
  <c r="R18" i="24" s="1"/>
  <c r="D19" i="24"/>
  <c r="D20" i="24"/>
  <c r="D21" i="24"/>
  <c r="R21" i="24" s="1"/>
  <c r="D22" i="24"/>
  <c r="R22" i="24" s="1"/>
  <c r="D24" i="24"/>
  <c r="D26" i="24"/>
  <c r="D8" i="24"/>
  <c r="R8" i="24" s="1"/>
  <c r="H8" i="27"/>
  <c r="F8" i="27"/>
  <c r="M9" i="9"/>
  <c r="M10" i="9"/>
  <c r="M11" i="9"/>
  <c r="M12" i="9"/>
  <c r="M13" i="9"/>
  <c r="M18" i="9"/>
  <c r="M20" i="9"/>
  <c r="M21" i="9"/>
  <c r="M22" i="9"/>
  <c r="M23" i="9"/>
  <c r="N23" i="9" s="1"/>
  <c r="M25" i="9"/>
  <c r="M8" i="9"/>
  <c r="F9" i="9"/>
  <c r="N9" i="9" s="1"/>
  <c r="F10" i="9"/>
  <c r="F11" i="9"/>
  <c r="N11" i="9" s="1"/>
  <c r="F12" i="9"/>
  <c r="N12" i="9" s="1"/>
  <c r="F13" i="9"/>
  <c r="N13" i="9" s="1"/>
  <c r="F18" i="9"/>
  <c r="N18" i="9" s="1"/>
  <c r="F20" i="9"/>
  <c r="F21" i="9"/>
  <c r="N21" i="9" s="1"/>
  <c r="F22" i="9"/>
  <c r="N22" i="9" s="1"/>
  <c r="F23" i="9"/>
  <c r="F25" i="9"/>
  <c r="F8" i="9"/>
  <c r="AB9" i="11"/>
  <c r="AB15" i="11"/>
  <c r="AB16" i="11"/>
  <c r="AB17" i="11"/>
  <c r="AB19" i="11"/>
  <c r="AC19" i="11" s="1"/>
  <c r="AB20" i="11"/>
  <c r="AB21" i="11"/>
  <c r="AC21" i="11" s="1"/>
  <c r="AB22" i="11"/>
  <c r="AB24" i="11"/>
  <c r="AB25" i="11"/>
  <c r="AB26" i="11"/>
  <c r="AB27" i="11"/>
  <c r="AB8" i="11"/>
  <c r="AC8" i="11" s="1"/>
  <c r="N9" i="11"/>
  <c r="N15" i="11"/>
  <c r="AC15" i="11" s="1"/>
  <c r="N16" i="11"/>
  <c r="N17" i="11"/>
  <c r="AC17" i="11" s="1"/>
  <c r="N19" i="11"/>
  <c r="N20" i="11"/>
  <c r="AC20" i="11" s="1"/>
  <c r="N21" i="11"/>
  <c r="N22" i="11"/>
  <c r="N24" i="11"/>
  <c r="N25" i="11"/>
  <c r="AC25" i="11" s="1"/>
  <c r="N26" i="11"/>
  <c r="N27" i="11"/>
  <c r="AC27" i="11" s="1"/>
  <c r="N8" i="11"/>
  <c r="R14" i="12"/>
  <c r="R16" i="12"/>
  <c r="R17" i="12"/>
  <c r="R18" i="12"/>
  <c r="R19" i="12"/>
  <c r="R20" i="12"/>
  <c r="R21" i="12"/>
  <c r="S21" i="12" s="1"/>
  <c r="R22" i="12"/>
  <c r="R29" i="12"/>
  <c r="R30" i="12"/>
  <c r="H14" i="12"/>
  <c r="S14" i="12" s="1"/>
  <c r="H16" i="12"/>
  <c r="H17" i="12"/>
  <c r="H18" i="12"/>
  <c r="H19" i="12"/>
  <c r="S19" i="12" s="1"/>
  <c r="H20" i="12"/>
  <c r="S20" i="12" s="1"/>
  <c r="H21" i="12"/>
  <c r="H22" i="12"/>
  <c r="H24" i="12"/>
  <c r="H25" i="12"/>
  <c r="H26" i="12"/>
  <c r="H27" i="12"/>
  <c r="S27" i="12" s="1"/>
  <c r="H29" i="12"/>
  <c r="H30" i="12"/>
  <c r="S30" i="12" s="1"/>
  <c r="AB38" i="10"/>
  <c r="AB39" i="10"/>
  <c r="AB37" i="10"/>
  <c r="AB31" i="10"/>
  <c r="AB33" i="10"/>
  <c r="AB35" i="10"/>
  <c r="AB9" i="10"/>
  <c r="AB10" i="10"/>
  <c r="AB8" i="10"/>
  <c r="AC8" i="10" s="1"/>
  <c r="N37" i="10"/>
  <c r="N31" i="10"/>
  <c r="N32" i="10"/>
  <c r="AC32" i="10"/>
  <c r="N33" i="10"/>
  <c r="N34" i="10"/>
  <c r="AC34" i="10" s="1"/>
  <c r="N35" i="10"/>
  <c r="N30" i="10"/>
  <c r="AC30" i="10" s="1"/>
  <c r="N9" i="10"/>
  <c r="N10" i="10"/>
  <c r="N8" i="10"/>
  <c r="N10" i="13"/>
  <c r="V10" i="13" s="1"/>
  <c r="N16" i="13"/>
  <c r="N17" i="13"/>
  <c r="V17" i="13" s="1"/>
  <c r="AF9" i="18"/>
  <c r="AF10" i="18"/>
  <c r="AG10" i="18" s="1"/>
  <c r="AF11" i="18"/>
  <c r="AF12" i="18"/>
  <c r="AF13" i="18"/>
  <c r="AF18" i="18"/>
  <c r="AF19" i="18"/>
  <c r="AF21" i="18"/>
  <c r="AF23" i="18"/>
  <c r="AF24" i="18"/>
  <c r="AG24" i="18" s="1"/>
  <c r="AF25" i="18"/>
  <c r="AF27" i="18"/>
  <c r="N9" i="18"/>
  <c r="N11" i="18"/>
  <c r="AG11" i="18" s="1"/>
  <c r="N12" i="18"/>
  <c r="N13" i="18"/>
  <c r="N18" i="18"/>
  <c r="N19" i="18"/>
  <c r="AG19" i="18" s="1"/>
  <c r="N21" i="18"/>
  <c r="N23" i="18"/>
  <c r="N24" i="18"/>
  <c r="N25" i="18"/>
  <c r="AG25" i="18" s="1"/>
  <c r="N27" i="18"/>
  <c r="J9" i="3"/>
  <c r="J10" i="3"/>
  <c r="J11" i="3"/>
  <c r="J19" i="3"/>
  <c r="J21" i="3"/>
  <c r="J22" i="3"/>
  <c r="J23" i="3"/>
  <c r="J24" i="3"/>
  <c r="J26" i="3"/>
  <c r="J27" i="3"/>
  <c r="J28" i="3"/>
  <c r="J29" i="3"/>
  <c r="J8" i="3"/>
  <c r="D11" i="6"/>
  <c r="D15" i="6"/>
  <c r="D17" i="6"/>
  <c r="Q13" i="6"/>
  <c r="P13" i="6"/>
  <c r="M13" i="6"/>
  <c r="L13" i="6"/>
  <c r="K13" i="6"/>
  <c r="J13" i="6"/>
  <c r="I13" i="6"/>
  <c r="H13" i="6"/>
  <c r="F13" i="6"/>
  <c r="E13" i="6"/>
  <c r="D13" i="6"/>
  <c r="C13" i="6"/>
  <c r="D30" i="3"/>
  <c r="E30" i="3"/>
  <c r="F30" i="3"/>
  <c r="G30" i="3"/>
  <c r="H30" i="3"/>
  <c r="I30" i="3"/>
  <c r="K30" i="3"/>
  <c r="L30" i="3"/>
  <c r="C30" i="3"/>
  <c r="D25" i="3"/>
  <c r="E25" i="3"/>
  <c r="F25" i="3"/>
  <c r="G25" i="3"/>
  <c r="H25" i="3"/>
  <c r="I25" i="3"/>
  <c r="K25" i="3"/>
  <c r="L25" i="3"/>
  <c r="C25" i="3"/>
  <c r="D20" i="3"/>
  <c r="E20" i="3"/>
  <c r="F20" i="3"/>
  <c r="G20" i="3"/>
  <c r="H20" i="3"/>
  <c r="I20" i="3"/>
  <c r="K20" i="3"/>
  <c r="L20" i="3"/>
  <c r="C20" i="3"/>
  <c r="D17" i="3"/>
  <c r="E17" i="3"/>
  <c r="F17" i="3"/>
  <c r="G17" i="3"/>
  <c r="H17" i="3"/>
  <c r="I17" i="3"/>
  <c r="C17" i="3"/>
  <c r="D12" i="3"/>
  <c r="E12" i="3"/>
  <c r="F12" i="3"/>
  <c r="G12" i="3"/>
  <c r="H12" i="3"/>
  <c r="I12" i="3"/>
  <c r="K12" i="3"/>
  <c r="L12" i="3"/>
  <c r="C12" i="3"/>
  <c r="C31" i="3" s="1"/>
  <c r="D27" i="4"/>
  <c r="F27" i="4"/>
  <c r="G27" i="4"/>
  <c r="H27" i="4"/>
  <c r="I27" i="4"/>
  <c r="J27" i="4"/>
  <c r="K27" i="4"/>
  <c r="L27" i="4"/>
  <c r="M27" i="4"/>
  <c r="N27" i="4"/>
  <c r="O27" i="4"/>
  <c r="P27" i="4"/>
  <c r="Q27" i="4"/>
  <c r="T27" i="4"/>
  <c r="U27" i="4"/>
  <c r="C27" i="4"/>
  <c r="E27" i="4" s="1"/>
  <c r="D23" i="4"/>
  <c r="F23" i="4"/>
  <c r="G23" i="4"/>
  <c r="H23" i="4"/>
  <c r="I23" i="4"/>
  <c r="J23" i="4"/>
  <c r="K23" i="4"/>
  <c r="L23" i="4"/>
  <c r="M23" i="4"/>
  <c r="N23" i="4"/>
  <c r="O23" i="4"/>
  <c r="P23" i="4"/>
  <c r="Q23" i="4"/>
  <c r="T23" i="4"/>
  <c r="U23" i="4"/>
  <c r="C23" i="4"/>
  <c r="E23" i="4" s="1"/>
  <c r="D21" i="4"/>
  <c r="F21" i="4"/>
  <c r="G21" i="4"/>
  <c r="H21" i="4"/>
  <c r="I21" i="4"/>
  <c r="J21" i="4"/>
  <c r="K21" i="4"/>
  <c r="L21" i="4"/>
  <c r="M21" i="4"/>
  <c r="N21" i="4"/>
  <c r="O21" i="4"/>
  <c r="P21" i="4"/>
  <c r="Q21" i="4"/>
  <c r="T21" i="4"/>
  <c r="U21" i="4"/>
  <c r="C21" i="4"/>
  <c r="E21" i="4" s="1"/>
  <c r="D15" i="4"/>
  <c r="F15" i="4"/>
  <c r="G15" i="4"/>
  <c r="H15" i="4"/>
  <c r="I15" i="4"/>
  <c r="J15" i="4"/>
  <c r="K15" i="4"/>
  <c r="L15" i="4"/>
  <c r="L28" i="4" s="1"/>
  <c r="M15" i="4"/>
  <c r="N15" i="4"/>
  <c r="O15" i="4"/>
  <c r="P15" i="4"/>
  <c r="P28" i="4" s="1"/>
  <c r="Q15" i="4"/>
  <c r="T15" i="4"/>
  <c r="T28" i="4" s="1"/>
  <c r="U15" i="4"/>
  <c r="C15" i="4"/>
  <c r="C28" i="4" s="1"/>
  <c r="D13" i="4"/>
  <c r="F13" i="4"/>
  <c r="G13" i="4"/>
  <c r="H13" i="4"/>
  <c r="I13" i="4"/>
  <c r="J13" i="4"/>
  <c r="K13" i="4"/>
  <c r="M13" i="4"/>
  <c r="M28" i="4" s="1"/>
  <c r="N13" i="4"/>
  <c r="O13" i="4"/>
  <c r="P13" i="4"/>
  <c r="Q13" i="4"/>
  <c r="C13" i="4"/>
  <c r="E13" i="4" s="1"/>
  <c r="D9" i="4"/>
  <c r="D28" i="4" s="1"/>
  <c r="F9" i="4"/>
  <c r="G9" i="4"/>
  <c r="G28" i="4" s="1"/>
  <c r="H9" i="4"/>
  <c r="I9" i="4"/>
  <c r="J9" i="4"/>
  <c r="K9" i="4"/>
  <c r="K28" i="4" s="1"/>
  <c r="L9" i="4"/>
  <c r="M9" i="4"/>
  <c r="N9" i="4"/>
  <c r="O9" i="4"/>
  <c r="O28" i="4" s="1"/>
  <c r="P9" i="4"/>
  <c r="Q9" i="4"/>
  <c r="T9" i="4"/>
  <c r="U9" i="4"/>
  <c r="C9" i="4"/>
  <c r="D32" i="5"/>
  <c r="E32" i="5"/>
  <c r="F32" i="5"/>
  <c r="H32" i="5"/>
  <c r="I32" i="5"/>
  <c r="J32" i="5"/>
  <c r="K32" i="5"/>
  <c r="L32" i="5"/>
  <c r="M32" i="5"/>
  <c r="N32" i="5"/>
  <c r="O32" i="5"/>
  <c r="P32" i="5"/>
  <c r="Q32" i="5"/>
  <c r="T32" i="5"/>
  <c r="U32" i="5"/>
  <c r="F27" i="5"/>
  <c r="H27" i="5"/>
  <c r="I27" i="5"/>
  <c r="J27" i="5"/>
  <c r="K27" i="5"/>
  <c r="L27" i="5"/>
  <c r="M27" i="5"/>
  <c r="N27" i="5"/>
  <c r="O27" i="5"/>
  <c r="P27" i="5"/>
  <c r="Q27" i="5"/>
  <c r="T27" i="5"/>
  <c r="U27" i="5"/>
  <c r="D23" i="5"/>
  <c r="E23" i="5"/>
  <c r="F23" i="5"/>
  <c r="H23" i="5"/>
  <c r="I23" i="5"/>
  <c r="J23" i="5"/>
  <c r="K23" i="5"/>
  <c r="L23" i="5"/>
  <c r="M23" i="5"/>
  <c r="N23" i="5"/>
  <c r="O23" i="5"/>
  <c r="P23" i="5"/>
  <c r="Q23" i="5"/>
  <c r="T23" i="5"/>
  <c r="U23" i="5"/>
  <c r="D17" i="5"/>
  <c r="E17" i="5"/>
  <c r="F17" i="5"/>
  <c r="H17" i="5"/>
  <c r="I17" i="5"/>
  <c r="J17" i="5"/>
  <c r="K17" i="5"/>
  <c r="L17" i="5"/>
  <c r="M17" i="5"/>
  <c r="N17" i="5"/>
  <c r="O17" i="5"/>
  <c r="P17" i="5"/>
  <c r="Q17" i="5"/>
  <c r="T17" i="5"/>
  <c r="U17" i="5"/>
  <c r="D15" i="5"/>
  <c r="E15" i="5"/>
  <c r="F15" i="5"/>
  <c r="H15" i="5"/>
  <c r="I15" i="5"/>
  <c r="J15" i="5"/>
  <c r="K15" i="5"/>
  <c r="L15" i="5"/>
  <c r="M15" i="5"/>
  <c r="N15" i="5"/>
  <c r="O15" i="5"/>
  <c r="P15" i="5"/>
  <c r="D11" i="5"/>
  <c r="E11" i="5"/>
  <c r="F11" i="5"/>
  <c r="H11" i="5"/>
  <c r="I11" i="5"/>
  <c r="I33" i="5" s="1"/>
  <c r="J11" i="5"/>
  <c r="K11" i="5"/>
  <c r="L11" i="5"/>
  <c r="M11" i="5"/>
  <c r="N11" i="5"/>
  <c r="O11" i="5"/>
  <c r="P11" i="5"/>
  <c r="Q11" i="5"/>
  <c r="Q33" i="5" s="1"/>
  <c r="T11" i="5"/>
  <c r="U11" i="5"/>
  <c r="E17" i="6"/>
  <c r="F17" i="6"/>
  <c r="G17" i="6" s="1"/>
  <c r="H17" i="6"/>
  <c r="I17" i="6"/>
  <c r="J17" i="6"/>
  <c r="K17" i="6"/>
  <c r="N17" i="6" s="1"/>
  <c r="L17" i="6"/>
  <c r="M17" i="6"/>
  <c r="P17" i="6"/>
  <c r="Q17" i="6"/>
  <c r="C17" i="6"/>
  <c r="E15" i="6"/>
  <c r="F15" i="6"/>
  <c r="H15" i="6"/>
  <c r="I15" i="6"/>
  <c r="J15" i="6"/>
  <c r="K15" i="6"/>
  <c r="L15" i="6"/>
  <c r="M15" i="6"/>
  <c r="P15" i="6"/>
  <c r="Q15" i="6"/>
  <c r="C15" i="6"/>
  <c r="G15" i="6" s="1"/>
  <c r="E11" i="6"/>
  <c r="F11" i="6"/>
  <c r="H11" i="6"/>
  <c r="I11" i="6"/>
  <c r="I18" i="6" s="1"/>
  <c r="J11" i="6"/>
  <c r="K11" i="6"/>
  <c r="L11" i="6"/>
  <c r="M11" i="6"/>
  <c r="M18" i="6" s="1"/>
  <c r="P11" i="6"/>
  <c r="Q11" i="6"/>
  <c r="C11" i="6"/>
  <c r="E27" i="24"/>
  <c r="F27" i="24"/>
  <c r="G27" i="24"/>
  <c r="H27" i="24"/>
  <c r="I27" i="24"/>
  <c r="J27" i="24"/>
  <c r="K27" i="24"/>
  <c r="L27" i="24"/>
  <c r="M27" i="24"/>
  <c r="N27" i="24"/>
  <c r="O27" i="24"/>
  <c r="P27" i="24"/>
  <c r="S27" i="24"/>
  <c r="T27" i="24"/>
  <c r="C27" i="24"/>
  <c r="D27" i="24" s="1"/>
  <c r="E25" i="24"/>
  <c r="F25" i="24"/>
  <c r="G25" i="24"/>
  <c r="H25" i="24"/>
  <c r="I25" i="24"/>
  <c r="J25" i="24"/>
  <c r="K25" i="24"/>
  <c r="L25" i="24"/>
  <c r="M25" i="24"/>
  <c r="N25" i="24"/>
  <c r="O25" i="24"/>
  <c r="P25" i="24"/>
  <c r="S25" i="24"/>
  <c r="T25" i="24"/>
  <c r="C25" i="24"/>
  <c r="D25" i="24" s="1"/>
  <c r="E23" i="24"/>
  <c r="F23" i="24"/>
  <c r="G23" i="24"/>
  <c r="H23" i="24"/>
  <c r="I23" i="24"/>
  <c r="J23" i="24"/>
  <c r="K23" i="24"/>
  <c r="L23" i="24"/>
  <c r="M23" i="24"/>
  <c r="N23" i="24"/>
  <c r="O23" i="24"/>
  <c r="P23" i="24"/>
  <c r="S23" i="24"/>
  <c r="T23" i="24"/>
  <c r="C23" i="24"/>
  <c r="D23" i="24"/>
  <c r="E16" i="24"/>
  <c r="F16" i="24"/>
  <c r="G16" i="24"/>
  <c r="H16" i="24"/>
  <c r="I16" i="24"/>
  <c r="J16" i="24"/>
  <c r="K16" i="24"/>
  <c r="L16" i="24"/>
  <c r="M16" i="24"/>
  <c r="M28" i="24"/>
  <c r="N16" i="24"/>
  <c r="O16" i="24"/>
  <c r="P16" i="24"/>
  <c r="S16" i="24"/>
  <c r="T16" i="24"/>
  <c r="C16" i="24"/>
  <c r="D16" i="24" s="1"/>
  <c r="E10" i="24"/>
  <c r="F10" i="24"/>
  <c r="G10" i="24"/>
  <c r="H10" i="24"/>
  <c r="I10" i="24"/>
  <c r="J10" i="24"/>
  <c r="J28" i="24" s="1"/>
  <c r="K10" i="24"/>
  <c r="L10" i="24"/>
  <c r="M10" i="24"/>
  <c r="N10" i="24"/>
  <c r="N28" i="24" s="1"/>
  <c r="O10" i="24"/>
  <c r="P10" i="24"/>
  <c r="S10" i="24"/>
  <c r="T10" i="24"/>
  <c r="C10" i="24"/>
  <c r="D10" i="24" s="1"/>
  <c r="D26" i="9"/>
  <c r="E26" i="9"/>
  <c r="G26" i="9"/>
  <c r="M26" i="9" s="1"/>
  <c r="H26" i="9"/>
  <c r="I26" i="9"/>
  <c r="J26" i="9"/>
  <c r="K26" i="9"/>
  <c r="L26" i="9"/>
  <c r="O26" i="9"/>
  <c r="P26" i="9"/>
  <c r="C26" i="9"/>
  <c r="D24" i="9"/>
  <c r="E24" i="9"/>
  <c r="G24" i="9"/>
  <c r="H24" i="9"/>
  <c r="I24" i="9"/>
  <c r="J24" i="9"/>
  <c r="K24" i="9"/>
  <c r="L24" i="9"/>
  <c r="O24" i="9"/>
  <c r="P24" i="9"/>
  <c r="C24" i="9"/>
  <c r="F24" i="9" s="1"/>
  <c r="D19" i="9"/>
  <c r="E19" i="9"/>
  <c r="G19" i="9"/>
  <c r="H19" i="9"/>
  <c r="I19" i="9"/>
  <c r="J19" i="9"/>
  <c r="K19" i="9"/>
  <c r="L19" i="9"/>
  <c r="O19" i="9"/>
  <c r="P19" i="9"/>
  <c r="C19" i="9"/>
  <c r="D17" i="9"/>
  <c r="F17" i="9" s="1"/>
  <c r="E17" i="9"/>
  <c r="G17" i="9"/>
  <c r="H17" i="9"/>
  <c r="I17" i="9"/>
  <c r="J17" i="9"/>
  <c r="K17" i="9"/>
  <c r="L17" i="9"/>
  <c r="D14" i="9"/>
  <c r="E14" i="9"/>
  <c r="G14" i="9"/>
  <c r="H14" i="9"/>
  <c r="I14" i="9"/>
  <c r="I27" i="9" s="1"/>
  <c r="J14" i="9"/>
  <c r="K14" i="9"/>
  <c r="L14" i="9"/>
  <c r="O14" i="9"/>
  <c r="P14" i="9"/>
  <c r="C14" i="9"/>
  <c r="C27" i="9" s="1"/>
  <c r="D28" i="11"/>
  <c r="E28" i="11"/>
  <c r="F28" i="11"/>
  <c r="G28" i="11"/>
  <c r="H28" i="11"/>
  <c r="I28" i="11"/>
  <c r="I29" i="11" s="1"/>
  <c r="J28" i="11"/>
  <c r="K28" i="11"/>
  <c r="L28" i="11"/>
  <c r="M28" i="11"/>
  <c r="O28" i="11"/>
  <c r="P28" i="11"/>
  <c r="Q28" i="11"/>
  <c r="R28" i="11"/>
  <c r="S28" i="11"/>
  <c r="W28" i="11"/>
  <c r="T28" i="11"/>
  <c r="U28" i="11"/>
  <c r="V28" i="11"/>
  <c r="X28" i="11"/>
  <c r="Y28" i="11"/>
  <c r="Z28" i="11"/>
  <c r="AA28" i="11"/>
  <c r="AD28" i="11"/>
  <c r="AE28" i="11"/>
  <c r="C28" i="11"/>
  <c r="D23" i="11"/>
  <c r="E23" i="11"/>
  <c r="F23" i="11"/>
  <c r="G23" i="11"/>
  <c r="H23" i="11"/>
  <c r="I23" i="11"/>
  <c r="J23" i="11"/>
  <c r="K23" i="11"/>
  <c r="L23" i="11"/>
  <c r="M23" i="11"/>
  <c r="O23" i="11"/>
  <c r="P23" i="11"/>
  <c r="Q23" i="11"/>
  <c r="R23" i="11"/>
  <c r="S23" i="11"/>
  <c r="W23" i="11"/>
  <c r="T23" i="11"/>
  <c r="U23" i="11"/>
  <c r="V23" i="11"/>
  <c r="X23" i="11"/>
  <c r="Y23" i="11"/>
  <c r="Z23" i="11"/>
  <c r="AA23" i="11"/>
  <c r="AD23" i="11"/>
  <c r="AE23" i="11"/>
  <c r="C23" i="11"/>
  <c r="C18" i="11"/>
  <c r="C14" i="11"/>
  <c r="D14" i="11"/>
  <c r="F14" i="11"/>
  <c r="G14" i="11"/>
  <c r="H14" i="11"/>
  <c r="I14" i="11"/>
  <c r="J14" i="11"/>
  <c r="K14" i="11"/>
  <c r="M14" i="11"/>
  <c r="O14" i="11"/>
  <c r="P14" i="11"/>
  <c r="Q14" i="11"/>
  <c r="R14" i="11"/>
  <c r="S14" i="11"/>
  <c r="W14" i="11"/>
  <c r="T14" i="11"/>
  <c r="V14" i="11"/>
  <c r="X14" i="11"/>
  <c r="Y14" i="11"/>
  <c r="Z14" i="11"/>
  <c r="E31" i="12"/>
  <c r="F31" i="12"/>
  <c r="G31" i="12"/>
  <c r="I31" i="12"/>
  <c r="J31" i="12"/>
  <c r="K31" i="12"/>
  <c r="M31" i="12"/>
  <c r="N31" i="12"/>
  <c r="O31" i="12"/>
  <c r="P31" i="12"/>
  <c r="Q31" i="12"/>
  <c r="T31" i="12"/>
  <c r="U31" i="12"/>
  <c r="U32" i="12" s="1"/>
  <c r="C31" i="12"/>
  <c r="I28" i="12"/>
  <c r="J28" i="12"/>
  <c r="K28" i="12"/>
  <c r="M28" i="12"/>
  <c r="N28" i="12"/>
  <c r="O28" i="12"/>
  <c r="P28" i="12"/>
  <c r="Q28" i="12"/>
  <c r="T28" i="12"/>
  <c r="U28" i="12"/>
  <c r="E23" i="12"/>
  <c r="E32" i="12" s="1"/>
  <c r="F23" i="12"/>
  <c r="G23" i="12"/>
  <c r="I23" i="12"/>
  <c r="J23" i="12"/>
  <c r="J32" i="12" s="1"/>
  <c r="K23" i="12"/>
  <c r="P23" i="12"/>
  <c r="Q23" i="12"/>
  <c r="T23" i="12"/>
  <c r="U23" i="12"/>
  <c r="C23" i="12"/>
  <c r="E15" i="12"/>
  <c r="F15" i="12"/>
  <c r="F32" i="12" s="1"/>
  <c r="G15" i="12"/>
  <c r="I15" i="12"/>
  <c r="J15" i="12"/>
  <c r="K15" i="12"/>
  <c r="R15" i="12" s="1"/>
  <c r="M15" i="12"/>
  <c r="N15" i="12"/>
  <c r="O15" i="12"/>
  <c r="P15" i="12"/>
  <c r="Q15" i="12"/>
  <c r="T15" i="12"/>
  <c r="U15" i="12"/>
  <c r="C15" i="12"/>
  <c r="E13" i="12"/>
  <c r="F13" i="12"/>
  <c r="G13" i="12"/>
  <c r="I13" i="12"/>
  <c r="J13" i="12"/>
  <c r="K13" i="12"/>
  <c r="M13" i="12"/>
  <c r="N13" i="12"/>
  <c r="N32" i="12" s="1"/>
  <c r="O13" i="12"/>
  <c r="P13" i="12"/>
  <c r="P32" i="12" s="1"/>
  <c r="Q13" i="12"/>
  <c r="C13" i="12"/>
  <c r="C32" i="12" s="1"/>
  <c r="D40" i="10"/>
  <c r="E40" i="10"/>
  <c r="F40" i="10"/>
  <c r="G40" i="10"/>
  <c r="H40" i="10"/>
  <c r="I40" i="10"/>
  <c r="J40" i="10"/>
  <c r="K40" i="10"/>
  <c r="L40" i="10"/>
  <c r="M40" i="10"/>
  <c r="O40" i="10"/>
  <c r="P40" i="10"/>
  <c r="Q40" i="10"/>
  <c r="R40" i="10"/>
  <c r="T40" i="10"/>
  <c r="U40" i="10"/>
  <c r="U41" i="10" s="1"/>
  <c r="V40" i="10"/>
  <c r="W40" i="10"/>
  <c r="X40" i="10"/>
  <c r="Y40" i="10"/>
  <c r="Z40" i="10"/>
  <c r="AA40" i="10"/>
  <c r="AD40" i="10"/>
  <c r="AE40" i="10"/>
  <c r="C40" i="10"/>
  <c r="D36" i="10"/>
  <c r="E36" i="10"/>
  <c r="F36" i="10"/>
  <c r="G36" i="10"/>
  <c r="H36" i="10"/>
  <c r="I36" i="10"/>
  <c r="J36" i="10"/>
  <c r="K36" i="10"/>
  <c r="L36" i="10"/>
  <c r="M36" i="10"/>
  <c r="O36" i="10"/>
  <c r="AB36" i="10" s="1"/>
  <c r="P36" i="10"/>
  <c r="Q36" i="10"/>
  <c r="R36" i="10"/>
  <c r="T36" i="10"/>
  <c r="U36" i="10"/>
  <c r="V36" i="10"/>
  <c r="W36" i="10"/>
  <c r="X36" i="10"/>
  <c r="Y36" i="10"/>
  <c r="Z36" i="10"/>
  <c r="AA36" i="10"/>
  <c r="AD36" i="10"/>
  <c r="AE36" i="10"/>
  <c r="C36" i="10"/>
  <c r="D29" i="10"/>
  <c r="E29" i="10"/>
  <c r="F29" i="10"/>
  <c r="G29" i="10"/>
  <c r="G41" i="10" s="1"/>
  <c r="H29" i="10"/>
  <c r="H41" i="10"/>
  <c r="I29" i="10"/>
  <c r="J29" i="10"/>
  <c r="K29" i="10"/>
  <c r="L29" i="10"/>
  <c r="M29" i="10"/>
  <c r="O29" i="10"/>
  <c r="P29" i="10"/>
  <c r="Q29" i="10"/>
  <c r="Q41" i="10" s="1"/>
  <c r="R29" i="10"/>
  <c r="T29" i="10"/>
  <c r="U29" i="10"/>
  <c r="V29" i="10"/>
  <c r="W29" i="10"/>
  <c r="C29" i="10"/>
  <c r="D16" i="10"/>
  <c r="E16" i="10"/>
  <c r="N16" i="10" s="1"/>
  <c r="F16" i="10"/>
  <c r="H16" i="10"/>
  <c r="I16" i="10"/>
  <c r="J16" i="10"/>
  <c r="K16" i="10"/>
  <c r="L16" i="10"/>
  <c r="M16" i="10"/>
  <c r="O16" i="10"/>
  <c r="P16" i="10"/>
  <c r="Q16" i="10"/>
  <c r="U16" i="10"/>
  <c r="V16" i="10"/>
  <c r="W16" i="10"/>
  <c r="X16" i="10"/>
  <c r="Z16" i="10"/>
  <c r="AA16" i="10"/>
  <c r="AA41" i="10" s="1"/>
  <c r="C16" i="10"/>
  <c r="D11" i="10"/>
  <c r="E11" i="10"/>
  <c r="F11" i="10"/>
  <c r="F41" i="10" s="1"/>
  <c r="G11" i="10"/>
  <c r="H11" i="10"/>
  <c r="I11" i="10"/>
  <c r="J11" i="10"/>
  <c r="J41" i="10" s="1"/>
  <c r="K11" i="10"/>
  <c r="L11" i="10"/>
  <c r="M11" i="10"/>
  <c r="O11" i="10"/>
  <c r="P11" i="10"/>
  <c r="Q11" i="10"/>
  <c r="R11" i="10"/>
  <c r="T11" i="10"/>
  <c r="T41" i="10" s="1"/>
  <c r="U11" i="10"/>
  <c r="V11" i="10"/>
  <c r="W11" i="10"/>
  <c r="X11" i="10"/>
  <c r="X41" i="10" s="1"/>
  <c r="Y11" i="10"/>
  <c r="Z11" i="10"/>
  <c r="AA11" i="10"/>
  <c r="AD11" i="10"/>
  <c r="AE11" i="10"/>
  <c r="C11" i="10"/>
  <c r="C41" i="10" s="1"/>
  <c r="D18" i="13"/>
  <c r="E18" i="13"/>
  <c r="F18" i="13"/>
  <c r="G18" i="13"/>
  <c r="H18" i="13"/>
  <c r="I18" i="13"/>
  <c r="K18" i="13"/>
  <c r="L18" i="13"/>
  <c r="M18" i="13"/>
  <c r="P18" i="13"/>
  <c r="Q18" i="13"/>
  <c r="R18" i="13"/>
  <c r="S18" i="13"/>
  <c r="T18" i="13"/>
  <c r="W18" i="13"/>
  <c r="X18" i="13"/>
  <c r="C18" i="13"/>
  <c r="D15" i="13"/>
  <c r="D19" i="13" s="1"/>
  <c r="E15" i="13"/>
  <c r="F15" i="13"/>
  <c r="G15" i="13"/>
  <c r="H15" i="13"/>
  <c r="H19" i="13" s="1"/>
  <c r="I15" i="13"/>
  <c r="K15" i="13"/>
  <c r="L15" i="13"/>
  <c r="M15" i="13"/>
  <c r="M19" i="13" s="1"/>
  <c r="P15" i="13"/>
  <c r="Q15" i="13"/>
  <c r="R15" i="13"/>
  <c r="S15" i="13"/>
  <c r="S19" i="13" s="1"/>
  <c r="T15" i="13"/>
  <c r="W15" i="13"/>
  <c r="W19" i="13" s="1"/>
  <c r="X15" i="13"/>
  <c r="C15" i="13"/>
  <c r="C19" i="13" s="1"/>
  <c r="D11" i="13"/>
  <c r="E11" i="13"/>
  <c r="F11" i="13"/>
  <c r="G11" i="13"/>
  <c r="H11" i="13"/>
  <c r="I11" i="13"/>
  <c r="K11" i="13"/>
  <c r="L11" i="13"/>
  <c r="M11" i="13"/>
  <c r="P11" i="13"/>
  <c r="Q11" i="13"/>
  <c r="R11" i="13"/>
  <c r="S11" i="13"/>
  <c r="T11" i="13"/>
  <c r="W11" i="13"/>
  <c r="X11" i="13"/>
  <c r="D28" i="18"/>
  <c r="E28" i="18"/>
  <c r="F28" i="18"/>
  <c r="G28" i="18"/>
  <c r="H28" i="18"/>
  <c r="I28" i="18"/>
  <c r="J28" i="18"/>
  <c r="K28" i="18"/>
  <c r="L28" i="18"/>
  <c r="M28" i="18"/>
  <c r="O28" i="18"/>
  <c r="P28" i="18"/>
  <c r="AF28" i="18" s="1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H28" i="18"/>
  <c r="AI28" i="18"/>
  <c r="C28" i="18"/>
  <c r="D26" i="18"/>
  <c r="E26" i="18"/>
  <c r="F26" i="18"/>
  <c r="G26" i="18"/>
  <c r="H26" i="18"/>
  <c r="I26" i="18"/>
  <c r="J26" i="18"/>
  <c r="K26" i="18"/>
  <c r="L26" i="18"/>
  <c r="M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H26" i="18"/>
  <c r="AI26" i="18"/>
  <c r="C26" i="18"/>
  <c r="D22" i="18"/>
  <c r="E22" i="18"/>
  <c r="F22" i="18"/>
  <c r="G22" i="18"/>
  <c r="H22" i="18"/>
  <c r="I22" i="18"/>
  <c r="J22" i="18"/>
  <c r="K22" i="18"/>
  <c r="L22" i="18"/>
  <c r="M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H22" i="18"/>
  <c r="AI22" i="18"/>
  <c r="C22" i="18"/>
  <c r="D20" i="18"/>
  <c r="E20" i="18"/>
  <c r="F20" i="18"/>
  <c r="G20" i="18"/>
  <c r="H20" i="18"/>
  <c r="I20" i="18"/>
  <c r="J20" i="18"/>
  <c r="K20" i="18"/>
  <c r="L20" i="18"/>
  <c r="M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D29" i="18" s="1"/>
  <c r="AE20" i="18"/>
  <c r="AH20" i="18"/>
  <c r="AI20" i="18"/>
  <c r="C20" i="18"/>
  <c r="AH17" i="18"/>
  <c r="AI17" i="18"/>
  <c r="O14" i="18"/>
  <c r="P14" i="18"/>
  <c r="Q14" i="18"/>
  <c r="R14" i="18"/>
  <c r="S14" i="18"/>
  <c r="T14" i="18"/>
  <c r="T29" i="18" s="1"/>
  <c r="U14" i="18"/>
  <c r="U29" i="18" s="1"/>
  <c r="V14" i="18"/>
  <c r="W14" i="18"/>
  <c r="X14" i="18"/>
  <c r="Y14" i="18"/>
  <c r="Y29" i="18" s="1"/>
  <c r="Z14" i="18"/>
  <c r="AA14" i="18"/>
  <c r="AB14" i="18"/>
  <c r="AC14" i="18"/>
  <c r="AC29" i="18" s="1"/>
  <c r="AD14" i="18"/>
  <c r="AE14" i="18"/>
  <c r="AH14" i="18"/>
  <c r="AI14" i="18"/>
  <c r="C14" i="18"/>
  <c r="C11" i="13"/>
  <c r="AE18" i="11"/>
  <c r="AD18" i="11"/>
  <c r="AA18" i="11"/>
  <c r="Z18" i="11"/>
  <c r="Y18" i="11"/>
  <c r="X18" i="11"/>
  <c r="V18" i="11"/>
  <c r="U18" i="11"/>
  <c r="T18" i="11"/>
  <c r="W18" i="11"/>
  <c r="S18" i="11"/>
  <c r="R18" i="11"/>
  <c r="Q18" i="11"/>
  <c r="P18" i="11"/>
  <c r="O18" i="11"/>
  <c r="M18" i="11"/>
  <c r="L18" i="11"/>
  <c r="K18" i="11"/>
  <c r="J18" i="11"/>
  <c r="I18" i="11"/>
  <c r="H18" i="11"/>
  <c r="G18" i="11"/>
  <c r="F18" i="11"/>
  <c r="E18" i="11"/>
  <c r="D18" i="11"/>
  <c r="D29" i="11" s="1"/>
  <c r="N39" i="10"/>
  <c r="AC39" i="10" s="1"/>
  <c r="N38" i="10"/>
  <c r="AE10" i="11"/>
  <c r="AD10" i="11"/>
  <c r="AA10" i="11"/>
  <c r="Z10" i="11"/>
  <c r="Y10" i="11"/>
  <c r="X10" i="11"/>
  <c r="V10" i="11"/>
  <c r="U10" i="11"/>
  <c r="T10" i="11"/>
  <c r="W10" i="11"/>
  <c r="W29" i="11" s="1"/>
  <c r="S10" i="11"/>
  <c r="R10" i="11"/>
  <c r="R29" i="11" s="1"/>
  <c r="Q10" i="11"/>
  <c r="P10" i="11"/>
  <c r="O10" i="11"/>
  <c r="M10" i="11"/>
  <c r="L10" i="11"/>
  <c r="K10" i="11"/>
  <c r="J10" i="11"/>
  <c r="I10" i="11"/>
  <c r="H10" i="11"/>
  <c r="G10" i="11"/>
  <c r="F10" i="11"/>
  <c r="E10" i="11"/>
  <c r="D10" i="11"/>
  <c r="C10" i="11"/>
  <c r="N10" i="11" s="1"/>
  <c r="AF8" i="18"/>
  <c r="N8" i="18"/>
  <c r="AE16" i="10"/>
  <c r="AD16" i="10"/>
  <c r="E14" i="11"/>
  <c r="U14" i="11"/>
  <c r="Q15" i="5"/>
  <c r="F16" i="9"/>
  <c r="P17" i="9"/>
  <c r="O17" i="9"/>
  <c r="U13" i="12"/>
  <c r="T13" i="12"/>
  <c r="T32" i="12" s="1"/>
  <c r="K17" i="3"/>
  <c r="L17" i="3"/>
  <c r="L31" i="3" s="1"/>
  <c r="T13" i="4"/>
  <c r="U13" i="4"/>
  <c r="T15" i="5"/>
  <c r="U15" i="5"/>
  <c r="S13" i="24"/>
  <c r="T13" i="24"/>
  <c r="AD14" i="11"/>
  <c r="AF13" i="11"/>
  <c r="AE14" i="11"/>
  <c r="AG9" i="18"/>
  <c r="N20" i="9"/>
  <c r="S8" i="4"/>
  <c r="AG13" i="18"/>
  <c r="AG23" i="18"/>
  <c r="AC13" i="11"/>
  <c r="O10" i="6"/>
  <c r="M32" i="12"/>
  <c r="I8" i="27"/>
  <c r="E9" i="4"/>
  <c r="AC26" i="11"/>
  <c r="Q29" i="18"/>
  <c r="E18" i="6"/>
  <c r="S26" i="12"/>
  <c r="AC22" i="11"/>
  <c r="V8" i="13"/>
  <c r="H9" i="27"/>
  <c r="H10" i="27" s="1"/>
  <c r="S26" i="5"/>
  <c r="O29" i="18"/>
  <c r="S24" i="12"/>
  <c r="AG15" i="18"/>
  <c r="S31" i="5"/>
  <c r="F9" i="27"/>
  <c r="F10" i="27" s="1"/>
  <c r="J28" i="4"/>
  <c r="H28" i="24"/>
  <c r="F29" i="11"/>
  <c r="AC15" i="10"/>
  <c r="L29" i="18"/>
  <c r="H29" i="18"/>
  <c r="R23" i="5"/>
  <c r="S12" i="12"/>
  <c r="I32" i="12"/>
  <c r="S29" i="12"/>
  <c r="S22" i="12"/>
  <c r="S18" i="12"/>
  <c r="H15" i="12"/>
  <c r="I19" i="13"/>
  <c r="I41" i="10"/>
  <c r="E28" i="4" l="1"/>
  <c r="H28" i="4"/>
  <c r="C29" i="18"/>
  <c r="F29" i="18"/>
  <c r="AF17" i="18"/>
  <c r="N14" i="18"/>
  <c r="R28" i="12"/>
  <c r="E41" i="10"/>
  <c r="H29" i="11"/>
  <c r="L29" i="11"/>
  <c r="G32" i="12"/>
  <c r="Q29" i="11"/>
  <c r="G29" i="11"/>
  <c r="H27" i="9"/>
  <c r="K27" i="9"/>
  <c r="J27" i="9"/>
  <c r="G11" i="6"/>
  <c r="AG18" i="18"/>
  <c r="AC35" i="10"/>
  <c r="S16" i="12"/>
  <c r="N8" i="9"/>
  <c r="S28" i="5"/>
  <c r="N16" i="9"/>
  <c r="C33" i="5"/>
  <c r="H28" i="12"/>
  <c r="S11" i="12"/>
  <c r="S22" i="4"/>
  <c r="AC27" i="10"/>
  <c r="AC23" i="10"/>
  <c r="L32" i="12"/>
  <c r="AD41" i="10"/>
  <c r="I9" i="27"/>
  <c r="I10" i="27" s="1"/>
  <c r="G29" i="18"/>
  <c r="N28" i="18"/>
  <c r="AG28" i="18" s="1"/>
  <c r="U11" i="13"/>
  <c r="E19" i="13"/>
  <c r="R19" i="13"/>
  <c r="K32" i="12"/>
  <c r="G23" i="5"/>
  <c r="S23" i="5" s="1"/>
  <c r="G32" i="5"/>
  <c r="J17" i="3"/>
  <c r="G31" i="3"/>
  <c r="J30" i="3"/>
  <c r="H31" i="3"/>
  <c r="S25" i="12"/>
  <c r="S17" i="12"/>
  <c r="O8" i="6"/>
  <c r="S12" i="5"/>
  <c r="S10" i="4"/>
  <c r="H23" i="12"/>
  <c r="AC12" i="11"/>
  <c r="H32" i="12"/>
  <c r="T28" i="24"/>
  <c r="Q27" i="24"/>
  <c r="U28" i="4"/>
  <c r="N17" i="18"/>
  <c r="AG17" i="18" s="1"/>
  <c r="AC38" i="10"/>
  <c r="AF22" i="18"/>
  <c r="N26" i="18"/>
  <c r="R31" i="12"/>
  <c r="S31" i="12" s="1"/>
  <c r="K31" i="3"/>
  <c r="P27" i="9"/>
  <c r="O29" i="11"/>
  <c r="AB29" i="11" s="1"/>
  <c r="S29" i="11"/>
  <c r="AH29" i="18"/>
  <c r="N40" i="10"/>
  <c r="D41" i="10"/>
  <c r="O32" i="12"/>
  <c r="R23" i="12"/>
  <c r="Q32" i="12"/>
  <c r="H31" i="12"/>
  <c r="T33" i="5"/>
  <c r="R11" i="5"/>
  <c r="G11" i="5"/>
  <c r="R15" i="5"/>
  <c r="G15" i="5"/>
  <c r="L33" i="5"/>
  <c r="G27" i="5"/>
  <c r="N28" i="4"/>
  <c r="AG27" i="18"/>
  <c r="AG21" i="18"/>
  <c r="AG12" i="18"/>
  <c r="AC9" i="10"/>
  <c r="AC37" i="10"/>
  <c r="AC40" i="10" s="1"/>
  <c r="N25" i="9"/>
  <c r="R14" i="24"/>
  <c r="R20" i="24"/>
  <c r="S10" i="5"/>
  <c r="N15" i="9"/>
  <c r="AC14" i="10"/>
  <c r="S10" i="12"/>
  <c r="Q13" i="24"/>
  <c r="S14" i="5"/>
  <c r="AB29" i="18"/>
  <c r="P29" i="18"/>
  <c r="Z29" i="18"/>
  <c r="AF20" i="18"/>
  <c r="AF26" i="18"/>
  <c r="AE29" i="18"/>
  <c r="AA29" i="18"/>
  <c r="W29" i="18"/>
  <c r="S29" i="18"/>
  <c r="AF14" i="18"/>
  <c r="AG14" i="18" s="1"/>
  <c r="AI29" i="18"/>
  <c r="M29" i="18"/>
  <c r="I29" i="18"/>
  <c r="E29" i="18"/>
  <c r="N20" i="18"/>
  <c r="AG20" i="18" s="1"/>
  <c r="N22" i="18"/>
  <c r="AG22" i="18" s="1"/>
  <c r="AG8" i="18"/>
  <c r="V29" i="18"/>
  <c r="AF29" i="18" s="1"/>
  <c r="R29" i="18"/>
  <c r="J29" i="18"/>
  <c r="K29" i="18"/>
  <c r="X29" i="18"/>
  <c r="F19" i="13"/>
  <c r="K19" i="13"/>
  <c r="Q19" i="13"/>
  <c r="X19" i="13"/>
  <c r="L19" i="13"/>
  <c r="N11" i="13"/>
  <c r="T19" i="13"/>
  <c r="U18" i="13"/>
  <c r="N18" i="13"/>
  <c r="U15" i="13"/>
  <c r="O19" i="13"/>
  <c r="V18" i="13"/>
  <c r="N15" i="13"/>
  <c r="P19" i="13"/>
  <c r="N9" i="13"/>
  <c r="G19" i="13"/>
  <c r="AC10" i="10"/>
  <c r="AC31" i="10"/>
  <c r="W41" i="10"/>
  <c r="R41" i="10"/>
  <c r="AC17" i="10"/>
  <c r="AB11" i="10"/>
  <c r="V41" i="10"/>
  <c r="L41" i="10"/>
  <c r="N36" i="10"/>
  <c r="AB16" i="10"/>
  <c r="AC16" i="10" s="1"/>
  <c r="AE41" i="10"/>
  <c r="Y41" i="10"/>
  <c r="P41" i="10"/>
  <c r="K41" i="10"/>
  <c r="M41" i="10"/>
  <c r="N29" i="10"/>
  <c r="Z41" i="10"/>
  <c r="AB40" i="10"/>
  <c r="AC33" i="10"/>
  <c r="AC36" i="10" s="1"/>
  <c r="AB19" i="10"/>
  <c r="S41" i="10"/>
  <c r="AC28" i="10"/>
  <c r="AC24" i="10"/>
  <c r="AC20" i="10"/>
  <c r="AC19" i="10"/>
  <c r="N11" i="10"/>
  <c r="AC11" i="10" s="1"/>
  <c r="AB29" i="10"/>
  <c r="AC29" i="10" s="1"/>
  <c r="O41" i="10"/>
  <c r="S15" i="12"/>
  <c r="H13" i="12"/>
  <c r="R13" i="12"/>
  <c r="AB28" i="11"/>
  <c r="AC24" i="11"/>
  <c r="AC14" i="11"/>
  <c r="T29" i="11"/>
  <c r="Y29" i="11"/>
  <c r="AE29" i="11"/>
  <c r="AA29" i="11"/>
  <c r="AC9" i="11"/>
  <c r="E29" i="11"/>
  <c r="M29" i="11"/>
  <c r="AB10" i="11"/>
  <c r="U29" i="11"/>
  <c r="Z29" i="11"/>
  <c r="N18" i="11"/>
  <c r="AB18" i="11"/>
  <c r="V29" i="11"/>
  <c r="AB14" i="11"/>
  <c r="N14" i="11"/>
  <c r="AD29" i="11"/>
  <c r="X29" i="11"/>
  <c r="P29" i="11"/>
  <c r="K29" i="11"/>
  <c r="N23" i="11"/>
  <c r="AC23" i="11" s="1"/>
  <c r="N28" i="11"/>
  <c r="AC28" i="11" s="1"/>
  <c r="J29" i="11"/>
  <c r="AC16" i="11"/>
  <c r="AC10" i="11"/>
  <c r="C29" i="11"/>
  <c r="AB23" i="11"/>
  <c r="E27" i="9"/>
  <c r="G27" i="9"/>
  <c r="M14" i="9"/>
  <c r="F19" i="9"/>
  <c r="M24" i="9"/>
  <c r="N24" i="9" s="1"/>
  <c r="F26" i="9"/>
  <c r="N26" i="9" s="1"/>
  <c r="N10" i="9"/>
  <c r="O27" i="9"/>
  <c r="F14" i="9"/>
  <c r="M17" i="9"/>
  <c r="N17" i="9" s="1"/>
  <c r="L27" i="9"/>
  <c r="M19" i="9"/>
  <c r="D27" i="9"/>
  <c r="F27" i="9" s="1"/>
  <c r="R12" i="24"/>
  <c r="R13" i="24" s="1"/>
  <c r="S28" i="24"/>
  <c r="P28" i="24"/>
  <c r="Q16" i="24"/>
  <c r="R16" i="24" s="1"/>
  <c r="R27" i="24"/>
  <c r="L28" i="24"/>
  <c r="R24" i="24"/>
  <c r="Q10" i="24"/>
  <c r="R10" i="24" s="1"/>
  <c r="F28" i="24"/>
  <c r="Q25" i="24"/>
  <c r="R25" i="24" s="1"/>
  <c r="R26" i="24"/>
  <c r="E28" i="24"/>
  <c r="I28" i="24"/>
  <c r="O28" i="24"/>
  <c r="K28" i="24"/>
  <c r="Q23" i="24"/>
  <c r="R23" i="24" s="1"/>
  <c r="R15" i="24"/>
  <c r="G28" i="24"/>
  <c r="C28" i="24"/>
  <c r="D28" i="24" s="1"/>
  <c r="N15" i="6"/>
  <c r="O15" i="6" s="1"/>
  <c r="K18" i="6"/>
  <c r="O11" i="6"/>
  <c r="L18" i="6"/>
  <c r="N11" i="6"/>
  <c r="Q18" i="6"/>
  <c r="N13" i="6"/>
  <c r="P18" i="6"/>
  <c r="D18" i="6"/>
  <c r="F18" i="6"/>
  <c r="G13" i="6"/>
  <c r="O13" i="6" s="1"/>
  <c r="O17" i="6"/>
  <c r="C18" i="6"/>
  <c r="G18" i="6" s="1"/>
  <c r="H18" i="6"/>
  <c r="J18" i="6"/>
  <c r="S15" i="5"/>
  <c r="J33" i="5"/>
  <c r="E33" i="5"/>
  <c r="M33" i="5"/>
  <c r="D33" i="5"/>
  <c r="R32" i="5"/>
  <c r="S8" i="5"/>
  <c r="S19" i="5"/>
  <c r="P33" i="5"/>
  <c r="H33" i="5"/>
  <c r="O33" i="5"/>
  <c r="R17" i="5"/>
  <c r="G17" i="5"/>
  <c r="S17" i="5" s="1"/>
  <c r="S20" i="5"/>
  <c r="S22" i="5"/>
  <c r="U33" i="5"/>
  <c r="K33" i="5"/>
  <c r="R33" i="5" s="1"/>
  <c r="R27" i="5"/>
  <c r="S27" i="5" s="1"/>
  <c r="N33" i="5"/>
  <c r="S24" i="5"/>
  <c r="F33" i="5"/>
  <c r="S18" i="4"/>
  <c r="S11" i="4"/>
  <c r="F28" i="4"/>
  <c r="R23" i="4"/>
  <c r="S23" i="4" s="1"/>
  <c r="R27" i="4"/>
  <c r="S27" i="4" s="1"/>
  <c r="S25" i="4"/>
  <c r="R13" i="4"/>
  <c r="S13" i="4" s="1"/>
  <c r="E15" i="4"/>
  <c r="Q28" i="4"/>
  <c r="I28" i="4"/>
  <c r="R21" i="4"/>
  <c r="S21" i="4" s="1"/>
  <c r="R9" i="4"/>
  <c r="S9" i="4" s="1"/>
  <c r="R15" i="4"/>
  <c r="S15" i="4" s="1"/>
  <c r="I31" i="3"/>
  <c r="J12" i="3"/>
  <c r="D31" i="3"/>
  <c r="J20" i="3"/>
  <c r="F31" i="3"/>
  <c r="E31" i="3"/>
  <c r="J25" i="3"/>
  <c r="AG26" i="18"/>
  <c r="D29" i="18"/>
  <c r="N19" i="9" l="1"/>
  <c r="G33" i="5"/>
  <c r="S33" i="5" s="1"/>
  <c r="N29" i="11"/>
  <c r="U19" i="13"/>
  <c r="V11" i="13"/>
  <c r="S23" i="12"/>
  <c r="R32" i="12"/>
  <c r="S32" i="12"/>
  <c r="AC18" i="11"/>
  <c r="N41" i="10"/>
  <c r="R28" i="4"/>
  <c r="S28" i="4" s="1"/>
  <c r="S32" i="5"/>
  <c r="AB41" i="10"/>
  <c r="S11" i="5"/>
  <c r="S28" i="12"/>
  <c r="N29" i="18"/>
  <c r="AG29" i="18" s="1"/>
  <c r="V15" i="13"/>
  <c r="N19" i="13"/>
  <c r="V9" i="13"/>
  <c r="V19" i="13" s="1"/>
  <c r="AC41" i="10"/>
  <c r="S13" i="12"/>
  <c r="AC29" i="11"/>
  <c r="M27" i="9"/>
  <c r="N27" i="9" s="1"/>
  <c r="N14" i="9"/>
  <c r="Q28" i="24"/>
  <c r="R28" i="24"/>
  <c r="N18" i="6"/>
  <c r="O18" i="6"/>
  <c r="J31" i="3"/>
</calcChain>
</file>

<file path=xl/sharedStrings.xml><?xml version="1.0" encoding="utf-8"?>
<sst xmlns="http://schemas.openxmlformats.org/spreadsheetml/2006/main" count="711" uniqueCount="312">
  <si>
    <t>市町村</t>
  </si>
  <si>
    <t>筑波</t>
  </si>
  <si>
    <t>丹沢</t>
  </si>
  <si>
    <t>伊吹</t>
  </si>
  <si>
    <t>国見</t>
  </si>
  <si>
    <t>銀寄</t>
  </si>
  <si>
    <t>小計</t>
  </si>
  <si>
    <t>森早生</t>
  </si>
  <si>
    <t>銀鈴</t>
  </si>
  <si>
    <t>丹波</t>
  </si>
  <si>
    <t>玉英</t>
  </si>
  <si>
    <t>南高</t>
  </si>
  <si>
    <t>白加賀</t>
  </si>
  <si>
    <t>豊後</t>
  </si>
  <si>
    <t>古城</t>
  </si>
  <si>
    <t>小梅</t>
  </si>
  <si>
    <t>光陽</t>
  </si>
  <si>
    <t>大石中生</t>
  </si>
  <si>
    <t>極　　　　　　　早　　　　　　　生</t>
    <rPh sb="0" eb="1">
      <t>ゴク</t>
    </rPh>
    <rPh sb="8" eb="9">
      <t>ハヤ</t>
    </rPh>
    <rPh sb="16" eb="17">
      <t>ショウ</t>
    </rPh>
    <phoneticPr fontId="1"/>
  </si>
  <si>
    <t>早　　　生</t>
    <rPh sb="0" eb="1">
      <t>ハヤ</t>
    </rPh>
    <rPh sb="4" eb="5">
      <t>ショウ</t>
    </rPh>
    <phoneticPr fontId="1"/>
  </si>
  <si>
    <t>その他</t>
    <rPh sb="2" eb="3">
      <t>タ</t>
    </rPh>
    <phoneticPr fontId="1"/>
  </si>
  <si>
    <t>普　　通</t>
    <rPh sb="0" eb="1">
      <t>ススム</t>
    </rPh>
    <rPh sb="3" eb="4">
      <t>ツウ</t>
    </rPh>
    <phoneticPr fontId="1"/>
  </si>
  <si>
    <t>晩　　生</t>
    <rPh sb="0" eb="1">
      <t>バン</t>
    </rPh>
    <rPh sb="3" eb="4">
      <t>ショウ</t>
    </rPh>
    <phoneticPr fontId="1"/>
  </si>
  <si>
    <t>品種登録がされていないもの</t>
    <rPh sb="0" eb="2">
      <t>ヒンシュ</t>
    </rPh>
    <rPh sb="2" eb="4">
      <t>トウロク</t>
    </rPh>
    <phoneticPr fontId="1"/>
  </si>
  <si>
    <t>品種登録が済んでいるもの</t>
    <rPh sb="0" eb="2">
      <t>ヒンシュ</t>
    </rPh>
    <rPh sb="2" eb="4">
      <t>トウロク</t>
    </rPh>
    <rPh sb="5" eb="6">
      <t>ス</t>
    </rPh>
    <phoneticPr fontId="1"/>
  </si>
  <si>
    <t>普通</t>
    <rPh sb="0" eb="2">
      <t>フツウ</t>
    </rPh>
    <phoneticPr fontId="1"/>
  </si>
  <si>
    <t>小計</t>
    <rPh sb="0" eb="2">
      <t>ショウケイ</t>
    </rPh>
    <phoneticPr fontId="1"/>
  </si>
  <si>
    <t>中生</t>
    <rPh sb="0" eb="2">
      <t>チュウセイ</t>
    </rPh>
    <phoneticPr fontId="1"/>
  </si>
  <si>
    <t>早生</t>
    <rPh sb="0" eb="2">
      <t>ワセ</t>
    </rPh>
    <phoneticPr fontId="1"/>
  </si>
  <si>
    <t>晩生</t>
    <rPh sb="0" eb="2">
      <t>バンセイ</t>
    </rPh>
    <phoneticPr fontId="1"/>
  </si>
  <si>
    <t>大粒・黒</t>
    <rPh sb="0" eb="2">
      <t>オオツブ</t>
    </rPh>
    <rPh sb="3" eb="4">
      <t>クロ</t>
    </rPh>
    <phoneticPr fontId="1"/>
  </si>
  <si>
    <t>大粒・白</t>
    <rPh sb="0" eb="2">
      <t>オオツブ</t>
    </rPh>
    <rPh sb="3" eb="4">
      <t>シロ</t>
    </rPh>
    <phoneticPr fontId="1"/>
  </si>
  <si>
    <t>小粒</t>
    <rPh sb="0" eb="2">
      <t>コツブ</t>
    </rPh>
    <phoneticPr fontId="1"/>
  </si>
  <si>
    <t>中粒</t>
    <rPh sb="0" eb="1">
      <t>チュウ</t>
    </rPh>
    <rPh sb="1" eb="2">
      <t>ツブ</t>
    </rPh>
    <phoneticPr fontId="1"/>
  </si>
  <si>
    <t>早生・赤</t>
    <rPh sb="0" eb="2">
      <t>ワセ</t>
    </rPh>
    <rPh sb="3" eb="4">
      <t>アカ</t>
    </rPh>
    <phoneticPr fontId="1"/>
  </si>
  <si>
    <t>中生・赤</t>
    <rPh sb="0" eb="2">
      <t>チュウセイ</t>
    </rPh>
    <rPh sb="3" eb="4">
      <t>アカ</t>
    </rPh>
    <phoneticPr fontId="1"/>
  </si>
  <si>
    <t>中生・青</t>
    <rPh sb="0" eb="2">
      <t>チュウセイ</t>
    </rPh>
    <rPh sb="3" eb="4">
      <t>アオ</t>
    </rPh>
    <phoneticPr fontId="1"/>
  </si>
  <si>
    <t>晩生・赤</t>
    <rPh sb="0" eb="2">
      <t>オクテ</t>
    </rPh>
    <rPh sb="3" eb="4">
      <t>アカ</t>
    </rPh>
    <phoneticPr fontId="1"/>
  </si>
  <si>
    <t>雌</t>
    <rPh sb="0" eb="1">
      <t>メス</t>
    </rPh>
    <phoneticPr fontId="1"/>
  </si>
  <si>
    <t>雄</t>
    <rPh sb="0" eb="1">
      <t>オス</t>
    </rPh>
    <phoneticPr fontId="1"/>
  </si>
  <si>
    <t>極早生</t>
    <rPh sb="0" eb="1">
      <t>ゴク</t>
    </rPh>
    <rPh sb="1" eb="3">
      <t>ワセ</t>
    </rPh>
    <phoneticPr fontId="1"/>
  </si>
  <si>
    <t>秋映</t>
    <rPh sb="0" eb="1">
      <t>アキ</t>
    </rPh>
    <rPh sb="1" eb="2">
      <t>バ</t>
    </rPh>
    <phoneticPr fontId="1"/>
  </si>
  <si>
    <t>石地</t>
    <rPh sb="0" eb="2">
      <t>イシジ</t>
    </rPh>
    <phoneticPr fontId="1"/>
  </si>
  <si>
    <t>甲斐路</t>
    <rPh sb="0" eb="2">
      <t>カイ</t>
    </rPh>
    <rPh sb="2" eb="3">
      <t>ジ</t>
    </rPh>
    <phoneticPr fontId="1"/>
  </si>
  <si>
    <t>嶺鳳</t>
    <rPh sb="0" eb="1">
      <t>レイ</t>
    </rPh>
    <rPh sb="1" eb="2">
      <t>ホウ</t>
    </rPh>
    <phoneticPr fontId="1"/>
  </si>
  <si>
    <t>太秋</t>
    <rPh sb="0" eb="2">
      <t>タイシュウ</t>
    </rPh>
    <phoneticPr fontId="1"/>
  </si>
  <si>
    <t>愛宕</t>
    <rPh sb="0" eb="2">
      <t>アタゴ</t>
    </rPh>
    <phoneticPr fontId="1"/>
  </si>
  <si>
    <t>岸根</t>
    <rPh sb="0" eb="1">
      <t>キシ</t>
    </rPh>
    <rPh sb="1" eb="2">
      <t>ネ</t>
    </rPh>
    <phoneticPr fontId="1"/>
  </si>
  <si>
    <t>石鎚</t>
    <rPh sb="0" eb="2">
      <t>イシヅチ</t>
    </rPh>
    <phoneticPr fontId="1"/>
  </si>
  <si>
    <t>合計</t>
    <rPh sb="0" eb="2">
      <t>ゴウケイ</t>
    </rPh>
    <phoneticPr fontId="1"/>
  </si>
  <si>
    <t>幸水</t>
    <rPh sb="0" eb="1">
      <t>コウ</t>
    </rPh>
    <rPh sb="1" eb="2">
      <t>スイ</t>
    </rPh>
    <phoneticPr fontId="1"/>
  </si>
  <si>
    <t>新水</t>
    <rPh sb="0" eb="1">
      <t>シン</t>
    </rPh>
    <rPh sb="1" eb="2">
      <t>スイ</t>
    </rPh>
    <phoneticPr fontId="1"/>
  </si>
  <si>
    <t>豊水</t>
    <rPh sb="0" eb="2">
      <t>ホウスイ</t>
    </rPh>
    <phoneticPr fontId="1"/>
  </si>
  <si>
    <t>新高</t>
    <rPh sb="0" eb="2">
      <t>シンコウ</t>
    </rPh>
    <phoneticPr fontId="1"/>
  </si>
  <si>
    <t>新興</t>
    <rPh sb="0" eb="1">
      <t>シン</t>
    </rPh>
    <rPh sb="1" eb="2">
      <t>コウ</t>
    </rPh>
    <phoneticPr fontId="1"/>
  </si>
  <si>
    <t>二十世紀</t>
    <rPh sb="0" eb="2">
      <t>ニジュッ</t>
    </rPh>
    <rPh sb="2" eb="4">
      <t>セイキ</t>
    </rPh>
    <phoneticPr fontId="1"/>
  </si>
  <si>
    <t>菊水</t>
    <rPh sb="0" eb="2">
      <t>キクスイ</t>
    </rPh>
    <phoneticPr fontId="1"/>
  </si>
  <si>
    <t>白鳳</t>
    <rPh sb="0" eb="2">
      <t>ハクホウ</t>
    </rPh>
    <phoneticPr fontId="1"/>
  </si>
  <si>
    <t>白桃</t>
    <rPh sb="0" eb="2">
      <t>ハクトウ</t>
    </rPh>
    <phoneticPr fontId="1"/>
  </si>
  <si>
    <t>伊豆</t>
    <rPh sb="0" eb="2">
      <t>イズ</t>
    </rPh>
    <phoneticPr fontId="1"/>
  </si>
  <si>
    <t>次郎</t>
    <rPh sb="0" eb="2">
      <t>ジロウ</t>
    </rPh>
    <phoneticPr fontId="1"/>
  </si>
  <si>
    <t>富有</t>
    <rPh sb="0" eb="2">
      <t>フユウ</t>
    </rPh>
    <phoneticPr fontId="1"/>
  </si>
  <si>
    <t>川底</t>
    <rPh sb="0" eb="2">
      <t>カワソコ</t>
    </rPh>
    <phoneticPr fontId="1"/>
  </si>
  <si>
    <t>平核無</t>
    <rPh sb="0" eb="1">
      <t>ヒラ</t>
    </rPh>
    <rPh sb="1" eb="2">
      <t>カク</t>
    </rPh>
    <rPh sb="2" eb="3">
      <t>ム</t>
    </rPh>
    <phoneticPr fontId="1"/>
  </si>
  <si>
    <t>葉隠</t>
    <rPh sb="0" eb="1">
      <t>ハ</t>
    </rPh>
    <rPh sb="1" eb="2">
      <t>カク</t>
    </rPh>
    <phoneticPr fontId="1"/>
  </si>
  <si>
    <t>貴陽</t>
    <rPh sb="0" eb="2">
      <t>キヨウ</t>
    </rPh>
    <phoneticPr fontId="1"/>
  </si>
  <si>
    <t>早秋</t>
    <rPh sb="0" eb="2">
      <t>ソウシュウ</t>
    </rPh>
    <phoneticPr fontId="1"/>
  </si>
  <si>
    <t>日南
１号Ｎ</t>
    <rPh sb="0" eb="1">
      <t>ニチ</t>
    </rPh>
    <rPh sb="1" eb="2">
      <t>ナン</t>
    </rPh>
    <rPh sb="4" eb="5">
      <t>ゴウ</t>
    </rPh>
    <phoneticPr fontId="1"/>
  </si>
  <si>
    <t>中　　生</t>
    <rPh sb="0" eb="1">
      <t>ナカ</t>
    </rPh>
    <rPh sb="3" eb="4">
      <t>ショウ</t>
    </rPh>
    <phoneticPr fontId="1"/>
  </si>
  <si>
    <t>新
世界</t>
    <rPh sb="0" eb="1">
      <t>シン</t>
    </rPh>
    <rPh sb="2" eb="4">
      <t>セカイ</t>
    </rPh>
    <phoneticPr fontId="1"/>
  </si>
  <si>
    <t>ぐんま
名月</t>
    <rPh sb="4" eb="6">
      <t>メイゲツ</t>
    </rPh>
    <phoneticPr fontId="1"/>
  </si>
  <si>
    <t>ｱﾙﾌﾟｽ
乙女</t>
    <rPh sb="6" eb="8">
      <t>オトメ</t>
    </rPh>
    <phoneticPr fontId="1"/>
  </si>
  <si>
    <t>安芸
ｸｲｰﾝ</t>
    <rPh sb="0" eb="2">
      <t>アキ</t>
    </rPh>
    <phoneticPr fontId="1"/>
  </si>
  <si>
    <t>博多
ﾎﾜｲﾄ</t>
    <rPh sb="0" eb="2">
      <t>ハカタ</t>
    </rPh>
    <phoneticPr fontId="1"/>
  </si>
  <si>
    <t>南水</t>
    <rPh sb="0" eb="1">
      <t>ミナミ</t>
    </rPh>
    <rPh sb="1" eb="2">
      <t>ミズ</t>
    </rPh>
    <phoneticPr fontId="1"/>
  </si>
  <si>
    <t>おさ
二十世紀</t>
    <rPh sb="3" eb="5">
      <t>ニジュウ</t>
    </rPh>
    <rPh sb="5" eb="7">
      <t>セイキ</t>
    </rPh>
    <phoneticPr fontId="1"/>
  </si>
  <si>
    <t>品種登録が
済んでいるもの</t>
    <rPh sb="0" eb="2">
      <t>ヒンシュ</t>
    </rPh>
    <rPh sb="2" eb="4">
      <t>トウロク</t>
    </rPh>
    <rPh sb="6" eb="7">
      <t>ス</t>
    </rPh>
    <phoneticPr fontId="1"/>
  </si>
  <si>
    <t>勘助
白桃</t>
    <rPh sb="0" eb="1">
      <t>カン</t>
    </rPh>
    <rPh sb="1" eb="2">
      <t>スケ</t>
    </rPh>
    <rPh sb="3" eb="5">
      <t>ハクトウ</t>
    </rPh>
    <phoneticPr fontId="1"/>
  </si>
  <si>
    <t>日川
白鳳</t>
    <rPh sb="0" eb="1">
      <t>ヒ</t>
    </rPh>
    <rPh sb="1" eb="2">
      <t>カワ</t>
    </rPh>
    <rPh sb="3" eb="5">
      <t>ハクホウ</t>
    </rPh>
    <phoneticPr fontId="1"/>
  </si>
  <si>
    <t>長沢
白鳳</t>
    <rPh sb="0" eb="2">
      <t>ナガサワ</t>
    </rPh>
    <rPh sb="3" eb="5">
      <t>ハクホウ</t>
    </rPh>
    <phoneticPr fontId="1"/>
  </si>
  <si>
    <t>早 　　生</t>
    <rPh sb="0" eb="1">
      <t>ハヤ</t>
    </rPh>
    <rPh sb="4" eb="5">
      <t>ショウ</t>
    </rPh>
    <phoneticPr fontId="1"/>
  </si>
  <si>
    <t>八幡
白鳳</t>
    <rPh sb="0" eb="2">
      <t>ヤハタ</t>
    </rPh>
    <rPh sb="3" eb="5">
      <t>ハクホウ</t>
    </rPh>
    <phoneticPr fontId="1"/>
  </si>
  <si>
    <t>志賀
白桃</t>
    <rPh sb="0" eb="1">
      <t>シ</t>
    </rPh>
    <rPh sb="1" eb="2">
      <t>ガ</t>
    </rPh>
    <rPh sb="3" eb="5">
      <t>ハクトウ</t>
    </rPh>
    <phoneticPr fontId="1"/>
  </si>
  <si>
    <t>清水
白桃</t>
    <rPh sb="0" eb="2">
      <t>シミズ</t>
    </rPh>
    <rPh sb="3" eb="5">
      <t>ハクトウ</t>
    </rPh>
    <phoneticPr fontId="1"/>
  </si>
  <si>
    <t>宮本
早生</t>
    <rPh sb="0" eb="2">
      <t>ミヤモト</t>
    </rPh>
    <rPh sb="3" eb="5">
      <t>ワセ</t>
    </rPh>
    <phoneticPr fontId="1"/>
  </si>
  <si>
    <t>上野
早生</t>
    <rPh sb="0" eb="2">
      <t>ウエノ</t>
    </rPh>
    <rPh sb="3" eb="5">
      <t>ワセ</t>
    </rPh>
    <phoneticPr fontId="1"/>
  </si>
  <si>
    <t>山川
早生</t>
    <rPh sb="0" eb="2">
      <t>ヤマカワ</t>
    </rPh>
    <rPh sb="3" eb="5">
      <t>ワセ</t>
    </rPh>
    <phoneticPr fontId="1"/>
  </si>
  <si>
    <t>日南
１号</t>
    <rPh sb="0" eb="2">
      <t>ニチナン</t>
    </rPh>
    <rPh sb="4" eb="5">
      <t>ゴウ</t>
    </rPh>
    <phoneticPr fontId="1"/>
  </si>
  <si>
    <t>ゆら
早生</t>
    <rPh sb="3" eb="5">
      <t>ワセ</t>
    </rPh>
    <phoneticPr fontId="1"/>
  </si>
  <si>
    <t>山下紅
早生</t>
    <rPh sb="0" eb="2">
      <t>ヤマシタ</t>
    </rPh>
    <rPh sb="2" eb="3">
      <t>ベニ</t>
    </rPh>
    <rPh sb="4" eb="6">
      <t>ワセ</t>
    </rPh>
    <phoneticPr fontId="1"/>
  </si>
  <si>
    <t>小原紅　
早生</t>
    <rPh sb="0" eb="2">
      <t>オハラ</t>
    </rPh>
    <rPh sb="2" eb="3">
      <t>ベニ</t>
    </rPh>
    <rPh sb="5" eb="7">
      <t>ワセ</t>
    </rPh>
    <phoneticPr fontId="1"/>
  </si>
  <si>
    <t>田口
早生</t>
    <rPh sb="0" eb="2">
      <t>タグチ</t>
    </rPh>
    <rPh sb="3" eb="5">
      <t>ワセ</t>
    </rPh>
    <phoneticPr fontId="1"/>
  </si>
  <si>
    <t>岩崎
早生</t>
    <rPh sb="0" eb="2">
      <t>イワサキ</t>
    </rPh>
    <rPh sb="3" eb="5">
      <t>ワセ</t>
    </rPh>
    <phoneticPr fontId="1"/>
  </si>
  <si>
    <t>興津
早生</t>
    <rPh sb="0" eb="1">
      <t>コウ</t>
    </rPh>
    <rPh sb="1" eb="2">
      <t>ツ</t>
    </rPh>
    <rPh sb="3" eb="5">
      <t>ワセ</t>
    </rPh>
    <phoneticPr fontId="1"/>
  </si>
  <si>
    <t>宮川
早生</t>
    <rPh sb="0" eb="2">
      <t>ミヤガワ</t>
    </rPh>
    <rPh sb="3" eb="5">
      <t>ワセ</t>
    </rPh>
    <phoneticPr fontId="1"/>
  </si>
  <si>
    <t>原口
早生</t>
    <rPh sb="0" eb="2">
      <t>ハラグチ</t>
    </rPh>
    <rPh sb="3" eb="5">
      <t>ワセ</t>
    </rPh>
    <phoneticPr fontId="1"/>
  </si>
  <si>
    <t>杉山
温州</t>
    <rPh sb="0" eb="2">
      <t>スギヤマ</t>
    </rPh>
    <rPh sb="3" eb="5">
      <t>ウンシュウ</t>
    </rPh>
    <phoneticPr fontId="1"/>
  </si>
  <si>
    <t>清水４号
（青島４号）</t>
    <rPh sb="0" eb="2">
      <t>シミズ</t>
    </rPh>
    <rPh sb="3" eb="4">
      <t>ゴウ</t>
    </rPh>
    <rPh sb="6" eb="8">
      <t>アオシマ</t>
    </rPh>
    <rPh sb="9" eb="10">
      <t>ゴウ</t>
    </rPh>
    <phoneticPr fontId="1"/>
  </si>
  <si>
    <t>大津
４号</t>
    <rPh sb="0" eb="2">
      <t>オオツ</t>
    </rPh>
    <rPh sb="4" eb="5">
      <t>ゴウ</t>
    </rPh>
    <phoneticPr fontId="1"/>
  </si>
  <si>
    <t>南柑
４号</t>
    <rPh sb="0" eb="1">
      <t>ナン</t>
    </rPh>
    <rPh sb="1" eb="2">
      <t>カン</t>
    </rPh>
    <rPh sb="4" eb="5">
      <t>ゴウ</t>
    </rPh>
    <phoneticPr fontId="1"/>
  </si>
  <si>
    <t>林
温州</t>
    <rPh sb="0" eb="1">
      <t>ハヤシ</t>
    </rPh>
    <rPh sb="2" eb="4">
      <t>ウンシュウ</t>
    </rPh>
    <phoneticPr fontId="1"/>
  </si>
  <si>
    <t>青島
温州</t>
    <rPh sb="0" eb="2">
      <t>アオシマ</t>
    </rPh>
    <rPh sb="3" eb="5">
      <t>ウンシュウ</t>
    </rPh>
    <phoneticPr fontId="1"/>
  </si>
  <si>
    <t>今村
温州</t>
    <rPh sb="0" eb="2">
      <t>イマムラ</t>
    </rPh>
    <rPh sb="3" eb="5">
      <t>ウンシュウ</t>
    </rPh>
    <phoneticPr fontId="1"/>
  </si>
  <si>
    <t>刀根
早生</t>
    <rPh sb="0" eb="2">
      <t>トネ</t>
    </rPh>
    <rPh sb="3" eb="5">
      <t>ワセ</t>
    </rPh>
    <phoneticPr fontId="1"/>
  </si>
  <si>
    <t>松本早
生富有</t>
    <rPh sb="0" eb="2">
      <t>マツモト</t>
    </rPh>
    <rPh sb="2" eb="3">
      <t>ハヤ</t>
    </rPh>
    <rPh sb="4" eb="5">
      <t>ショウ</t>
    </rPh>
    <rPh sb="5" eb="6">
      <t>フ</t>
    </rPh>
    <rPh sb="6" eb="7">
      <t>フユウ</t>
    </rPh>
    <phoneticPr fontId="1"/>
  </si>
  <si>
    <t>西村
早生</t>
    <rPh sb="0" eb="2">
      <t>ニシムラ</t>
    </rPh>
    <rPh sb="3" eb="5">
      <t>ワセ</t>
    </rPh>
    <phoneticPr fontId="1"/>
  </si>
  <si>
    <t>甘　　柿</t>
    <rPh sb="0" eb="1">
      <t>カン</t>
    </rPh>
    <rPh sb="3" eb="4">
      <t>カキ</t>
    </rPh>
    <phoneticPr fontId="1"/>
  </si>
  <si>
    <t>渋　柿</t>
    <rPh sb="0" eb="1">
      <t>シブ</t>
    </rPh>
    <rPh sb="2" eb="3">
      <t>カキ</t>
    </rPh>
    <phoneticPr fontId="1"/>
  </si>
  <si>
    <t>甘　柿</t>
    <rPh sb="0" eb="1">
      <t>カン</t>
    </rPh>
    <rPh sb="2" eb="3">
      <t>カキ</t>
    </rPh>
    <phoneticPr fontId="1"/>
  </si>
  <si>
    <t>晩　生</t>
    <rPh sb="0" eb="1">
      <t>バン</t>
    </rPh>
    <rPh sb="2" eb="3">
      <t>ショウ</t>
    </rPh>
    <phoneticPr fontId="1"/>
  </si>
  <si>
    <r>
      <t>加納岩</t>
    </r>
    <r>
      <rPr>
        <sz val="20"/>
        <rFont val="ＭＳ Ｐゴシック"/>
        <family val="3"/>
        <charset val="128"/>
      </rPr>
      <t xml:space="preserve">
白桃</t>
    </r>
    <rPh sb="0" eb="2">
      <t>カノウ</t>
    </rPh>
    <rPh sb="2" eb="3">
      <t>イワ</t>
    </rPh>
    <rPh sb="4" eb="6">
      <t>ハクトウ</t>
    </rPh>
    <phoneticPr fontId="1"/>
  </si>
  <si>
    <r>
      <t>みさか</t>
    </r>
    <r>
      <rPr>
        <sz val="20"/>
        <rFont val="ＭＳ Ｐゴシック"/>
        <family val="3"/>
        <charset val="128"/>
      </rPr>
      <t xml:space="preserve">
白鳳</t>
    </r>
    <rPh sb="4" eb="6">
      <t>ハクホウ</t>
    </rPh>
    <phoneticPr fontId="1"/>
  </si>
  <si>
    <r>
      <t xml:space="preserve">玉梅
</t>
    </r>
    <r>
      <rPr>
        <sz val="14"/>
        <rFont val="ＭＳ Ｐゴシック"/>
        <family val="3"/>
        <charset val="128"/>
      </rPr>
      <t>（青軸）</t>
    </r>
    <rPh sb="0" eb="1">
      <t>タマ</t>
    </rPh>
    <rPh sb="1" eb="2">
      <t>ウメ</t>
    </rPh>
    <phoneticPr fontId="1"/>
  </si>
  <si>
    <t>湯川</t>
    <rPh sb="0" eb="2">
      <t>ユカワ</t>
    </rPh>
    <phoneticPr fontId="1"/>
  </si>
  <si>
    <t>瀬戸ｼﾞｬ
ｲｱﾝﾂ</t>
    <rPh sb="0" eb="2">
      <t>セト</t>
    </rPh>
    <phoneticPr fontId="1"/>
  </si>
  <si>
    <t>日南
の姫</t>
    <rPh sb="0" eb="2">
      <t>ニチナン</t>
    </rPh>
    <rPh sb="4" eb="5">
      <t>ヒメ</t>
    </rPh>
    <phoneticPr fontId="1"/>
  </si>
  <si>
    <t>王秋</t>
    <rPh sb="0" eb="1">
      <t>オウ</t>
    </rPh>
    <rPh sb="1" eb="2">
      <t>アキ</t>
    </rPh>
    <phoneticPr fontId="1"/>
  </si>
  <si>
    <t>津雲</t>
    <rPh sb="0" eb="1">
      <t>ツ</t>
    </rPh>
    <rPh sb="1" eb="2">
      <t>クモ</t>
    </rPh>
    <phoneticPr fontId="1"/>
  </si>
  <si>
    <t>栽培面積</t>
    <rPh sb="0" eb="2">
      <t>サイバイ</t>
    </rPh>
    <rPh sb="2" eb="4">
      <t>メンセキ</t>
    </rPh>
    <phoneticPr fontId="1"/>
  </si>
  <si>
    <t>収穫量</t>
    <rPh sb="0" eb="3">
      <t>シュウカクリョウ</t>
    </rPh>
    <phoneticPr fontId="1"/>
  </si>
  <si>
    <t>出荷量</t>
    <rPh sb="0" eb="2">
      <t>シュッカ</t>
    </rPh>
    <rPh sb="2" eb="3">
      <t>リョウ</t>
    </rPh>
    <phoneticPr fontId="1"/>
  </si>
  <si>
    <t>翠峰</t>
    <rPh sb="0" eb="1">
      <t>スイ</t>
    </rPh>
    <rPh sb="1" eb="2">
      <t>ミネ</t>
    </rPh>
    <phoneticPr fontId="1"/>
  </si>
  <si>
    <t>赤宝</t>
    <rPh sb="0" eb="1">
      <t>アカ</t>
    </rPh>
    <rPh sb="1" eb="2">
      <t>タカラ</t>
    </rPh>
    <phoneticPr fontId="1"/>
  </si>
  <si>
    <t>北原
早生</t>
    <rPh sb="0" eb="2">
      <t>キタハラ</t>
    </rPh>
    <rPh sb="3" eb="5">
      <t>ワセ</t>
    </rPh>
    <phoneticPr fontId="1"/>
  </si>
  <si>
    <t>福岡
３号</t>
    <rPh sb="0" eb="2">
      <t>フクオカ</t>
    </rPh>
    <rPh sb="4" eb="5">
      <t>ゴウ</t>
    </rPh>
    <phoneticPr fontId="1"/>
  </si>
  <si>
    <t>福岡
４号</t>
    <rPh sb="0" eb="2">
      <t>フクオカ</t>
    </rPh>
    <rPh sb="4" eb="5">
      <t>ゴウ</t>
    </rPh>
    <phoneticPr fontId="1"/>
  </si>
  <si>
    <t>　びわ</t>
    <phoneticPr fontId="1"/>
  </si>
  <si>
    <t>具体的な
品種名</t>
    <rPh sb="0" eb="3">
      <t>グタイテキ</t>
    </rPh>
    <rPh sb="5" eb="7">
      <t>ヒンシュ</t>
    </rPh>
    <rPh sb="7" eb="8">
      <t>メイ</t>
    </rPh>
    <phoneticPr fontId="1"/>
  </si>
  <si>
    <t>うち無核</t>
    <rPh sb="2" eb="3">
      <t>ム</t>
    </rPh>
    <rPh sb="3" eb="4">
      <t>カク</t>
    </rPh>
    <phoneticPr fontId="1"/>
  </si>
  <si>
    <t>利平
ぐり</t>
    <rPh sb="0" eb="2">
      <t>リヘイ</t>
    </rPh>
    <phoneticPr fontId="1"/>
  </si>
  <si>
    <r>
      <rPr>
        <sz val="16"/>
        <rFont val="ＭＳ Ｐゴシック"/>
        <family val="3"/>
        <charset val="128"/>
      </rPr>
      <t>福岡K1号</t>
    </r>
    <r>
      <rPr>
        <sz val="18"/>
        <rFont val="ＭＳ Ｐゴシック"/>
        <family val="3"/>
        <charset val="128"/>
      </rPr>
      <t xml:space="preserve">
（秋王）</t>
    </r>
    <rPh sb="0" eb="2">
      <t>フクオカ</t>
    </rPh>
    <rPh sb="4" eb="5">
      <t>ゴウ</t>
    </rPh>
    <rPh sb="7" eb="8">
      <t>アキ</t>
    </rPh>
    <rPh sb="8" eb="9">
      <t>オウ</t>
    </rPh>
    <phoneticPr fontId="1"/>
  </si>
  <si>
    <t>伊豆錦</t>
    <rPh sb="2" eb="3">
      <t>ニシキ</t>
    </rPh>
    <phoneticPr fontId="1"/>
  </si>
  <si>
    <t>藤稔</t>
    <rPh sb="0" eb="1">
      <t>フジ</t>
    </rPh>
    <rPh sb="1" eb="2">
      <t>ミノル</t>
    </rPh>
    <phoneticPr fontId="1"/>
  </si>
  <si>
    <t>ｈａ</t>
    <phoneticPr fontId="1"/>
  </si>
  <si>
    <t>トン</t>
    <phoneticPr fontId="1"/>
  </si>
  <si>
    <t>極　　　早　　　生</t>
    <rPh sb="0" eb="1">
      <t>ゴク</t>
    </rPh>
    <rPh sb="4" eb="9">
      <t>ワセ</t>
    </rPh>
    <phoneticPr fontId="1"/>
  </si>
  <si>
    <t>その他
具体的な品種名</t>
    <rPh sb="0" eb="3">
      <t>ソノタ</t>
    </rPh>
    <rPh sb="4" eb="7">
      <t>グタイテキ</t>
    </rPh>
    <rPh sb="8" eb="10">
      <t>ヒンシュ</t>
    </rPh>
    <rPh sb="10" eb="11">
      <t>メイ</t>
    </rPh>
    <phoneticPr fontId="1"/>
  </si>
  <si>
    <t>ｈａ</t>
    <phoneticPr fontId="1"/>
  </si>
  <si>
    <t>トン</t>
    <phoneticPr fontId="1"/>
  </si>
  <si>
    <t>その他</t>
    <phoneticPr fontId="1"/>
  </si>
  <si>
    <t>シナノ
ドルチェ</t>
    <phoneticPr fontId="1"/>
  </si>
  <si>
    <t>千秋</t>
    <rPh sb="0" eb="2">
      <t>センシュウ</t>
    </rPh>
    <phoneticPr fontId="1"/>
  </si>
  <si>
    <t>陽光</t>
    <rPh sb="0" eb="2">
      <t>ヨウコウ</t>
    </rPh>
    <phoneticPr fontId="1"/>
  </si>
  <si>
    <t>ひめ
かみ</t>
    <phoneticPr fontId="1"/>
  </si>
  <si>
    <t>ｼﾅﾉ
ｽｲｰﾄ</t>
    <phoneticPr fontId="1"/>
  </si>
  <si>
    <t>つがる</t>
    <phoneticPr fontId="1"/>
  </si>
  <si>
    <t>あかぎ</t>
    <phoneticPr fontId="1"/>
  </si>
  <si>
    <t>ｼﾞｮﾅ
ｺﾞｰﾙﾄﾞ</t>
    <phoneticPr fontId="1"/>
  </si>
  <si>
    <t>ふじ</t>
    <phoneticPr fontId="1"/>
  </si>
  <si>
    <t>王林</t>
    <rPh sb="0" eb="2">
      <t>オウリン</t>
    </rPh>
    <phoneticPr fontId="1"/>
  </si>
  <si>
    <t>ｈａ</t>
    <phoneticPr fontId="1"/>
  </si>
  <si>
    <t>トン</t>
    <phoneticPr fontId="1"/>
  </si>
  <si>
    <t>その他</t>
    <phoneticPr fontId="1"/>
  </si>
  <si>
    <t>ブラックビート</t>
    <phoneticPr fontId="1"/>
  </si>
  <si>
    <t>ﾛｻﾞﾘｵ
ﾋﾞｱﾝｺ</t>
    <phoneticPr fontId="1"/>
  </si>
  <si>
    <t>シャイン
マスカット</t>
    <phoneticPr fontId="1"/>
  </si>
  <si>
    <t>ハニー
ビーナス</t>
    <phoneticPr fontId="1"/>
  </si>
  <si>
    <t>サニー
ルージュ</t>
    <phoneticPr fontId="1"/>
  </si>
  <si>
    <t>ﾋﾟｵｰﾈ</t>
    <phoneticPr fontId="1"/>
  </si>
  <si>
    <t>ﾏｽｶｯﾄｵﾌﾞ
ｱﾚｷｻﾝﾄﾞﾘｱ</t>
    <phoneticPr fontId="1"/>
  </si>
  <si>
    <t>ｷｬﾝﾍﾞﾙ
ｱｰﾘｰ</t>
    <phoneticPr fontId="1"/>
  </si>
  <si>
    <t>ﾈｵ
ﾏｽｶｯﾄ</t>
    <phoneticPr fontId="1"/>
  </si>
  <si>
    <t>マスカットベリーＡ</t>
    <phoneticPr fontId="1"/>
  </si>
  <si>
    <t>ﾃﾞﾗｳｴｱ</t>
    <phoneticPr fontId="1"/>
  </si>
  <si>
    <t>ニューベリーＡ</t>
    <phoneticPr fontId="1"/>
  </si>
  <si>
    <t>あきづき</t>
    <phoneticPr fontId="1"/>
  </si>
  <si>
    <t>ちよ
ひめ</t>
    <phoneticPr fontId="1"/>
  </si>
  <si>
    <t>はな
よめ</t>
    <phoneticPr fontId="1"/>
  </si>
  <si>
    <t>なつき</t>
    <phoneticPr fontId="1"/>
  </si>
  <si>
    <t>ふく
えくぼ</t>
    <phoneticPr fontId="1"/>
  </si>
  <si>
    <t>なつ
おとめ</t>
    <phoneticPr fontId="1"/>
  </si>
  <si>
    <t>なつっこ</t>
    <phoneticPr fontId="1"/>
  </si>
  <si>
    <t>あか
つき</t>
    <phoneticPr fontId="1"/>
  </si>
  <si>
    <t>千曲</t>
    <rPh sb="0" eb="1">
      <t>セン</t>
    </rPh>
    <rPh sb="1" eb="2">
      <t>マ</t>
    </rPh>
    <phoneticPr fontId="1"/>
  </si>
  <si>
    <t>サマー
エンジェル</t>
    <phoneticPr fontId="1"/>
  </si>
  <si>
    <t>大石早生
すもも</t>
    <phoneticPr fontId="1"/>
  </si>
  <si>
    <t>ｻﾝﾀﾛｰｻﾞ</t>
    <phoneticPr fontId="1"/>
  </si>
  <si>
    <t>ｿﾙﾀﾞﾑ</t>
    <phoneticPr fontId="1"/>
  </si>
  <si>
    <t>太陽</t>
    <rPh sb="0" eb="2">
      <t>タイヨウ</t>
    </rPh>
    <phoneticPr fontId="1"/>
  </si>
  <si>
    <t>ハニｰ
ﾊｰﾄ</t>
    <phoneticPr fontId="1"/>
  </si>
  <si>
    <t>伊那
豊後</t>
    <phoneticPr fontId="1"/>
  </si>
  <si>
    <t>甲州
最小</t>
    <phoneticPr fontId="1"/>
  </si>
  <si>
    <t>甲州
小梅</t>
    <phoneticPr fontId="1"/>
  </si>
  <si>
    <t>鶯宿</t>
    <rPh sb="0" eb="1">
      <t>オウ</t>
    </rPh>
    <phoneticPr fontId="1"/>
  </si>
  <si>
    <t>ｈａ</t>
    <phoneticPr fontId="1"/>
  </si>
  <si>
    <t>トン</t>
    <phoneticPr fontId="1"/>
  </si>
  <si>
    <t>長生早生</t>
    <rPh sb="0" eb="2">
      <t>チョウセイ</t>
    </rPh>
    <rPh sb="2" eb="4">
      <t>ワセ</t>
    </rPh>
    <phoneticPr fontId="1"/>
  </si>
  <si>
    <t>なつたより</t>
    <phoneticPr fontId="1"/>
  </si>
  <si>
    <t>長崎早生</t>
    <rPh sb="0" eb="2">
      <t>ナガサキ</t>
    </rPh>
    <rPh sb="2" eb="4">
      <t>ワセ</t>
    </rPh>
    <phoneticPr fontId="1"/>
  </si>
  <si>
    <t>茂木</t>
    <rPh sb="0" eb="2">
      <t>モギ</t>
    </rPh>
    <phoneticPr fontId="1"/>
  </si>
  <si>
    <t>田中</t>
    <rPh sb="0" eb="2">
      <t>タナカ</t>
    </rPh>
    <phoneticPr fontId="1"/>
  </si>
  <si>
    <t>ぽろたん</t>
    <phoneticPr fontId="1"/>
  </si>
  <si>
    <t>ｈａ</t>
    <phoneticPr fontId="1"/>
  </si>
  <si>
    <t>トン</t>
    <phoneticPr fontId="1"/>
  </si>
  <si>
    <t>ﾄﾑﾘ</t>
    <phoneticPr fontId="1"/>
  </si>
  <si>
    <t>ﾍｲﾜｰﾄﾞ</t>
    <phoneticPr fontId="1"/>
  </si>
  <si>
    <t>ﾚｲﾝﾎﾞｰﾚｯﾄﾞ</t>
    <phoneticPr fontId="1"/>
  </si>
  <si>
    <t>ゴールデン
キング</t>
    <phoneticPr fontId="1"/>
  </si>
  <si>
    <t>早味かん</t>
    <rPh sb="0" eb="1">
      <t>ハヤ</t>
    </rPh>
    <rPh sb="1" eb="2">
      <t>アジ</t>
    </rPh>
    <phoneticPr fontId="1"/>
  </si>
  <si>
    <t>甘うぃ</t>
    <rPh sb="0" eb="1">
      <t>アマ</t>
    </rPh>
    <phoneticPr fontId="1"/>
  </si>
  <si>
    <t>ﾏﾂｱ</t>
    <phoneticPr fontId="1"/>
  </si>
  <si>
    <t>クインニーナ</t>
    <phoneticPr fontId="1"/>
  </si>
  <si>
    <r>
      <t>川中島</t>
    </r>
    <r>
      <rPr>
        <sz val="20"/>
        <rFont val="ＭＳ Ｐゴシック"/>
        <family val="3"/>
        <charset val="128"/>
      </rPr>
      <t xml:space="preserve">
白桃</t>
    </r>
    <rPh sb="0" eb="3">
      <t>カワナカジマ</t>
    </rPh>
    <rPh sb="4" eb="6">
      <t>ハクトウ</t>
    </rPh>
    <phoneticPr fontId="1"/>
  </si>
  <si>
    <r>
      <t>川中島</t>
    </r>
    <r>
      <rPr>
        <sz val="20"/>
        <rFont val="ＭＳ Ｐゴシック"/>
        <family val="3"/>
        <charset val="128"/>
      </rPr>
      <t xml:space="preserve">
白鳳</t>
    </r>
    <rPh sb="0" eb="3">
      <t>カワナカジマ</t>
    </rPh>
    <rPh sb="4" eb="6">
      <t>ハクホウ</t>
    </rPh>
    <phoneticPr fontId="1"/>
  </si>
  <si>
    <r>
      <t xml:space="preserve">魁密
</t>
    </r>
    <r>
      <rPr>
        <sz val="14"/>
        <rFont val="ＭＳ Ｐゴシック"/>
        <family val="3"/>
        <charset val="128"/>
      </rPr>
      <t>（アップルキウイ）</t>
    </r>
    <rPh sb="0" eb="1">
      <t>サキガケ</t>
    </rPh>
    <rPh sb="1" eb="2">
      <t>ミツ</t>
    </rPh>
    <phoneticPr fontId="1"/>
  </si>
  <si>
    <t>大玉
あかつき</t>
    <rPh sb="0" eb="2">
      <t>オオダマ</t>
    </rPh>
    <phoneticPr fontId="1"/>
  </si>
  <si>
    <t>八女市</t>
    <rPh sb="0" eb="3">
      <t>ヤメシ</t>
    </rPh>
    <phoneticPr fontId="1"/>
  </si>
  <si>
    <t>宗像市</t>
    <rPh sb="0" eb="3">
      <t>ムナカタシ</t>
    </rPh>
    <phoneticPr fontId="1"/>
  </si>
  <si>
    <t>福津市</t>
    <rPh sb="0" eb="3">
      <t>フクツシ</t>
    </rPh>
    <phoneticPr fontId="1"/>
  </si>
  <si>
    <t>糸島市</t>
    <rPh sb="0" eb="2">
      <t>イトシマ</t>
    </rPh>
    <rPh sb="2" eb="3">
      <t>シ</t>
    </rPh>
    <phoneticPr fontId="1"/>
  </si>
  <si>
    <t>那珂川市</t>
    <rPh sb="0" eb="3">
      <t>ナカガワ</t>
    </rPh>
    <rPh sb="3" eb="4">
      <t>シ</t>
    </rPh>
    <phoneticPr fontId="1"/>
  </si>
  <si>
    <t>古賀市</t>
    <rPh sb="0" eb="3">
      <t>コガシ</t>
    </rPh>
    <phoneticPr fontId="1"/>
  </si>
  <si>
    <t>新宮町</t>
    <rPh sb="0" eb="3">
      <t>シングウマチ</t>
    </rPh>
    <phoneticPr fontId="1"/>
  </si>
  <si>
    <t>福岡市</t>
    <rPh sb="0" eb="3">
      <t>フクオカシ</t>
    </rPh>
    <phoneticPr fontId="1"/>
  </si>
  <si>
    <t>筑紫野市</t>
    <rPh sb="0" eb="4">
      <t>チクシノシ</t>
    </rPh>
    <phoneticPr fontId="1"/>
  </si>
  <si>
    <t>糸島市</t>
    <rPh sb="0" eb="3">
      <t>イトシマシ</t>
    </rPh>
    <phoneticPr fontId="1"/>
  </si>
  <si>
    <t>糸島市</t>
  </si>
  <si>
    <t>新宮町</t>
    <rPh sb="0" eb="2">
      <t>シングウ</t>
    </rPh>
    <rPh sb="2" eb="3">
      <t>マチ</t>
    </rPh>
    <phoneticPr fontId="1"/>
  </si>
  <si>
    <t>うきは市</t>
    <rPh sb="3" eb="4">
      <t>シ</t>
    </rPh>
    <phoneticPr fontId="1"/>
  </si>
  <si>
    <t>朝倉市</t>
    <rPh sb="0" eb="2">
      <t>アサクラ</t>
    </rPh>
    <rPh sb="2" eb="3">
      <t>シ</t>
    </rPh>
    <phoneticPr fontId="1"/>
  </si>
  <si>
    <t>久留米市</t>
    <rPh sb="0" eb="4">
      <t>クルメシ</t>
    </rPh>
    <phoneticPr fontId="1"/>
  </si>
  <si>
    <t>筑前町</t>
    <rPh sb="0" eb="2">
      <t>チクゼン</t>
    </rPh>
    <rPh sb="2" eb="3">
      <t>マチ</t>
    </rPh>
    <phoneticPr fontId="1"/>
  </si>
  <si>
    <t>東峰村</t>
    <rPh sb="0" eb="3">
      <t>トウホウムラ</t>
    </rPh>
    <phoneticPr fontId="1"/>
  </si>
  <si>
    <t>宮若市</t>
    <rPh sb="0" eb="3">
      <t>ミヤワカシ</t>
    </rPh>
    <phoneticPr fontId="1"/>
  </si>
  <si>
    <t>嘉麻市</t>
    <rPh sb="0" eb="3">
      <t>カマシ</t>
    </rPh>
    <phoneticPr fontId="1"/>
  </si>
  <si>
    <t>添田町</t>
    <rPh sb="0" eb="3">
      <t>ソエダマチ</t>
    </rPh>
    <phoneticPr fontId="1"/>
  </si>
  <si>
    <t>川崎町</t>
    <rPh sb="0" eb="3">
      <t>カワサキマチ</t>
    </rPh>
    <phoneticPr fontId="1"/>
  </si>
  <si>
    <t>直方市</t>
    <rPh sb="0" eb="3">
      <t>ノオガタシ</t>
    </rPh>
    <phoneticPr fontId="1"/>
  </si>
  <si>
    <t>飯塚市</t>
  </si>
  <si>
    <t>田川市</t>
    <rPh sb="0" eb="3">
      <t>タガワシ</t>
    </rPh>
    <phoneticPr fontId="1"/>
  </si>
  <si>
    <t>鞍手町</t>
    <rPh sb="0" eb="3">
      <t>クラテマチ</t>
    </rPh>
    <phoneticPr fontId="1"/>
  </si>
  <si>
    <t>-</t>
    <phoneticPr fontId="1"/>
  </si>
  <si>
    <t>赤村</t>
    <rPh sb="0" eb="2">
      <t>アカムラ</t>
    </rPh>
    <phoneticPr fontId="1"/>
  </si>
  <si>
    <t>福智町</t>
    <rPh sb="0" eb="3">
      <t>フクチマチ</t>
    </rPh>
    <phoneticPr fontId="1"/>
  </si>
  <si>
    <t>桂川町</t>
    <rPh sb="0" eb="3">
      <t>ケイセンマチ</t>
    </rPh>
    <phoneticPr fontId="1"/>
  </si>
  <si>
    <t>香春町</t>
    <rPh sb="0" eb="3">
      <t>カワラマチ</t>
    </rPh>
    <phoneticPr fontId="1"/>
  </si>
  <si>
    <t>大任町</t>
    <rPh sb="0" eb="3">
      <t>オオトウマチ</t>
    </rPh>
    <phoneticPr fontId="1"/>
  </si>
  <si>
    <t>豊前市</t>
    <rPh sb="0" eb="3">
      <t>ブゼンシ</t>
    </rPh>
    <phoneticPr fontId="1"/>
  </si>
  <si>
    <t>築上町</t>
    <rPh sb="0" eb="3">
      <t>チクジョウマチ</t>
    </rPh>
    <phoneticPr fontId="1"/>
  </si>
  <si>
    <t>みやこ町</t>
    <rPh sb="3" eb="4">
      <t>マチ</t>
    </rPh>
    <phoneticPr fontId="1"/>
  </si>
  <si>
    <t>行橋市</t>
    <rPh sb="0" eb="3">
      <t>ユクハシシ</t>
    </rPh>
    <phoneticPr fontId="1"/>
  </si>
  <si>
    <t>上毛町</t>
    <rPh sb="0" eb="3">
      <t>コウゲマチ</t>
    </rPh>
    <phoneticPr fontId="1"/>
  </si>
  <si>
    <t>上毛町</t>
    <rPh sb="0" eb="2">
      <t>コウゲ</t>
    </rPh>
    <rPh sb="2" eb="3">
      <t>マチ</t>
    </rPh>
    <phoneticPr fontId="1"/>
  </si>
  <si>
    <t>北九州市</t>
    <rPh sb="0" eb="4">
      <t>キタキュウシュウシ</t>
    </rPh>
    <phoneticPr fontId="1"/>
  </si>
  <si>
    <t>県計</t>
    <rPh sb="0" eb="1">
      <t>ケン</t>
    </rPh>
    <rPh sb="1" eb="2">
      <t>ケイ</t>
    </rPh>
    <phoneticPr fontId="1"/>
  </si>
  <si>
    <t>品種登録が済んでいないもの</t>
    <rPh sb="0" eb="2">
      <t>ヒンシュ</t>
    </rPh>
    <rPh sb="2" eb="4">
      <t>トウロク</t>
    </rPh>
    <rPh sb="5" eb="6">
      <t>ス</t>
    </rPh>
    <phoneticPr fontId="1"/>
  </si>
  <si>
    <t>大粒・赤</t>
    <rPh sb="0" eb="1">
      <t>オオ</t>
    </rPh>
    <rPh sb="1" eb="2">
      <t>ツブ</t>
    </rPh>
    <rPh sb="3" eb="4">
      <t>アカ</t>
    </rPh>
    <phoneticPr fontId="1"/>
  </si>
  <si>
    <t>晩生・赤</t>
    <rPh sb="0" eb="2">
      <t>バンセイ</t>
    </rPh>
    <rPh sb="3" eb="4">
      <t>アカ</t>
    </rPh>
    <phoneticPr fontId="1"/>
  </si>
  <si>
    <t>品種登録が済んでいるもの</t>
    <rPh sb="0" eb="4">
      <t>ヒンシュトウロク</t>
    </rPh>
    <rPh sb="5" eb="6">
      <t>ス</t>
    </rPh>
    <phoneticPr fontId="1"/>
  </si>
  <si>
    <t>品種登録が済んでいないもの</t>
    <rPh sb="0" eb="4">
      <t>ヒンシュトウロク</t>
    </rPh>
    <rPh sb="5" eb="6">
      <t>ス</t>
    </rPh>
    <phoneticPr fontId="1"/>
  </si>
  <si>
    <t>早笹栗</t>
    <phoneticPr fontId="1"/>
  </si>
  <si>
    <t>福岡農林計</t>
    <rPh sb="0" eb="2">
      <t>フクオカ</t>
    </rPh>
    <rPh sb="2" eb="4">
      <t>ノウリン</t>
    </rPh>
    <rPh sb="4" eb="5">
      <t>ケイ</t>
    </rPh>
    <phoneticPr fontId="1"/>
  </si>
  <si>
    <t>朝倉農林計</t>
    <rPh sb="0" eb="2">
      <t>アサクラ</t>
    </rPh>
    <rPh sb="2" eb="4">
      <t>ノウリン</t>
    </rPh>
    <rPh sb="4" eb="5">
      <t>ケイ</t>
    </rPh>
    <phoneticPr fontId="1"/>
  </si>
  <si>
    <t>八幡農林計</t>
    <rPh sb="0" eb="2">
      <t>ヤハタ</t>
    </rPh>
    <rPh sb="2" eb="4">
      <t>ノウリン</t>
    </rPh>
    <rPh sb="4" eb="5">
      <t>ケイ</t>
    </rPh>
    <phoneticPr fontId="1"/>
  </si>
  <si>
    <t>筑後農林計</t>
    <rPh sb="0" eb="2">
      <t>チクゴ</t>
    </rPh>
    <rPh sb="2" eb="4">
      <t>ノウリン</t>
    </rPh>
    <rPh sb="4" eb="5">
      <t>ケイ</t>
    </rPh>
    <phoneticPr fontId="1"/>
  </si>
  <si>
    <t>行橋農林計</t>
    <rPh sb="0" eb="2">
      <t>ユクハシ</t>
    </rPh>
    <rPh sb="2" eb="4">
      <t>ノウリン</t>
    </rPh>
    <rPh sb="4" eb="5">
      <t>ケイ</t>
    </rPh>
    <phoneticPr fontId="1"/>
  </si>
  <si>
    <t>飯塚農林計</t>
    <rPh sb="0" eb="2">
      <t>イイヅカ</t>
    </rPh>
    <rPh sb="2" eb="4">
      <t>ノウリン</t>
    </rPh>
    <rPh sb="4" eb="5">
      <t>ケイ</t>
    </rPh>
    <phoneticPr fontId="1"/>
  </si>
  <si>
    <t>中粒</t>
    <rPh sb="0" eb="2">
      <t>チュウリュウ</t>
    </rPh>
    <phoneticPr fontId="1"/>
  </si>
  <si>
    <t>大粒・赤</t>
    <rPh sb="0" eb="2">
      <t>オオツブ</t>
    </rPh>
    <rPh sb="3" eb="4">
      <t>アカ</t>
    </rPh>
    <phoneticPr fontId="1"/>
  </si>
  <si>
    <t>品種登録が済んでいるもの</t>
    <rPh sb="0" eb="1">
      <t>シナ</t>
    </rPh>
    <rPh sb="1" eb="2">
      <t>タネ</t>
    </rPh>
    <rPh sb="2" eb="3">
      <t>ノボル</t>
    </rPh>
    <rPh sb="3" eb="4">
      <t>ロク</t>
    </rPh>
    <rPh sb="5" eb="6">
      <t>ス</t>
    </rPh>
    <phoneticPr fontId="1"/>
  </si>
  <si>
    <t>品種登録が済んでいないもの</t>
    <rPh sb="0" eb="1">
      <t>シナ</t>
    </rPh>
    <rPh sb="1" eb="2">
      <t>タネ</t>
    </rPh>
    <rPh sb="2" eb="3">
      <t>ノボル</t>
    </rPh>
    <rPh sb="3" eb="4">
      <t>ロク</t>
    </rPh>
    <rPh sb="5" eb="6">
      <t>ス</t>
    </rPh>
    <phoneticPr fontId="1"/>
  </si>
  <si>
    <t>　　品種登録が済んでいないもの</t>
    <rPh sb="2" eb="4">
      <t>ヒンシュ</t>
    </rPh>
    <rPh sb="4" eb="6">
      <t>トウロク</t>
    </rPh>
    <rPh sb="7" eb="8">
      <t>ス</t>
    </rPh>
    <phoneticPr fontId="1"/>
  </si>
  <si>
    <t>品種登録が
済んでいるもの</t>
    <rPh sb="0" eb="4">
      <t>ヒンシュトウロク</t>
    </rPh>
    <rPh sb="6" eb="7">
      <t>ス</t>
    </rPh>
    <phoneticPr fontId="1"/>
  </si>
  <si>
    <t>小梅</t>
    <rPh sb="0" eb="2">
      <t>コウメ</t>
    </rPh>
    <phoneticPr fontId="1"/>
  </si>
  <si>
    <t>渋柿</t>
    <rPh sb="0" eb="2">
      <t>シブガキ</t>
    </rPh>
    <phoneticPr fontId="1"/>
  </si>
  <si>
    <t>四捨五入の関係により、総計と内訳が一致しないことがある。</t>
    <rPh sb="0" eb="4">
      <t>シシャゴニュウ</t>
    </rPh>
    <rPh sb="5" eb="7">
      <t>カンケイ</t>
    </rPh>
    <rPh sb="11" eb="13">
      <t>ソウケイ</t>
    </rPh>
    <rPh sb="14" eb="16">
      <t>ウチワケ</t>
    </rPh>
    <rPh sb="17" eb="19">
      <t>イッチ</t>
    </rPh>
    <phoneticPr fontId="1"/>
  </si>
  <si>
    <t>おうとう</t>
    <phoneticPr fontId="1"/>
  </si>
  <si>
    <t>紅さやか</t>
    <rPh sb="0" eb="1">
      <t>ベニ</t>
    </rPh>
    <phoneticPr fontId="1"/>
  </si>
  <si>
    <t>山形美人</t>
    <rPh sb="0" eb="2">
      <t>ヤマガタ</t>
    </rPh>
    <rPh sb="2" eb="4">
      <t>ビジン</t>
    </rPh>
    <phoneticPr fontId="1"/>
  </si>
  <si>
    <t>紅秀峰</t>
  </si>
  <si>
    <t>佐藤錦</t>
    <rPh sb="0" eb="2">
      <t>サトウ</t>
    </rPh>
    <rPh sb="2" eb="3">
      <t>ニシキ</t>
    </rPh>
    <phoneticPr fontId="1"/>
  </si>
  <si>
    <t>品種登録が済んで
いないもの</t>
    <rPh sb="0" eb="4">
      <t>ヒンシュトウロク</t>
    </rPh>
    <rPh sb="5" eb="6">
      <t>ス</t>
    </rPh>
    <phoneticPr fontId="1"/>
  </si>
  <si>
    <t>１　果樹品種別生産動向調査</t>
    <rPh sb="6" eb="7">
      <t>ベツ</t>
    </rPh>
    <rPh sb="7" eb="9">
      <t>セイサン</t>
    </rPh>
    <rPh sb="9" eb="11">
      <t>ドウコウ</t>
    </rPh>
    <rPh sb="11" eb="13">
      <t>チョウサ</t>
    </rPh>
    <phoneticPr fontId="1"/>
  </si>
  <si>
    <t>１　果樹品種別生産動向調査　</t>
    <rPh sb="6" eb="7">
      <t>ベツ</t>
    </rPh>
    <rPh sb="7" eb="9">
      <t>セイサン</t>
    </rPh>
    <rPh sb="9" eb="11">
      <t>ドウコウ</t>
    </rPh>
    <rPh sb="11" eb="13">
      <t>チョウサ</t>
    </rPh>
    <phoneticPr fontId="1"/>
  </si>
  <si>
    <t>飯塚市</t>
    <rPh sb="0" eb="3">
      <t>イイヅカシ</t>
    </rPh>
    <phoneticPr fontId="13"/>
  </si>
  <si>
    <t>-</t>
  </si>
  <si>
    <t>岡垣町</t>
    <rPh sb="0" eb="3">
      <t>オカガキマチ</t>
    </rPh>
    <phoneticPr fontId="1"/>
  </si>
  <si>
    <t>岡垣町</t>
    <rPh sb="0" eb="2">
      <t>オカガキ</t>
    </rPh>
    <rPh sb="2" eb="3">
      <t>マチ</t>
    </rPh>
    <phoneticPr fontId="1"/>
  </si>
  <si>
    <t>涼風</t>
    <rPh sb="0" eb="2">
      <t>スズカゼ</t>
    </rPh>
    <phoneticPr fontId="1"/>
  </si>
  <si>
    <t>白茂木</t>
    <rPh sb="0" eb="3">
      <t>シロモギ</t>
    </rPh>
    <phoneticPr fontId="1"/>
  </si>
  <si>
    <t/>
  </si>
  <si>
    <t>うきは市</t>
  </si>
  <si>
    <t>大牟田市</t>
    <rPh sb="0" eb="4">
      <t>オオムタシ</t>
    </rPh>
    <phoneticPr fontId="1"/>
  </si>
  <si>
    <t>みやま市</t>
    <rPh sb="3" eb="4">
      <t>シ</t>
    </rPh>
    <phoneticPr fontId="1"/>
  </si>
  <si>
    <t>柳川市</t>
    <rPh sb="0" eb="3">
      <t>ヤナガワシ</t>
    </rPh>
    <phoneticPr fontId="1"/>
  </si>
  <si>
    <t>筑後市</t>
    <rPh sb="0" eb="3">
      <t>チクゴシ</t>
    </rPh>
    <phoneticPr fontId="1"/>
  </si>
  <si>
    <t>広川町</t>
    <rPh sb="0" eb="3">
      <t>ヒロカワマチ</t>
    </rPh>
    <phoneticPr fontId="1"/>
  </si>
  <si>
    <t>ｈａ</t>
    <phoneticPr fontId="1"/>
  </si>
  <si>
    <t>はるたより</t>
    <phoneticPr fontId="1"/>
  </si>
  <si>
    <t>うきは市</t>
    <rPh sb="3" eb="4">
      <t>シ</t>
    </rPh>
    <phoneticPr fontId="15"/>
  </si>
  <si>
    <t>うきは市</t>
    <rPh sb="3" eb="4">
      <t>し</t>
    </rPh>
    <phoneticPr fontId="14" type="Hiragana"/>
  </si>
  <si>
    <t>うきは市</t>
    <phoneticPr fontId="1"/>
  </si>
  <si>
    <t>　うんしゅうみかん(令和３年産）</t>
    <rPh sb="10" eb="12">
      <t>レイワ</t>
    </rPh>
    <rPh sb="13" eb="15">
      <t>ネンサン</t>
    </rPh>
    <phoneticPr fontId="1"/>
  </si>
  <si>
    <t>りんご（令和３年産）</t>
    <rPh sb="4" eb="6">
      <t>レイワ</t>
    </rPh>
    <rPh sb="7" eb="9">
      <t>ネンサン</t>
    </rPh>
    <phoneticPr fontId="1"/>
  </si>
  <si>
    <t>生食用ぶどう（令和３年産）</t>
    <rPh sb="0" eb="3">
      <t>セイショクヨウ</t>
    </rPh>
    <rPh sb="7" eb="9">
      <t>レイワ</t>
    </rPh>
    <rPh sb="10" eb="12">
      <t>ネンサン</t>
    </rPh>
    <phoneticPr fontId="1"/>
  </si>
  <si>
    <t>日本なし（令和３年産）</t>
    <rPh sb="0" eb="2">
      <t>ニホン</t>
    </rPh>
    <rPh sb="5" eb="7">
      <t>レイワ</t>
    </rPh>
    <rPh sb="8" eb="10">
      <t>ネンサン</t>
    </rPh>
    <phoneticPr fontId="1"/>
  </si>
  <si>
    <t>もも生食用（加工兼用種を含む）（令和３年産）</t>
    <rPh sb="2" eb="5">
      <t>セイショクヨウ</t>
    </rPh>
    <rPh sb="6" eb="8">
      <t>カコウ</t>
    </rPh>
    <rPh sb="8" eb="9">
      <t>ケン</t>
    </rPh>
    <rPh sb="9" eb="10">
      <t>ヨウ</t>
    </rPh>
    <rPh sb="10" eb="11">
      <t>シュ</t>
    </rPh>
    <rPh sb="12" eb="13">
      <t>フク</t>
    </rPh>
    <rPh sb="16" eb="18">
      <t>レイワ</t>
    </rPh>
    <rPh sb="19" eb="21">
      <t>ネンサン</t>
    </rPh>
    <phoneticPr fontId="1"/>
  </si>
  <si>
    <t>すもも（令和３年産）</t>
    <rPh sb="4" eb="6">
      <t>レイワ</t>
    </rPh>
    <rPh sb="7" eb="9">
      <t>ネンサン</t>
    </rPh>
    <phoneticPr fontId="1"/>
  </si>
  <si>
    <t>（令和３年産）</t>
    <rPh sb="1" eb="3">
      <t>レイワ</t>
    </rPh>
    <rPh sb="4" eb="6">
      <t>ネンサン</t>
    </rPh>
    <phoneticPr fontId="1"/>
  </si>
  <si>
    <t>うめ（令和３年産）</t>
    <rPh sb="3" eb="5">
      <t>レイワ</t>
    </rPh>
    <rPh sb="6" eb="8">
      <t>ネンサン</t>
    </rPh>
    <phoneticPr fontId="1"/>
  </si>
  <si>
    <t>　　かき（令和３年産）</t>
    <rPh sb="5" eb="7">
      <t>レイワ</t>
    </rPh>
    <rPh sb="8" eb="10">
      <t>ネンサン</t>
    </rPh>
    <phoneticPr fontId="1"/>
  </si>
  <si>
    <t>　くり（令和３年産）</t>
    <rPh sb="4" eb="6">
      <t>レイワ</t>
    </rPh>
    <rPh sb="7" eb="9">
      <t>ネンサン</t>
    </rPh>
    <phoneticPr fontId="1"/>
  </si>
  <si>
    <t>キウイフルーツ（令和３年産）</t>
    <rPh sb="8" eb="10">
      <t>レイワ</t>
    </rPh>
    <rPh sb="11" eb="13">
      <t>ネンサン</t>
    </rPh>
    <phoneticPr fontId="1"/>
  </si>
  <si>
    <t>　巨峰</t>
    <rPh sb="1" eb="3">
      <t>キョホウ</t>
    </rPh>
    <phoneticPr fontId="1"/>
  </si>
  <si>
    <t>うち永松系</t>
    <rPh sb="2" eb="5">
      <t>ナガマツケイ</t>
    </rPh>
    <phoneticPr fontId="1"/>
  </si>
  <si>
    <t>玉水</t>
    <rPh sb="0" eb="2">
      <t>タマミズ</t>
    </rPh>
    <phoneticPr fontId="1"/>
  </si>
  <si>
    <t>(単位：ha）</t>
    <rPh sb="1" eb="3">
      <t>タンイ</t>
    </rPh>
    <phoneticPr fontId="1"/>
  </si>
  <si>
    <r>
      <t>　</t>
    </r>
    <r>
      <rPr>
        <sz val="20"/>
        <rFont val="ＭＳ Ｐゴシック"/>
        <family val="3"/>
        <charset val="128"/>
      </rPr>
      <t xml:space="preserve">0.1
</t>
    </r>
    <r>
      <rPr>
        <sz val="9"/>
        <rFont val="ＭＳ Ｐゴシック"/>
        <family val="3"/>
        <charset val="128"/>
      </rPr>
      <t>BK</t>
    </r>
    <r>
      <rPr>
        <sz val="9"/>
        <rFont val="DejaVu Sans"/>
        <family val="2"/>
      </rPr>
      <t>シードレス</t>
    </r>
  </si>
  <si>
    <t>甘太</t>
    <rPh sb="0" eb="1">
      <t>アマ</t>
    </rPh>
    <rPh sb="1" eb="2">
      <t>フト</t>
    </rPh>
    <phoneticPr fontId="1"/>
  </si>
  <si>
    <t>ｼﾅﾉ
ゴールド</t>
    <phoneticPr fontId="1"/>
  </si>
  <si>
    <t>夏明</t>
    <rPh sb="0" eb="1">
      <t>ナツ</t>
    </rPh>
    <rPh sb="1" eb="2">
      <t>アカ</t>
    </rPh>
    <phoneticPr fontId="1"/>
  </si>
  <si>
    <t>市町村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</si>
</sst>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"/>
    <numFmt numFmtId="177" formatCode="#,##0.0"/>
    <numFmt numFmtId="178" formatCode="#,##0.0_ "/>
    <numFmt numFmtId="179" formatCode="0.0_);[Red]\(0.0\)"/>
    <numFmt numFmtId="180" formatCode="#,##0.0;\-#,##0.0"/>
    <numFmt numFmtId="181" formatCode="0.00_);[Red]\(0.00\)"/>
    <numFmt numFmtId="182" formatCode="#,##0_ "/>
    <numFmt numFmtId="183" formatCode="#,##0.0_);[Red]\(#,##0.0\)"/>
    <numFmt numFmtId="184" formatCode="#,##0.00_);[Red]\(#,##0.00\)"/>
    <numFmt numFmtId="185" formatCode="#,##0.00_ "/>
    <numFmt numFmtId="186" formatCode="0.0_ "/>
  </numFmts>
  <fonts count="19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2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DejaVu Sans"/>
      <family val="2"/>
    </font>
    <font>
      <b/>
      <sz val="15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DejaVu Sans"/>
      <family val="2"/>
    </font>
    <font>
      <sz val="20"/>
      <name val="ＭＳ Ｐゴシック"/>
      <family val="3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176" fontId="0" fillId="0" borderId="0"/>
  </cellStyleXfs>
  <cellXfs count="797">
    <xf numFmtId="177" fontId="0" fillId="0" borderId="0" xfId="0" applyNumberFormat="1" applyFont="1" applyAlignment="1" applyProtection="1">
      <alignment horizontal="center"/>
      <protection locked="0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177" fontId="5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180" fontId="2" fillId="0" borderId="1" xfId="0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>
      <alignment vertical="center"/>
    </xf>
    <xf numFmtId="180" fontId="2" fillId="0" borderId="3" xfId="0" applyNumberFormat="1" applyFont="1" applyFill="1" applyBorder="1" applyAlignment="1" applyProtection="1">
      <alignment horizontal="center" vertical="center"/>
    </xf>
    <xf numFmtId="180" fontId="2" fillId="0" borderId="4" xfId="0" applyNumberFormat="1" applyFont="1" applyFill="1" applyBorder="1" applyAlignment="1" applyProtection="1">
      <alignment horizontal="center" vertical="center" wrapText="1" shrinkToFit="1"/>
    </xf>
    <xf numFmtId="180" fontId="2" fillId="0" borderId="5" xfId="0" applyNumberFormat="1" applyFont="1" applyFill="1" applyBorder="1" applyAlignment="1" applyProtection="1">
      <alignment horizontal="center" vertical="center" wrapText="1" shrinkToFit="1"/>
    </xf>
    <xf numFmtId="180" fontId="2" fillId="0" borderId="6" xfId="0" applyNumberFormat="1" applyFont="1" applyFill="1" applyBorder="1" applyAlignment="1" applyProtection="1">
      <alignment horizontal="center" vertical="center" wrapText="1" shrinkToFit="1"/>
    </xf>
    <xf numFmtId="180" fontId="2" fillId="0" borderId="7" xfId="0" applyNumberFormat="1" applyFont="1" applyFill="1" applyBorder="1" applyAlignment="1" applyProtection="1">
      <alignment horizontal="center" vertical="center" wrapText="1" shrinkToFit="1"/>
    </xf>
    <xf numFmtId="180" fontId="11" fillId="0" borderId="7" xfId="0" applyNumberFormat="1" applyFont="1" applyFill="1" applyBorder="1" applyAlignment="1" applyProtection="1">
      <alignment horizontal="center" vertical="center" wrapText="1" shrinkToFit="1"/>
    </xf>
    <xf numFmtId="180" fontId="2" fillId="0" borderId="8" xfId="0" applyNumberFormat="1" applyFont="1" applyFill="1" applyBorder="1" applyAlignment="1" applyProtection="1">
      <alignment horizontal="center" vertical="center" wrapText="1"/>
    </xf>
    <xf numFmtId="180" fontId="11" fillId="0" borderId="7" xfId="0" applyNumberFormat="1" applyFont="1" applyFill="1" applyBorder="1" applyAlignment="1" applyProtection="1">
      <alignment horizontal="center" vertical="center" wrapText="1"/>
    </xf>
    <xf numFmtId="180" fontId="2" fillId="0" borderId="7" xfId="0" applyNumberFormat="1" applyFont="1" applyFill="1" applyBorder="1" applyAlignment="1" applyProtection="1">
      <alignment horizontal="center" vertical="center" wrapText="1"/>
    </xf>
    <xf numFmtId="180" fontId="2" fillId="0" borderId="7" xfId="0" applyNumberFormat="1" applyFont="1" applyFill="1" applyBorder="1" applyAlignment="1">
      <alignment horizontal="center" vertical="center" wrapText="1" shrinkToFit="1"/>
    </xf>
    <xf numFmtId="180" fontId="2" fillId="0" borderId="5" xfId="0" applyNumberFormat="1" applyFont="1" applyFill="1" applyBorder="1" applyAlignment="1">
      <alignment horizontal="center" vertical="center" wrapText="1" shrinkToFit="1"/>
    </xf>
    <xf numFmtId="180" fontId="11" fillId="0" borderId="7" xfId="0" applyNumberFormat="1" applyFont="1" applyFill="1" applyBorder="1" applyAlignment="1">
      <alignment horizontal="center" vertical="center" wrapText="1" shrinkToFit="1"/>
    </xf>
    <xf numFmtId="180" fontId="11" fillId="0" borderId="5" xfId="0" applyNumberFormat="1" applyFont="1" applyFill="1" applyBorder="1" applyAlignment="1">
      <alignment horizontal="center" vertical="center" wrapText="1" shrinkToFit="1"/>
    </xf>
    <xf numFmtId="177" fontId="2" fillId="0" borderId="9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 applyProtection="1">
      <alignment vertical="center"/>
      <protection locked="0"/>
    </xf>
    <xf numFmtId="177" fontId="2" fillId="0" borderId="6" xfId="0" applyNumberFormat="1" applyFont="1" applyFill="1" applyBorder="1" applyAlignment="1">
      <alignment vertical="center"/>
    </xf>
    <xf numFmtId="180" fontId="2" fillId="0" borderId="7" xfId="0" applyNumberFormat="1" applyFont="1" applyFill="1" applyBorder="1" applyAlignment="1" applyProtection="1">
      <alignment horizontal="center" vertical="center" shrinkToFit="1"/>
    </xf>
    <xf numFmtId="177" fontId="2" fillId="0" borderId="3" xfId="0" applyNumberFormat="1" applyFont="1" applyFill="1" applyBorder="1" applyAlignment="1">
      <alignment horizontal="center" vertical="center"/>
    </xf>
    <xf numFmtId="180" fontId="2" fillId="0" borderId="10" xfId="0" applyNumberFormat="1" applyFont="1" applyFill="1" applyBorder="1" applyAlignment="1">
      <alignment horizontal="center" vertical="center"/>
    </xf>
    <xf numFmtId="180" fontId="2" fillId="0" borderId="11" xfId="0" applyNumberFormat="1" applyFont="1" applyFill="1" applyBorder="1" applyAlignment="1">
      <alignment horizontal="center" vertical="center"/>
    </xf>
    <xf numFmtId="180" fontId="2" fillId="0" borderId="12" xfId="0" applyNumberFormat="1" applyFont="1" applyFill="1" applyBorder="1" applyAlignment="1">
      <alignment horizontal="center" vertical="center"/>
    </xf>
    <xf numFmtId="180" fontId="2" fillId="0" borderId="13" xfId="0" applyNumberFormat="1" applyFont="1" applyFill="1" applyBorder="1" applyAlignment="1" applyProtection="1">
      <alignment horizontal="center" vertical="center" shrinkToFit="1"/>
    </xf>
    <xf numFmtId="180" fontId="2" fillId="0" borderId="13" xfId="0" applyNumberFormat="1" applyFont="1" applyFill="1" applyBorder="1" applyAlignment="1" applyProtection="1">
      <alignment horizontal="center" vertical="center" wrapText="1" shrinkToFit="1"/>
    </xf>
    <xf numFmtId="180" fontId="2" fillId="0" borderId="5" xfId="0" applyNumberFormat="1" applyFont="1" applyFill="1" applyBorder="1" applyAlignment="1">
      <alignment horizontal="center" vertical="center" shrinkToFit="1"/>
    </xf>
    <xf numFmtId="180" fontId="2" fillId="0" borderId="4" xfId="0" applyNumberFormat="1" applyFont="1" applyFill="1" applyBorder="1" applyAlignment="1">
      <alignment horizontal="center" vertical="center" wrapText="1" shrinkToFit="1"/>
    </xf>
    <xf numFmtId="180" fontId="2" fillId="0" borderId="12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>
      <alignment vertical="center"/>
    </xf>
    <xf numFmtId="180" fontId="2" fillId="0" borderId="4" xfId="0" applyNumberFormat="1" applyFont="1" applyFill="1" applyBorder="1" applyAlignment="1" applyProtection="1">
      <alignment horizontal="center" vertical="center" shrinkToFit="1"/>
    </xf>
    <xf numFmtId="180" fontId="2" fillId="0" borderId="8" xfId="0" applyNumberFormat="1" applyFont="1" applyFill="1" applyBorder="1" applyAlignment="1" applyProtection="1">
      <alignment horizontal="center" vertical="center" shrinkToFit="1"/>
    </xf>
    <xf numFmtId="180" fontId="2" fillId="0" borderId="14" xfId="0" applyNumberFormat="1" applyFont="1" applyFill="1" applyBorder="1" applyAlignment="1" applyProtection="1">
      <alignment horizontal="center" vertical="center" shrinkToFit="1"/>
    </xf>
    <xf numFmtId="180" fontId="2" fillId="0" borderId="5" xfId="0" applyNumberFormat="1" applyFont="1" applyFill="1" applyBorder="1" applyAlignment="1" applyProtection="1">
      <alignment horizontal="center" vertical="center" shrinkToFit="1"/>
    </xf>
    <xf numFmtId="180" fontId="2" fillId="0" borderId="15" xfId="0" applyNumberFormat="1" applyFont="1" applyFill="1" applyBorder="1" applyAlignment="1" applyProtection="1">
      <alignment horizontal="center" vertical="center" shrinkToFit="1"/>
    </xf>
    <xf numFmtId="177" fontId="7" fillId="0" borderId="0" xfId="0" applyNumberFormat="1" applyFont="1" applyFill="1" applyAlignment="1" applyProtection="1">
      <alignment horizontal="center"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177" fontId="8" fillId="0" borderId="0" xfId="0" applyNumberFormat="1" applyFont="1" applyFill="1" applyAlignment="1">
      <alignment vertical="center"/>
    </xf>
    <xf numFmtId="177" fontId="4" fillId="0" borderId="6" xfId="0" applyNumberFormat="1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Alignment="1" applyProtection="1">
      <alignment horizontal="center" vertical="center"/>
      <protection locked="0"/>
    </xf>
    <xf numFmtId="180" fontId="10" fillId="0" borderId="5" xfId="0" applyNumberFormat="1" applyFont="1" applyFill="1" applyBorder="1" applyAlignment="1">
      <alignment horizontal="center" vertical="center" wrapText="1" shrinkToFit="1"/>
    </xf>
    <xf numFmtId="180" fontId="2" fillId="0" borderId="8" xfId="0" applyNumberFormat="1" applyFont="1" applyFill="1" applyBorder="1" applyAlignment="1" applyProtection="1">
      <alignment horizontal="center" vertical="center"/>
    </xf>
    <xf numFmtId="180" fontId="2" fillId="0" borderId="16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2" fillId="0" borderId="17" xfId="0" applyNumberFormat="1" applyFont="1" applyFill="1" applyBorder="1" applyAlignment="1" applyProtection="1">
      <alignment horizontal="center" vertical="center" wrapText="1" shrinkToFit="1"/>
    </xf>
    <xf numFmtId="177" fontId="2" fillId="0" borderId="18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 applyProtection="1">
      <alignment horizontal="center" vertical="center"/>
      <protection locked="0"/>
    </xf>
    <xf numFmtId="177" fontId="6" fillId="0" borderId="6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 applyProtection="1">
      <alignment horizontal="center" vertical="center"/>
      <protection locked="0"/>
    </xf>
    <xf numFmtId="177" fontId="6" fillId="0" borderId="0" xfId="0" applyNumberFormat="1" applyFont="1" applyFill="1" applyBorder="1" applyAlignment="1" applyProtection="1">
      <alignment horizontal="center" vertical="center"/>
      <protection locked="0"/>
    </xf>
    <xf numFmtId="180" fontId="2" fillId="0" borderId="2" xfId="0" applyNumberFormat="1" applyFont="1" applyFill="1" applyBorder="1" applyAlignment="1" applyProtection="1">
      <alignment horizontal="center" vertical="center"/>
    </xf>
    <xf numFmtId="17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9" xfId="0" applyNumberFormat="1" applyFont="1" applyFill="1" applyBorder="1" applyAlignment="1">
      <alignment horizontal="center" vertical="center"/>
    </xf>
    <xf numFmtId="177" fontId="2" fillId="0" borderId="2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3" xfId="0" applyNumberFormat="1" applyFont="1" applyFill="1" applyBorder="1" applyAlignment="1">
      <alignment horizontal="center" vertical="center"/>
    </xf>
    <xf numFmtId="180" fontId="10" fillId="0" borderId="4" xfId="0" applyNumberFormat="1" applyFont="1" applyFill="1" applyBorder="1" applyAlignment="1">
      <alignment horizontal="center" vertical="center" wrapText="1" shrinkToFit="1"/>
    </xf>
    <xf numFmtId="182" fontId="2" fillId="0" borderId="0" xfId="0" applyNumberFormat="1" applyFont="1" applyFill="1" applyAlignment="1" applyProtection="1">
      <alignment horizontal="right" vertical="center"/>
      <protection locked="0"/>
    </xf>
    <xf numFmtId="177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Fill="1" applyBorder="1" applyAlignment="1">
      <alignment horizontal="center" vertical="center"/>
    </xf>
    <xf numFmtId="180" fontId="2" fillId="0" borderId="18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180" fontId="2" fillId="0" borderId="24" xfId="0" applyNumberFormat="1" applyFont="1" applyFill="1" applyBorder="1" applyAlignment="1">
      <alignment horizontal="center" vertical="center"/>
    </xf>
    <xf numFmtId="177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80" fontId="2" fillId="0" borderId="16" xfId="0" applyNumberFormat="1" applyFont="1" applyFill="1" applyBorder="1" applyAlignment="1">
      <alignment vertical="center"/>
    </xf>
    <xf numFmtId="180" fontId="2" fillId="0" borderId="15" xfId="0" applyNumberFormat="1" applyFont="1" applyFill="1" applyBorder="1" applyAlignment="1">
      <alignment vertical="center"/>
    </xf>
    <xf numFmtId="18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80" fontId="2" fillId="0" borderId="8" xfId="0" applyNumberFormat="1" applyFont="1" applyFill="1" applyBorder="1" applyAlignment="1">
      <alignment horizontal="center" vertical="center" shrinkToFit="1"/>
    </xf>
    <xf numFmtId="180" fontId="2" fillId="0" borderId="19" xfId="0" applyNumberFormat="1" applyFont="1" applyFill="1" applyBorder="1" applyAlignment="1">
      <alignment horizontal="center" vertical="center"/>
    </xf>
    <xf numFmtId="180" fontId="2" fillId="0" borderId="26" xfId="0" applyNumberFormat="1" applyFont="1" applyFill="1" applyBorder="1" applyAlignment="1">
      <alignment horizontal="center" vertical="center" wrapText="1" shrinkToFit="1"/>
    </xf>
    <xf numFmtId="180" fontId="2" fillId="0" borderId="5" xfId="0" applyNumberFormat="1" applyFont="1" applyFill="1" applyBorder="1" applyAlignment="1">
      <alignment horizontal="center" vertical="center" wrapText="1"/>
    </xf>
    <xf numFmtId="180" fontId="9" fillId="0" borderId="5" xfId="0" applyNumberFormat="1" applyFont="1" applyFill="1" applyBorder="1" applyAlignment="1">
      <alignment horizontal="center" vertical="center" wrapText="1" shrinkToFit="1"/>
    </xf>
    <xf numFmtId="180" fontId="2" fillId="0" borderId="7" xfId="0" applyNumberFormat="1" applyFont="1" applyFill="1" applyBorder="1" applyAlignment="1">
      <alignment horizontal="center" vertical="center" wrapText="1"/>
    </xf>
    <xf numFmtId="180" fontId="9" fillId="0" borderId="7" xfId="0" applyNumberFormat="1" applyFont="1" applyFill="1" applyBorder="1" applyAlignment="1" applyProtection="1">
      <alignment horizontal="center" vertical="center" wrapText="1"/>
    </xf>
    <xf numFmtId="180" fontId="2" fillId="0" borderId="8" xfId="0" applyNumberFormat="1" applyFont="1" applyFill="1" applyBorder="1" applyAlignment="1">
      <alignment horizontal="center" vertical="center" wrapText="1"/>
    </xf>
    <xf numFmtId="180" fontId="2" fillId="0" borderId="7" xfId="0" applyNumberFormat="1" applyFont="1" applyFill="1" applyBorder="1" applyAlignment="1" applyProtection="1">
      <alignment horizontal="center" vertical="center"/>
    </xf>
    <xf numFmtId="180" fontId="2" fillId="0" borderId="13" xfId="0" applyNumberFormat="1" applyFont="1" applyFill="1" applyBorder="1" applyAlignment="1" applyProtection="1">
      <alignment horizontal="center" vertical="center" wrapText="1"/>
    </xf>
    <xf numFmtId="180" fontId="2" fillId="0" borderId="6" xfId="0" applyNumberFormat="1" applyFont="1" applyFill="1" applyBorder="1" applyAlignment="1">
      <alignment horizontal="center" vertical="center" shrinkToFit="1"/>
    </xf>
    <xf numFmtId="180" fontId="0" fillId="0" borderId="4" xfId="0" applyNumberFormat="1" applyFont="1" applyFill="1" applyBorder="1" applyAlignment="1">
      <alignment horizontal="center" vertical="center" wrapText="1" shrinkToFit="1"/>
    </xf>
    <xf numFmtId="180" fontId="11" fillId="0" borderId="4" xfId="0" applyNumberFormat="1" applyFont="1" applyFill="1" applyBorder="1" applyAlignment="1">
      <alignment horizontal="center" vertical="center" wrapText="1" shrinkToFit="1"/>
    </xf>
    <xf numFmtId="180" fontId="2" fillId="0" borderId="26" xfId="0" applyNumberFormat="1" applyFont="1" applyFill="1" applyBorder="1" applyAlignment="1" applyProtection="1">
      <alignment horizontal="center" vertical="center" wrapText="1" shrinkToFit="1"/>
    </xf>
    <xf numFmtId="177" fontId="2" fillId="0" borderId="16" xfId="0" applyNumberFormat="1" applyFont="1" applyFill="1" applyBorder="1" applyAlignment="1">
      <alignment horizontal="center" vertical="center"/>
    </xf>
    <xf numFmtId="177" fontId="2" fillId="0" borderId="27" xfId="0" applyNumberFormat="1" applyFont="1" applyFill="1" applyBorder="1" applyAlignment="1">
      <alignment horizontal="center" vertical="center"/>
    </xf>
    <xf numFmtId="183" fontId="2" fillId="0" borderId="0" xfId="0" applyNumberFormat="1" applyFont="1" applyFill="1" applyBorder="1" applyAlignment="1" applyProtection="1">
      <alignment horizontal="right" vertical="center"/>
      <protection locked="0"/>
    </xf>
    <xf numFmtId="180" fontId="2" fillId="0" borderId="8" xfId="0" applyNumberFormat="1" applyFont="1" applyFill="1" applyBorder="1" applyAlignment="1" applyProtection="1">
      <alignment horizontal="center" vertical="center" wrapText="1" shrinkToFit="1"/>
    </xf>
    <xf numFmtId="180" fontId="11" fillId="0" borderId="14" xfId="0" applyNumberFormat="1" applyFont="1" applyFill="1" applyBorder="1" applyAlignment="1" applyProtection="1">
      <alignment horizontal="center" vertical="center" wrapText="1" shrinkToFit="1"/>
    </xf>
    <xf numFmtId="180" fontId="10" fillId="0" borderId="6" xfId="0" applyNumberFormat="1" applyFont="1" applyFill="1" applyBorder="1" applyAlignment="1">
      <alignment horizontal="center" vertical="center" wrapText="1" shrinkToFit="1"/>
    </xf>
    <xf numFmtId="180" fontId="2" fillId="0" borderId="29" xfId="0" applyNumberFormat="1" applyFont="1" applyFill="1" applyBorder="1" applyAlignment="1">
      <alignment horizontal="center" vertical="center"/>
    </xf>
    <xf numFmtId="180" fontId="0" fillId="0" borderId="7" xfId="0" applyNumberFormat="1" applyFont="1" applyFill="1" applyBorder="1" applyAlignment="1">
      <alignment horizontal="center" vertical="center" wrapText="1" shrinkToFit="1"/>
    </xf>
    <xf numFmtId="180" fontId="2" fillId="0" borderId="11" xfId="0" applyNumberFormat="1" applyFont="1" applyFill="1" applyBorder="1" applyAlignment="1" applyProtection="1">
      <alignment horizontal="center" vertical="center" shrinkToFit="1"/>
    </xf>
    <xf numFmtId="180" fontId="2" fillId="0" borderId="11" xfId="0" applyNumberFormat="1" applyFont="1" applyFill="1" applyBorder="1" applyAlignment="1">
      <alignment horizontal="center" vertical="center" shrinkToFit="1"/>
    </xf>
    <xf numFmtId="177" fontId="2" fillId="0" borderId="30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0" fontId="9" fillId="0" borderId="31" xfId="0" applyNumberFormat="1" applyFont="1" applyFill="1" applyBorder="1" applyAlignment="1" applyProtection="1">
      <alignment horizontal="center" vertical="center" wrapText="1" shrinkToFit="1"/>
    </xf>
    <xf numFmtId="180" fontId="2" fillId="0" borderId="32" xfId="0" applyNumberFormat="1" applyFont="1" applyFill="1" applyBorder="1" applyAlignment="1" applyProtection="1">
      <alignment horizontal="center" vertical="center" shrinkToFit="1"/>
    </xf>
    <xf numFmtId="180" fontId="2" fillId="0" borderId="32" xfId="0" applyNumberFormat="1" applyFont="1" applyFill="1" applyBorder="1" applyAlignment="1" applyProtection="1">
      <alignment horizontal="center" vertical="center" wrapText="1" shrinkToFit="1"/>
    </xf>
    <xf numFmtId="180" fontId="2" fillId="0" borderId="33" xfId="0" applyNumberFormat="1" applyFont="1" applyFill="1" applyBorder="1" applyAlignment="1">
      <alignment horizontal="center" vertical="center" shrinkToFit="1"/>
    </xf>
    <xf numFmtId="180" fontId="11" fillId="0" borderId="34" xfId="0" applyNumberFormat="1" applyFont="1" applyFill="1" applyBorder="1" applyAlignment="1">
      <alignment horizontal="center" vertical="center" wrapText="1" shrinkToFit="1"/>
    </xf>
    <xf numFmtId="180" fontId="2" fillId="0" borderId="35" xfId="0" applyNumberFormat="1" applyFont="1" applyFill="1" applyBorder="1" applyAlignment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80" fontId="2" fillId="0" borderId="24" xfId="0" applyNumberFormat="1" applyFont="1" applyFill="1" applyBorder="1" applyAlignment="1">
      <alignment horizontal="center" vertical="center" shrinkToFit="1"/>
    </xf>
    <xf numFmtId="180" fontId="2" fillId="0" borderId="36" xfId="0" applyNumberFormat="1" applyFont="1" applyFill="1" applyBorder="1" applyAlignment="1">
      <alignment horizontal="center" vertical="center"/>
    </xf>
    <xf numFmtId="180" fontId="2" fillId="0" borderId="29" xfId="0" applyNumberFormat="1" applyFont="1" applyFill="1" applyBorder="1" applyAlignment="1" applyProtection="1">
      <alignment horizontal="center" vertical="center"/>
    </xf>
    <xf numFmtId="180" fontId="2" fillId="0" borderId="27" xfId="0" applyNumberFormat="1" applyFont="1" applyFill="1" applyBorder="1" applyAlignment="1">
      <alignment horizontal="center" vertical="center"/>
    </xf>
    <xf numFmtId="180" fontId="2" fillId="0" borderId="37" xfId="0" applyNumberFormat="1" applyFont="1" applyFill="1" applyBorder="1" applyAlignment="1" applyProtection="1">
      <alignment horizontal="center" vertical="center"/>
    </xf>
    <xf numFmtId="180" fontId="2" fillId="0" borderId="38" xfId="0" applyNumberFormat="1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 applyProtection="1">
      <alignment horizontal="center" vertical="center" shrinkToFit="1"/>
    </xf>
    <xf numFmtId="180" fontId="2" fillId="0" borderId="1" xfId="0" applyNumberFormat="1" applyFont="1" applyFill="1" applyBorder="1" applyAlignment="1">
      <alignment vertical="center"/>
    </xf>
    <xf numFmtId="180" fontId="2" fillId="0" borderId="33" xfId="0" applyNumberFormat="1" applyFont="1" applyFill="1" applyBorder="1" applyAlignment="1" applyProtection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center" vertical="center"/>
    </xf>
    <xf numFmtId="177" fontId="2" fillId="0" borderId="40" xfId="0" applyNumberFormat="1" applyFont="1" applyFill="1" applyBorder="1" applyAlignment="1">
      <alignment horizontal="center" vertical="center"/>
    </xf>
    <xf numFmtId="180" fontId="2" fillId="0" borderId="41" xfId="0" applyNumberFormat="1" applyFont="1" applyFill="1" applyBorder="1" applyAlignment="1" applyProtection="1">
      <alignment horizontal="center" vertical="center" wrapText="1" shrinkToFit="1"/>
    </xf>
    <xf numFmtId="180" fontId="2" fillId="0" borderId="42" xfId="0" applyNumberFormat="1" applyFont="1" applyFill="1" applyBorder="1" applyAlignment="1">
      <alignment horizontal="center" vertical="center"/>
    </xf>
    <xf numFmtId="180" fontId="11" fillId="0" borderId="26" xfId="0" applyNumberFormat="1" applyFont="1" applyFill="1" applyBorder="1" applyAlignment="1" applyProtection="1">
      <alignment horizontal="center" vertical="center" wrapText="1" shrinkToFit="1"/>
    </xf>
    <xf numFmtId="180" fontId="2" fillId="0" borderId="15" xfId="0" applyNumberFormat="1" applyFont="1" applyFill="1" applyBorder="1" applyAlignment="1">
      <alignment horizontal="center" vertical="center"/>
    </xf>
    <xf numFmtId="177" fontId="12" fillId="0" borderId="43" xfId="0" applyNumberFormat="1" applyFont="1" applyFill="1" applyBorder="1" applyAlignment="1">
      <alignment horizontal="center" vertical="center"/>
    </xf>
    <xf numFmtId="180" fontId="2" fillId="0" borderId="20" xfId="0" applyNumberFormat="1" applyFont="1" applyFill="1" applyBorder="1" applyAlignment="1">
      <alignment horizontal="center" vertical="center"/>
    </xf>
    <xf numFmtId="177" fontId="2" fillId="0" borderId="44" xfId="0" applyNumberFormat="1" applyFont="1" applyFill="1" applyBorder="1" applyAlignment="1">
      <alignment horizontal="center" vertical="center"/>
    </xf>
    <xf numFmtId="180" fontId="2" fillId="0" borderId="30" xfId="0" applyNumberFormat="1" applyFont="1" applyFill="1" applyBorder="1" applyAlignment="1">
      <alignment horizontal="center" vertical="center"/>
    </xf>
    <xf numFmtId="180" fontId="2" fillId="0" borderId="39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6" xfId="0" applyNumberFormat="1" applyFont="1" applyFill="1" applyBorder="1" applyAlignment="1" applyProtection="1">
      <alignment horizontal="center" vertical="center"/>
    </xf>
    <xf numFmtId="180" fontId="9" fillId="0" borderId="15" xfId="0" applyNumberFormat="1" applyFont="1" applyFill="1" applyBorder="1" applyAlignment="1" applyProtection="1">
      <alignment horizontal="center" vertical="center" wrapText="1"/>
    </xf>
    <xf numFmtId="180" fontId="11" fillId="0" borderId="4" xfId="0" applyNumberFormat="1" applyFont="1" applyFill="1" applyBorder="1" applyAlignment="1" applyProtection="1">
      <alignment horizontal="center" vertical="center" wrapText="1"/>
    </xf>
    <xf numFmtId="180" fontId="2" fillId="0" borderId="15" xfId="0" applyNumberFormat="1" applyFont="1" applyFill="1" applyBorder="1" applyAlignment="1" applyProtection="1">
      <alignment horizontal="center" vertical="center" wrapText="1" shrinkToFit="1"/>
    </xf>
    <xf numFmtId="180" fontId="2" fillId="0" borderId="11" xfId="0" applyNumberFormat="1" applyFont="1" applyFill="1" applyBorder="1" applyAlignment="1" applyProtection="1">
      <alignment horizontal="center" vertical="center" wrapText="1"/>
    </xf>
    <xf numFmtId="177" fontId="2" fillId="0" borderId="38" xfId="0" applyNumberFormat="1" applyFont="1" applyFill="1" applyBorder="1" applyAlignment="1">
      <alignment horizontal="center" vertical="center"/>
    </xf>
    <xf numFmtId="177" fontId="2" fillId="0" borderId="45" xfId="0" applyNumberFormat="1" applyFont="1" applyFill="1" applyBorder="1" applyAlignment="1">
      <alignment horizontal="center" vertical="center"/>
    </xf>
    <xf numFmtId="177" fontId="2" fillId="0" borderId="46" xfId="0" applyNumberFormat="1" applyFont="1" applyFill="1" applyBorder="1" applyAlignment="1">
      <alignment horizontal="center" vertical="center"/>
    </xf>
    <xf numFmtId="177" fontId="2" fillId="0" borderId="47" xfId="0" applyNumberFormat="1" applyFont="1" applyFill="1" applyBorder="1" applyAlignment="1">
      <alignment horizontal="center" vertical="center" wrapText="1"/>
    </xf>
    <xf numFmtId="177" fontId="11" fillId="0" borderId="35" xfId="0" applyNumberFormat="1" applyFont="1" applyFill="1" applyBorder="1" applyAlignment="1">
      <alignment horizontal="center" vertical="center" wrapText="1" shrinkToFit="1"/>
    </xf>
    <xf numFmtId="177" fontId="11" fillId="0" borderId="48" xfId="0" applyNumberFormat="1" applyFont="1" applyFill="1" applyBorder="1" applyAlignment="1">
      <alignment horizontal="center" vertical="center" wrapText="1"/>
    </xf>
    <xf numFmtId="180" fontId="2" fillId="0" borderId="21" xfId="0" applyNumberFormat="1" applyFont="1" applyFill="1" applyBorder="1" applyAlignment="1">
      <alignment horizontal="center" vertical="center"/>
    </xf>
    <xf numFmtId="180" fontId="2" fillId="0" borderId="37" xfId="0" applyNumberFormat="1" applyFont="1" applyFill="1" applyBorder="1" applyAlignment="1">
      <alignment horizontal="center" vertical="center"/>
    </xf>
    <xf numFmtId="180" fontId="2" fillId="0" borderId="49" xfId="0" applyNumberFormat="1" applyFont="1" applyFill="1" applyBorder="1" applyAlignment="1">
      <alignment horizontal="center" vertical="center"/>
    </xf>
    <xf numFmtId="180" fontId="2" fillId="0" borderId="22" xfId="0" applyNumberFormat="1" applyFont="1" applyFill="1" applyBorder="1" applyAlignment="1" applyProtection="1">
      <alignment horizontal="center" vertical="center"/>
    </xf>
    <xf numFmtId="180" fontId="2" fillId="0" borderId="23" xfId="0" applyNumberFormat="1" applyFont="1" applyFill="1" applyBorder="1" applyAlignment="1">
      <alignment horizontal="center" vertical="center" wrapText="1"/>
    </xf>
    <xf numFmtId="180" fontId="2" fillId="0" borderId="8" xfId="0" applyNumberFormat="1" applyFont="1" applyFill="1" applyBorder="1" applyAlignment="1">
      <alignment horizontal="center" vertical="center"/>
    </xf>
    <xf numFmtId="180" fontId="11" fillId="0" borderId="8" xfId="0" applyNumberFormat="1" applyFont="1" applyFill="1" applyBorder="1" applyAlignment="1" applyProtection="1">
      <alignment horizontal="center" vertical="center" wrapText="1" shrinkToFit="1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80" fontId="2" fillId="0" borderId="18" xfId="0" applyNumberFormat="1" applyFont="1" applyFill="1" applyBorder="1" applyAlignment="1" applyProtection="1">
      <alignment horizontal="center" vertical="center"/>
    </xf>
    <xf numFmtId="177" fontId="2" fillId="0" borderId="35" xfId="0" applyNumberFormat="1" applyFont="1" applyFill="1" applyBorder="1" applyAlignment="1">
      <alignment horizontal="center" vertical="center"/>
    </xf>
    <xf numFmtId="180" fontId="2" fillId="0" borderId="6" xfId="0" applyNumberFormat="1" applyFont="1" applyFill="1" applyBorder="1" applyAlignment="1">
      <alignment horizontal="center" vertical="center" wrapText="1" shrinkToFit="1"/>
    </xf>
    <xf numFmtId="180" fontId="2" fillId="0" borderId="51" xfId="0" applyNumberFormat="1" applyFont="1" applyFill="1" applyBorder="1" applyAlignment="1">
      <alignment horizontal="center" vertical="center"/>
    </xf>
    <xf numFmtId="180" fontId="2" fillId="0" borderId="6" xfId="0" applyNumberFormat="1" applyFont="1" applyFill="1" applyBorder="1" applyAlignment="1" applyProtection="1">
      <alignment horizontal="center" vertical="center" shrinkToFit="1"/>
    </xf>
    <xf numFmtId="39" fontId="2" fillId="0" borderId="20" xfId="0" applyNumberFormat="1" applyFont="1" applyFill="1" applyBorder="1" applyAlignment="1">
      <alignment horizontal="center" vertical="center"/>
    </xf>
    <xf numFmtId="39" fontId="2" fillId="0" borderId="38" xfId="0" applyNumberFormat="1" applyFont="1" applyFill="1" applyBorder="1" applyAlignment="1">
      <alignment horizontal="center" vertical="center"/>
    </xf>
    <xf numFmtId="180" fontId="2" fillId="0" borderId="33" xfId="0" applyNumberFormat="1" applyFont="1" applyFill="1" applyBorder="1" applyAlignment="1" applyProtection="1">
      <alignment horizontal="center" vertical="center" shrinkToFit="1"/>
    </xf>
    <xf numFmtId="39" fontId="2" fillId="0" borderId="19" xfId="0" applyNumberFormat="1" applyFont="1" applyFill="1" applyBorder="1" applyAlignment="1">
      <alignment horizontal="center" vertical="center"/>
    </xf>
    <xf numFmtId="180" fontId="2" fillId="0" borderId="37" xfId="0" applyNumberFormat="1" applyFont="1" applyFill="1" applyBorder="1" applyAlignment="1">
      <alignment horizontal="centerContinuous" vertical="center"/>
    </xf>
    <xf numFmtId="180" fontId="2" fillId="0" borderId="29" xfId="0" applyNumberFormat="1" applyFont="1" applyFill="1" applyBorder="1" applyAlignment="1">
      <alignment horizontal="centerContinuous" vertical="center"/>
    </xf>
    <xf numFmtId="39" fontId="2" fillId="0" borderId="16" xfId="0" applyNumberFormat="1" applyFont="1" applyFill="1" applyBorder="1" applyAlignment="1">
      <alignment horizontal="center" vertical="center"/>
    </xf>
    <xf numFmtId="39" fontId="2" fillId="0" borderId="27" xfId="0" applyNumberFormat="1" applyFont="1" applyFill="1" applyBorder="1" applyAlignment="1">
      <alignment horizontal="center" vertical="center"/>
    </xf>
    <xf numFmtId="39" fontId="2" fillId="0" borderId="15" xfId="0" applyNumberFormat="1" applyFont="1" applyFill="1" applyBorder="1" applyAlignment="1">
      <alignment horizontal="center" vertical="center"/>
    </xf>
    <xf numFmtId="39" fontId="2" fillId="0" borderId="39" xfId="0" applyNumberFormat="1" applyFont="1" applyFill="1" applyBorder="1" applyAlignment="1">
      <alignment horizontal="center" vertical="center"/>
    </xf>
    <xf numFmtId="184" fontId="2" fillId="0" borderId="49" xfId="0" applyNumberFormat="1" applyFont="1" applyFill="1" applyBorder="1" applyAlignment="1">
      <alignment horizontal="right" vertical="center"/>
    </xf>
    <xf numFmtId="184" fontId="2" fillId="0" borderId="37" xfId="0" applyNumberFormat="1" applyFont="1" applyFill="1" applyBorder="1" applyAlignment="1">
      <alignment horizontal="right" vertical="center"/>
    </xf>
    <xf numFmtId="184" fontId="2" fillId="0" borderId="37" xfId="0" applyNumberFormat="1" applyFont="1" applyFill="1" applyBorder="1" applyAlignment="1" applyProtection="1">
      <alignment horizontal="right" vertical="center"/>
    </xf>
    <xf numFmtId="184" fontId="2" fillId="0" borderId="76" xfId="0" applyNumberFormat="1" applyFont="1" applyFill="1" applyBorder="1" applyAlignment="1">
      <alignment horizontal="right" vertical="center"/>
    </xf>
    <xf numFmtId="184" fontId="2" fillId="0" borderId="61" xfId="0" applyNumberFormat="1" applyFont="1" applyFill="1" applyBorder="1" applyAlignment="1">
      <alignment horizontal="right" vertical="center"/>
    </xf>
    <xf numFmtId="184" fontId="2" fillId="0" borderId="59" xfId="0" applyNumberFormat="1" applyFont="1" applyFill="1" applyBorder="1" applyAlignment="1">
      <alignment horizontal="right" vertical="center"/>
    </xf>
    <xf numFmtId="184" fontId="2" fillId="0" borderId="59" xfId="0" applyNumberFormat="1" applyFont="1" applyFill="1" applyBorder="1" applyAlignment="1" applyProtection="1">
      <alignment horizontal="right" vertical="center"/>
    </xf>
    <xf numFmtId="184" fontId="2" fillId="0" borderId="77" xfId="0" applyNumberFormat="1" applyFont="1" applyFill="1" applyBorder="1" applyAlignment="1">
      <alignment horizontal="right" vertical="center"/>
    </xf>
    <xf numFmtId="184" fontId="2" fillId="0" borderId="60" xfId="0" applyNumberFormat="1" applyFont="1" applyFill="1" applyBorder="1" applyAlignment="1" applyProtection="1">
      <alignment horizontal="right" vertical="center"/>
      <protection locked="0"/>
    </xf>
    <xf numFmtId="184" fontId="2" fillId="0" borderId="19" xfId="0" applyNumberFormat="1" applyFont="1" applyFill="1" applyBorder="1" applyAlignment="1" applyProtection="1">
      <alignment horizontal="right" vertical="center"/>
      <protection locked="0"/>
    </xf>
    <xf numFmtId="183" fontId="2" fillId="0" borderId="59" xfId="0" applyNumberFormat="1" applyFont="1" applyFill="1" applyBorder="1" applyAlignment="1" applyProtection="1">
      <alignment horizontal="right" vertical="center"/>
    </xf>
    <xf numFmtId="183" fontId="2" fillId="0" borderId="82" xfId="0" applyNumberFormat="1" applyFont="1" applyFill="1" applyBorder="1" applyAlignment="1" applyProtection="1">
      <alignment horizontal="right" vertical="center"/>
    </xf>
    <xf numFmtId="183" fontId="2" fillId="0" borderId="60" xfId="0" applyNumberFormat="1" applyFont="1" applyFill="1" applyBorder="1" applyAlignment="1" applyProtection="1">
      <alignment horizontal="right" vertical="center"/>
      <protection locked="0"/>
    </xf>
    <xf numFmtId="183" fontId="2" fillId="0" borderId="61" xfId="0" applyNumberFormat="1" applyFont="1" applyFill="1" applyBorder="1" applyAlignment="1" applyProtection="1">
      <alignment horizontal="right" vertical="center"/>
    </xf>
    <xf numFmtId="183" fontId="2" fillId="0" borderId="59" xfId="0" applyNumberFormat="1" applyFont="1" applyFill="1" applyBorder="1" applyAlignment="1">
      <alignment horizontal="right" vertical="center"/>
    </xf>
    <xf numFmtId="183" fontId="2" fillId="0" borderId="42" xfId="0" applyNumberFormat="1" applyFont="1" applyFill="1" applyBorder="1" applyAlignment="1" applyProtection="1">
      <alignment horizontal="right" vertical="center"/>
    </xf>
    <xf numFmtId="183" fontId="2" fillId="0" borderId="19" xfId="0" applyNumberFormat="1" applyFont="1" applyFill="1" applyBorder="1" applyAlignment="1">
      <alignment horizontal="right" vertical="center"/>
    </xf>
    <xf numFmtId="180" fontId="2" fillId="0" borderId="59" xfId="0" applyNumberFormat="1" applyFont="1" applyFill="1" applyBorder="1" applyAlignment="1">
      <alignment horizontal="right" vertical="center"/>
    </xf>
    <xf numFmtId="180" fontId="2" fillId="0" borderId="59" xfId="0" applyNumberFormat="1" applyFont="1" applyFill="1" applyBorder="1" applyAlignment="1" applyProtection="1">
      <alignment horizontal="right" vertical="center"/>
    </xf>
    <xf numFmtId="183" fontId="2" fillId="0" borderId="37" xfId="0" applyNumberFormat="1" applyFont="1" applyFill="1" applyBorder="1" applyAlignment="1">
      <alignment horizontal="right" vertical="center"/>
    </xf>
    <xf numFmtId="183" fontId="2" fillId="0" borderId="37" xfId="0" applyNumberFormat="1" applyFont="1" applyFill="1" applyBorder="1" applyAlignment="1" applyProtection="1">
      <alignment horizontal="right" vertical="center"/>
    </xf>
    <xf numFmtId="183" fontId="2" fillId="0" borderId="49" xfId="0" applyNumberFormat="1" applyFont="1" applyFill="1" applyBorder="1" applyAlignment="1">
      <alignment horizontal="right" vertical="center"/>
    </xf>
    <xf numFmtId="183" fontId="2" fillId="0" borderId="18" xfId="0" applyNumberFormat="1" applyFont="1" applyFill="1" applyBorder="1" applyAlignment="1">
      <alignment horizontal="right" vertical="center"/>
    </xf>
    <xf numFmtId="183" fontId="2" fillId="0" borderId="77" xfId="0" applyNumberFormat="1" applyFont="1" applyFill="1" applyBorder="1" applyAlignment="1" applyProtection="1">
      <alignment horizontal="right" vertical="center"/>
    </xf>
    <xf numFmtId="183" fontId="2" fillId="0" borderId="61" xfId="0" applyNumberFormat="1" applyFont="1" applyFill="1" applyBorder="1" applyAlignment="1">
      <alignment horizontal="right" vertical="center"/>
    </xf>
    <xf numFmtId="183" fontId="2" fillId="0" borderId="42" xfId="0" applyNumberFormat="1" applyFont="1" applyFill="1" applyBorder="1" applyAlignment="1">
      <alignment horizontal="right" vertical="center"/>
    </xf>
    <xf numFmtId="183" fontId="2" fillId="0" borderId="59" xfId="0" applyNumberFormat="1" applyFont="1" applyFill="1" applyBorder="1" applyAlignment="1" applyProtection="1">
      <alignment horizontal="right" vertical="center"/>
      <protection locked="0"/>
    </xf>
    <xf numFmtId="177" fontId="2" fillId="0" borderId="19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 applyProtection="1">
      <alignment horizontal="center" vertical="center"/>
      <protection locked="0"/>
    </xf>
    <xf numFmtId="180" fontId="2" fillId="0" borderId="30" xfId="0" applyNumberFormat="1" applyFont="1" applyFill="1" applyBorder="1" applyAlignment="1" applyProtection="1">
      <alignment horizontal="center" vertical="center" shrinkToFit="1"/>
    </xf>
    <xf numFmtId="180" fontId="2" fillId="0" borderId="20" xfId="0" applyNumberFormat="1" applyFont="1" applyFill="1" applyBorder="1" applyAlignment="1" applyProtection="1">
      <alignment horizontal="right" vertical="center"/>
    </xf>
    <xf numFmtId="39" fontId="2" fillId="0" borderId="19" xfId="0" applyNumberFormat="1" applyFont="1" applyFill="1" applyBorder="1" applyAlignment="1" applyProtection="1">
      <alignment horizontal="right" vertical="center"/>
      <protection locked="0"/>
    </xf>
    <xf numFmtId="39" fontId="2" fillId="0" borderId="37" xfId="0" applyNumberFormat="1" applyFont="1" applyFill="1" applyBorder="1" applyAlignment="1" applyProtection="1">
      <alignment horizontal="right" vertical="center"/>
      <protection locked="0"/>
    </xf>
    <xf numFmtId="183" fontId="2" fillId="0" borderId="19" xfId="0" applyNumberFormat="1" applyFont="1" applyFill="1" applyBorder="1" applyAlignment="1" applyProtection="1">
      <alignment horizontal="right" vertical="center"/>
      <protection locked="0"/>
    </xf>
    <xf numFmtId="180" fontId="2" fillId="0" borderId="42" xfId="0" applyNumberFormat="1" applyFont="1" applyFill="1" applyBorder="1" applyAlignment="1" applyProtection="1">
      <alignment horizontal="right" vertical="center"/>
    </xf>
    <xf numFmtId="180" fontId="2" fillId="0" borderId="82" xfId="0" applyNumberFormat="1" applyFont="1" applyFill="1" applyBorder="1" applyAlignment="1" applyProtection="1">
      <alignment horizontal="right" vertical="center"/>
    </xf>
    <xf numFmtId="180" fontId="2" fillId="0" borderId="42" xfId="0" applyNumberFormat="1" applyFont="1" applyFill="1" applyBorder="1" applyAlignment="1">
      <alignment horizontal="right" vertical="center"/>
    </xf>
    <xf numFmtId="180" fontId="2" fillId="0" borderId="60" xfId="0" applyNumberFormat="1" applyFont="1" applyFill="1" applyBorder="1" applyAlignment="1" applyProtection="1">
      <alignment horizontal="right" vertical="center"/>
      <protection locked="0"/>
    </xf>
    <xf numFmtId="180" fontId="2" fillId="0" borderId="19" xfId="0" applyNumberFormat="1" applyFont="1" applyFill="1" applyBorder="1" applyAlignment="1" applyProtection="1">
      <alignment horizontal="right" vertical="center"/>
      <protection locked="0"/>
    </xf>
    <xf numFmtId="183" fontId="2" fillId="0" borderId="80" xfId="0" applyNumberFormat="1" applyFont="1" applyFill="1" applyBorder="1" applyAlignment="1" applyProtection="1">
      <alignment horizontal="right" vertical="center"/>
    </xf>
    <xf numFmtId="183" fontId="2" fillId="0" borderId="76" xfId="0" applyNumberFormat="1" applyFont="1" applyFill="1" applyBorder="1" applyAlignment="1">
      <alignment horizontal="right" vertical="center"/>
    </xf>
    <xf numFmtId="183" fontId="2" fillId="0" borderId="29" xfId="0" applyNumberFormat="1" applyFont="1" applyFill="1" applyBorder="1" applyAlignment="1" applyProtection="1">
      <alignment horizontal="right" vertical="center"/>
      <protection locked="0"/>
    </xf>
    <xf numFmtId="183" fontId="2" fillId="0" borderId="18" xfId="0" applyNumberFormat="1" applyFont="1" applyFill="1" applyBorder="1" applyAlignment="1" applyProtection="1">
      <alignment horizontal="right" vertical="center"/>
      <protection locked="0"/>
    </xf>
    <xf numFmtId="183" fontId="2" fillId="0" borderId="77" xfId="0" applyNumberFormat="1" applyFont="1" applyFill="1" applyBorder="1" applyAlignment="1">
      <alignment horizontal="right" vertical="center"/>
    </xf>
    <xf numFmtId="183" fontId="2" fillId="0" borderId="30" xfId="0" applyNumberFormat="1" applyFont="1" applyFill="1" applyBorder="1" applyAlignment="1">
      <alignment horizontal="right" vertical="center"/>
    </xf>
    <xf numFmtId="183" fontId="2" fillId="0" borderId="5" xfId="0" applyNumberFormat="1" applyFont="1" applyFill="1" applyBorder="1" applyAlignment="1">
      <alignment horizontal="right" vertical="center"/>
    </xf>
    <xf numFmtId="183" fontId="2" fillId="0" borderId="55" xfId="0" applyNumberFormat="1" applyFont="1" applyFill="1" applyBorder="1" applyAlignment="1">
      <alignment horizontal="right" vertical="center"/>
    </xf>
    <xf numFmtId="183" fontId="2" fillId="0" borderId="14" xfId="0" applyNumberFormat="1" applyFont="1" applyFill="1" applyBorder="1" applyAlignment="1">
      <alignment horizontal="right" vertical="center"/>
    </xf>
    <xf numFmtId="183" fontId="2" fillId="0" borderId="41" xfId="0" applyNumberFormat="1" applyFont="1" applyFill="1" applyBorder="1" applyAlignment="1">
      <alignment horizontal="right" vertical="center"/>
    </xf>
    <xf numFmtId="183" fontId="2" fillId="0" borderId="9" xfId="0" applyNumberFormat="1" applyFont="1" applyFill="1" applyBorder="1" applyAlignment="1">
      <alignment horizontal="right" vertical="center"/>
    </xf>
    <xf numFmtId="183" fontId="2" fillId="0" borderId="65" xfId="0" applyNumberFormat="1" applyFont="1" applyFill="1" applyBorder="1" applyAlignment="1">
      <alignment horizontal="right" vertical="center"/>
    </xf>
    <xf numFmtId="183" fontId="2" fillId="0" borderId="56" xfId="0" applyNumberFormat="1" applyFont="1" applyFill="1" applyBorder="1" applyAlignment="1">
      <alignment horizontal="right" vertical="center"/>
    </xf>
    <xf numFmtId="183" fontId="2" fillId="0" borderId="56" xfId="0" applyNumberFormat="1" applyFont="1" applyFill="1" applyBorder="1" applyAlignment="1" applyProtection="1">
      <alignment horizontal="right" vertical="center"/>
    </xf>
    <xf numFmtId="183" fontId="2" fillId="0" borderId="54" xfId="0" applyNumberFormat="1" applyFont="1" applyFill="1" applyBorder="1" applyAlignment="1" applyProtection="1">
      <alignment horizontal="right" vertical="center"/>
    </xf>
    <xf numFmtId="183" fontId="2" fillId="0" borderId="75" xfId="0" applyNumberFormat="1" applyFont="1" applyFill="1" applyBorder="1" applyAlignment="1" applyProtection="1">
      <alignment horizontal="right" vertical="center"/>
      <protection locked="0"/>
    </xf>
    <xf numFmtId="183" fontId="2" fillId="0" borderId="35" xfId="0" applyNumberFormat="1" applyFont="1" applyFill="1" applyBorder="1" applyAlignment="1" applyProtection="1">
      <alignment horizontal="right" vertical="center"/>
      <protection locked="0"/>
    </xf>
    <xf numFmtId="183" fontId="2" fillId="0" borderId="36" xfId="0" applyNumberFormat="1" applyFont="1" applyFill="1" applyBorder="1" applyAlignment="1">
      <alignment horizontal="right" vertical="center"/>
    </xf>
    <xf numFmtId="183" fontId="2" fillId="0" borderId="67" xfId="0" applyNumberFormat="1" applyFont="1" applyFill="1" applyBorder="1" applyAlignment="1">
      <alignment horizontal="right" vertical="center"/>
    </xf>
    <xf numFmtId="183" fontId="2" fillId="0" borderId="12" xfId="0" applyNumberFormat="1" applyFont="1" applyFill="1" applyBorder="1" applyAlignment="1" applyProtection="1">
      <alignment horizontal="right" vertical="center"/>
      <protection locked="0"/>
    </xf>
    <xf numFmtId="183" fontId="2" fillId="0" borderId="28" xfId="0" applyNumberFormat="1" applyFont="1" applyFill="1" applyBorder="1" applyAlignment="1">
      <alignment horizontal="right" vertical="center"/>
    </xf>
    <xf numFmtId="183" fontId="2" fillId="0" borderId="36" xfId="0" applyNumberFormat="1" applyFont="1" applyFill="1" applyBorder="1" applyAlignment="1" applyProtection="1">
      <alignment horizontal="right" vertical="center"/>
    </xf>
    <xf numFmtId="183" fontId="2" fillId="0" borderId="35" xfId="0" applyNumberFormat="1" applyFont="1" applyFill="1" applyBorder="1" applyAlignment="1">
      <alignment horizontal="right" vertical="center"/>
    </xf>
    <xf numFmtId="183" fontId="2" fillId="0" borderId="63" xfId="0" applyNumberFormat="1" applyFont="1" applyFill="1" applyBorder="1" applyAlignment="1">
      <alignment horizontal="right" vertical="center"/>
    </xf>
    <xf numFmtId="183" fontId="2" fillId="0" borderId="17" xfId="0" applyNumberFormat="1" applyFont="1" applyFill="1" applyBorder="1" applyAlignment="1">
      <alignment horizontal="right" vertical="center"/>
    </xf>
    <xf numFmtId="183" fontId="2" fillId="0" borderId="57" xfId="0" applyNumberFormat="1" applyFont="1" applyFill="1" applyBorder="1" applyAlignment="1">
      <alignment horizontal="right" vertical="center"/>
    </xf>
    <xf numFmtId="183" fontId="2" fillId="0" borderId="58" xfId="0" applyNumberFormat="1" applyFont="1" applyFill="1" applyBorder="1" applyAlignment="1">
      <alignment horizontal="right" vertical="center"/>
    </xf>
    <xf numFmtId="177" fontId="2" fillId="0" borderId="49" xfId="0" applyNumberFormat="1" applyFont="1" applyFill="1" applyBorder="1" applyAlignment="1">
      <alignment horizontal="right" vertical="center"/>
    </xf>
    <xf numFmtId="177" fontId="2" fillId="0" borderId="37" xfId="0" applyNumberFormat="1" applyFont="1" applyFill="1" applyBorder="1" applyAlignment="1">
      <alignment horizontal="right" vertical="center"/>
    </xf>
    <xf numFmtId="177" fontId="2" fillId="0" borderId="76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>
      <alignment horizontal="right" vertical="center"/>
    </xf>
    <xf numFmtId="177" fontId="2" fillId="0" borderId="18" xfId="0" applyNumberFormat="1" applyFont="1" applyFill="1" applyBorder="1" applyAlignment="1" applyProtection="1">
      <alignment horizontal="right" vertical="center"/>
      <protection locked="0"/>
    </xf>
    <xf numFmtId="183" fontId="2" fillId="0" borderId="60" xfId="0" applyNumberFormat="1" applyFont="1" applyFill="1" applyBorder="1" applyAlignment="1" applyProtection="1">
      <alignment horizontal="right" vertical="center"/>
    </xf>
    <xf numFmtId="183" fontId="2" fillId="0" borderId="0" xfId="0" applyNumberFormat="1" applyFont="1" applyFill="1" applyAlignment="1" applyProtection="1">
      <alignment horizontal="center" vertical="center"/>
      <protection locked="0"/>
    </xf>
    <xf numFmtId="183" fontId="2" fillId="0" borderId="49" xfId="0" applyNumberFormat="1" applyFont="1" applyFill="1" applyBorder="1" applyAlignment="1" applyProtection="1">
      <alignment horizontal="right" vertical="center"/>
    </xf>
    <xf numFmtId="183" fontId="2" fillId="0" borderId="82" xfId="0" applyNumberFormat="1" applyFont="1" applyFill="1" applyBorder="1" applyAlignment="1">
      <alignment horizontal="right" vertical="center"/>
    </xf>
    <xf numFmtId="180" fontId="2" fillId="0" borderId="49" xfId="0" applyNumberFormat="1" applyFont="1" applyFill="1" applyBorder="1" applyAlignment="1" applyProtection="1">
      <alignment horizontal="right" vertical="center"/>
    </xf>
    <xf numFmtId="180" fontId="2" fillId="0" borderId="37" xfId="0" applyNumberFormat="1" applyFont="1" applyFill="1" applyBorder="1" applyAlignment="1" applyProtection="1">
      <alignment horizontal="right" vertical="center" shrinkToFit="1"/>
    </xf>
    <xf numFmtId="180" fontId="2" fillId="0" borderId="59" xfId="0" applyNumberFormat="1" applyFont="1" applyFill="1" applyBorder="1" applyAlignment="1" applyProtection="1">
      <alignment horizontal="right" vertical="center" shrinkToFit="1"/>
    </xf>
    <xf numFmtId="180" fontId="2" fillId="0" borderId="59" xfId="0" applyNumberFormat="1" applyFont="1" applyFill="1" applyBorder="1" applyAlignment="1" applyProtection="1">
      <alignment horizontal="center" vertical="center" wrapText="1" shrinkToFit="1"/>
    </xf>
    <xf numFmtId="180" fontId="2" fillId="0" borderId="80" xfId="0" applyNumberFormat="1" applyFont="1" applyFill="1" applyBorder="1" applyAlignment="1" applyProtection="1">
      <alignment horizontal="right" vertical="center"/>
    </xf>
    <xf numFmtId="180" fontId="2" fillId="0" borderId="61" xfId="0" applyNumberFormat="1" applyFont="1" applyFill="1" applyBorder="1" applyAlignment="1" applyProtection="1">
      <alignment horizontal="center" vertical="center" shrinkToFit="1"/>
    </xf>
    <xf numFmtId="180" fontId="2" fillId="0" borderId="59" xfId="0" applyNumberFormat="1" applyFont="1" applyFill="1" applyBorder="1" applyAlignment="1">
      <alignment horizontal="center" vertical="center" shrinkToFit="1"/>
    </xf>
    <xf numFmtId="180" fontId="2" fillId="0" borderId="59" xfId="0" applyNumberFormat="1" applyFont="1" applyFill="1" applyBorder="1" applyAlignment="1" applyProtection="1">
      <alignment horizontal="right" vertical="center" wrapText="1"/>
    </xf>
    <xf numFmtId="180" fontId="2" fillId="0" borderId="59" xfId="0" applyNumberFormat="1" applyFont="1" applyFill="1" applyBorder="1" applyAlignment="1" applyProtection="1">
      <alignment horizontal="right" vertical="center" wrapText="1" shrinkToFit="1"/>
    </xf>
    <xf numFmtId="180" fontId="2" fillId="0" borderId="59" xfId="0" applyNumberFormat="1" applyFont="1" applyFill="1" applyBorder="1" applyAlignment="1" applyProtection="1">
      <alignment horizontal="center" vertical="center" shrinkToFit="1"/>
    </xf>
    <xf numFmtId="180" fontId="11" fillId="0" borderId="59" xfId="0" applyNumberFormat="1" applyFont="1" applyFill="1" applyBorder="1" applyAlignment="1">
      <alignment horizontal="center" vertical="center" wrapText="1" shrinkToFit="1"/>
    </xf>
    <xf numFmtId="180" fontId="2" fillId="0" borderId="18" xfId="0" applyNumberFormat="1" applyFont="1" applyFill="1" applyBorder="1" applyAlignment="1" applyProtection="1">
      <alignment horizontal="right" vertical="center"/>
    </xf>
    <xf numFmtId="180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180" fontId="2" fillId="0" borderId="61" xfId="0" applyNumberFormat="1" applyFont="1" applyFill="1" applyBorder="1" applyAlignment="1" applyProtection="1">
      <alignment horizontal="right" vertical="center"/>
    </xf>
    <xf numFmtId="180" fontId="2" fillId="0" borderId="37" xfId="0" applyNumberFormat="1" applyFont="1" applyFill="1" applyBorder="1" applyAlignment="1">
      <alignment horizontal="right" vertical="center"/>
    </xf>
    <xf numFmtId="180" fontId="2" fillId="0" borderId="37" xfId="0" applyNumberFormat="1" applyFont="1" applyFill="1" applyBorder="1" applyAlignment="1" applyProtection="1">
      <alignment horizontal="right" vertical="center"/>
      <protection locked="0"/>
    </xf>
    <xf numFmtId="180" fontId="2" fillId="0" borderId="18" xfId="0" applyNumberFormat="1" applyFont="1" applyFill="1" applyBorder="1" applyAlignment="1" applyProtection="1">
      <alignment horizontal="right" vertical="center"/>
      <protection locked="0"/>
    </xf>
    <xf numFmtId="180" fontId="4" fillId="0" borderId="0" xfId="0" applyNumberFormat="1" applyFont="1" applyFill="1" applyAlignment="1" applyProtection="1">
      <alignment horizontal="center" vertical="center"/>
      <protection locked="0"/>
    </xf>
    <xf numFmtId="180" fontId="4" fillId="0" borderId="0" xfId="0" applyNumberFormat="1" applyFont="1" applyFill="1" applyBorder="1" applyAlignment="1" applyProtection="1">
      <alignment horizontal="center" vertical="center"/>
      <protection locked="0"/>
    </xf>
    <xf numFmtId="180" fontId="2" fillId="0" borderId="0" xfId="0" applyNumberFormat="1" applyFont="1" applyFill="1" applyAlignment="1" applyProtection="1">
      <alignment horizontal="center" vertical="center"/>
      <protection locked="0"/>
    </xf>
    <xf numFmtId="183" fontId="2" fillId="0" borderId="19" xfId="0" applyNumberFormat="1" applyFont="1" applyFill="1" applyBorder="1" applyAlignment="1" applyProtection="1">
      <alignment horizontal="right" vertical="center"/>
    </xf>
    <xf numFmtId="183" fontId="2" fillId="0" borderId="15" xfId="0" applyNumberFormat="1" applyFont="1" applyFill="1" applyBorder="1" applyAlignment="1">
      <alignment horizontal="right" vertical="center"/>
    </xf>
    <xf numFmtId="183" fontId="2" fillId="0" borderId="13" xfId="0" applyNumberFormat="1" applyFont="1" applyFill="1" applyBorder="1" applyAlignment="1">
      <alignment horizontal="right" vertical="center"/>
    </xf>
    <xf numFmtId="183" fontId="2" fillId="0" borderId="26" xfId="0" applyNumberFormat="1" applyFont="1" applyFill="1" applyBorder="1" applyAlignment="1">
      <alignment horizontal="right" vertical="center"/>
    </xf>
    <xf numFmtId="183" fontId="2" fillId="0" borderId="12" xfId="0" applyNumberFormat="1" applyFont="1" applyFill="1" applyBorder="1" applyAlignment="1">
      <alignment horizontal="right" vertical="center"/>
    </xf>
    <xf numFmtId="183" fontId="2" fillId="0" borderId="8" xfId="0" applyNumberFormat="1" applyFont="1" applyFill="1" applyBorder="1" applyAlignment="1">
      <alignment horizontal="right" vertical="center"/>
    </xf>
    <xf numFmtId="183" fontId="2" fillId="0" borderId="7" xfId="0" applyNumberFormat="1" applyFont="1" applyFill="1" applyBorder="1" applyAlignment="1">
      <alignment horizontal="right" vertical="center"/>
    </xf>
    <xf numFmtId="183" fontId="2" fillId="0" borderId="8" xfId="0" applyNumberFormat="1" applyFont="1" applyFill="1" applyBorder="1" applyAlignment="1" applyProtection="1">
      <alignment horizontal="right" vertical="center"/>
    </xf>
    <xf numFmtId="183" fontId="2" fillId="0" borderId="12" xfId="0" applyNumberFormat="1" applyFont="1" applyFill="1" applyBorder="1" applyAlignment="1" applyProtection="1">
      <alignment horizontal="right" vertical="center"/>
    </xf>
    <xf numFmtId="183" fontId="2" fillId="0" borderId="6" xfId="0" applyNumberFormat="1" applyFont="1" applyFill="1" applyBorder="1" applyAlignment="1" applyProtection="1">
      <alignment horizontal="right" vertical="center"/>
      <protection locked="0"/>
    </xf>
    <xf numFmtId="183" fontId="2" fillId="0" borderId="54" xfId="0" applyNumberFormat="1" applyFont="1" applyFill="1" applyBorder="1" applyAlignment="1">
      <alignment horizontal="right" vertical="center"/>
    </xf>
    <xf numFmtId="183" fontId="2" fillId="0" borderId="56" xfId="0" applyNumberFormat="1" applyFont="1" applyFill="1" applyBorder="1" applyAlignment="1" applyProtection="1">
      <alignment horizontal="right" vertical="center"/>
      <protection locked="0"/>
    </xf>
    <xf numFmtId="183" fontId="2" fillId="0" borderId="35" xfId="0" applyNumberFormat="1" applyFont="1" applyFill="1" applyBorder="1" applyAlignment="1" applyProtection="1">
      <alignment horizontal="right" vertical="center"/>
    </xf>
    <xf numFmtId="183" fontId="2" fillId="0" borderId="61" xfId="0" applyNumberFormat="1" applyFont="1" applyFill="1" applyBorder="1" applyAlignment="1" applyProtection="1">
      <alignment horizontal="center" vertical="center" shrinkToFit="1"/>
    </xf>
    <xf numFmtId="183" fontId="2" fillId="0" borderId="59" xfId="0" applyNumberFormat="1" applyFont="1" applyFill="1" applyBorder="1" applyAlignment="1" applyProtection="1">
      <alignment horizontal="center" vertical="center" shrinkToFit="1"/>
    </xf>
    <xf numFmtId="183" fontId="2" fillId="0" borderId="31" xfId="0" applyNumberFormat="1" applyFont="1" applyFill="1" applyBorder="1" applyAlignment="1">
      <alignment horizontal="right" vertical="center"/>
    </xf>
    <xf numFmtId="183" fontId="2" fillId="0" borderId="11" xfId="0" applyNumberFormat="1" applyFont="1" applyFill="1" applyBorder="1" applyAlignment="1">
      <alignment horizontal="right" vertical="center"/>
    </xf>
    <xf numFmtId="183" fontId="2" fillId="0" borderId="64" xfId="0" applyNumberFormat="1" applyFont="1" applyFill="1" applyBorder="1" applyAlignment="1">
      <alignment horizontal="right" vertical="center"/>
    </xf>
    <xf numFmtId="183" fontId="2" fillId="0" borderId="51" xfId="0" applyNumberFormat="1" applyFont="1" applyFill="1" applyBorder="1" applyAlignment="1">
      <alignment horizontal="right" vertical="center"/>
    </xf>
    <xf numFmtId="183" fontId="2" fillId="0" borderId="87" xfId="0" applyNumberFormat="1" applyFont="1" applyFill="1" applyBorder="1" applyAlignment="1">
      <alignment horizontal="right" vertical="center"/>
    </xf>
    <xf numFmtId="183" fontId="2" fillId="0" borderId="53" xfId="0" applyNumberFormat="1" applyFont="1" applyFill="1" applyBorder="1" applyAlignment="1">
      <alignment horizontal="right" vertical="center"/>
    </xf>
    <xf numFmtId="183" fontId="2" fillId="0" borderId="40" xfId="0" applyNumberFormat="1" applyFont="1" applyFill="1" applyBorder="1" applyAlignment="1">
      <alignment horizontal="right" vertical="center"/>
    </xf>
    <xf numFmtId="183" fontId="2" fillId="0" borderId="83" xfId="0" applyNumberFormat="1" applyFont="1" applyFill="1" applyBorder="1" applyAlignment="1">
      <alignment horizontal="right" vertical="center"/>
    </xf>
    <xf numFmtId="177" fontId="2" fillId="0" borderId="19" xfId="0" applyNumberFormat="1" applyFont="1" applyFill="1" applyBorder="1" applyAlignment="1" applyProtection="1">
      <alignment horizontal="right" vertical="center"/>
      <protection locked="0"/>
    </xf>
    <xf numFmtId="177" fontId="2" fillId="0" borderId="59" xfId="0" applyNumberFormat="1" applyFont="1" applyFill="1" applyBorder="1" applyAlignment="1" applyProtection="1">
      <alignment vertical="center"/>
    </xf>
    <xf numFmtId="177" fontId="2" fillId="0" borderId="77" xfId="0" applyNumberFormat="1" applyFont="1" applyFill="1" applyBorder="1" applyAlignment="1">
      <alignment vertical="center"/>
    </xf>
    <xf numFmtId="177" fontId="2" fillId="0" borderId="82" xfId="0" applyNumberFormat="1" applyFont="1" applyFill="1" applyBorder="1" applyAlignment="1" applyProtection="1">
      <alignment vertical="center"/>
    </xf>
    <xf numFmtId="177" fontId="2" fillId="0" borderId="59" xfId="0" applyNumberFormat="1" applyFont="1" applyFill="1" applyBorder="1" applyAlignment="1">
      <alignment vertical="center"/>
    </xf>
    <xf numFmtId="177" fontId="2" fillId="0" borderId="4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60" xfId="0" applyNumberFormat="1" applyFont="1" applyFill="1" applyBorder="1" applyAlignment="1" applyProtection="1">
      <alignment vertical="center"/>
      <protection locked="0"/>
    </xf>
    <xf numFmtId="177" fontId="2" fillId="0" borderId="19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Alignment="1" applyProtection="1">
      <alignment horizontal="center" vertical="center"/>
      <protection locked="0"/>
    </xf>
    <xf numFmtId="183" fontId="2" fillId="0" borderId="59" xfId="0" applyNumberFormat="1" applyFont="1" applyFill="1" applyBorder="1" applyAlignment="1">
      <alignment vertical="center"/>
    </xf>
    <xf numFmtId="183" fontId="2" fillId="0" borderId="61" xfId="0" applyNumberFormat="1" applyFont="1" applyFill="1" applyBorder="1" applyAlignment="1" applyProtection="1">
      <alignment vertical="center"/>
      <protection locked="0"/>
    </xf>
    <xf numFmtId="183" fontId="2" fillId="0" borderId="59" xfId="0" applyNumberFormat="1" applyFont="1" applyFill="1" applyBorder="1" applyAlignment="1" applyProtection="1">
      <alignment vertical="center"/>
      <protection locked="0"/>
    </xf>
    <xf numFmtId="180" fontId="2" fillId="0" borderId="62" xfId="0" applyNumberFormat="1" applyFont="1" applyFill="1" applyBorder="1" applyAlignment="1">
      <alignment horizontal="right" vertical="center"/>
    </xf>
    <xf numFmtId="183" fontId="2" fillId="0" borderId="62" xfId="0" applyNumberFormat="1" applyFont="1" applyFill="1" applyBorder="1" applyAlignment="1" applyProtection="1">
      <alignment horizontal="right" vertical="center"/>
      <protection locked="0"/>
    </xf>
    <xf numFmtId="177" fontId="2" fillId="0" borderId="18" xfId="0" applyNumberFormat="1" applyFont="1" applyFill="1" applyBorder="1" applyAlignment="1">
      <alignment horizontal="right" vertical="center"/>
    </xf>
    <xf numFmtId="177" fontId="2" fillId="0" borderId="65" xfId="0" applyNumberFormat="1" applyFont="1" applyFill="1" applyBorder="1" applyAlignment="1">
      <alignment horizontal="right" vertical="center"/>
    </xf>
    <xf numFmtId="177" fontId="2" fillId="0" borderId="79" xfId="0" applyNumberFormat="1" applyFont="1" applyFill="1" applyBorder="1" applyAlignment="1">
      <alignment horizontal="right" vertical="center"/>
    </xf>
    <xf numFmtId="177" fontId="2" fillId="0" borderId="56" xfId="0" applyNumberFormat="1" applyFont="1" applyFill="1" applyBorder="1" applyAlignment="1">
      <alignment horizontal="right" vertical="center"/>
    </xf>
    <xf numFmtId="177" fontId="2" fillId="0" borderId="54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 applyProtection="1">
      <alignment horizontal="right" vertical="center"/>
    </xf>
    <xf numFmtId="177" fontId="2" fillId="0" borderId="35" xfId="0" applyNumberFormat="1" applyFont="1" applyFill="1" applyBorder="1" applyAlignment="1" applyProtection="1">
      <alignment horizontal="right" vertical="center"/>
      <protection locked="0"/>
    </xf>
    <xf numFmtId="177" fontId="2" fillId="0" borderId="80" xfId="0" applyNumberFormat="1" applyFont="1" applyFill="1" applyBorder="1" applyAlignment="1">
      <alignment horizontal="right" vertical="center"/>
    </xf>
    <xf numFmtId="177" fontId="2" fillId="0" borderId="18" xfId="0" applyNumberFormat="1" applyFont="1" applyFill="1" applyBorder="1" applyAlignment="1" applyProtection="1">
      <alignment horizontal="right" vertical="center"/>
    </xf>
    <xf numFmtId="178" fontId="2" fillId="0" borderId="54" xfId="0" applyNumberFormat="1" applyFont="1" applyFill="1" applyBorder="1" applyAlignment="1" applyProtection="1">
      <alignment horizontal="right" vertical="center"/>
    </xf>
    <xf numFmtId="178" fontId="2" fillId="0" borderId="35" xfId="0" applyNumberFormat="1" applyFont="1" applyFill="1" applyBorder="1" applyAlignment="1">
      <alignment horizontal="right" vertical="center"/>
    </xf>
    <xf numFmtId="178" fontId="2" fillId="0" borderId="80" xfId="0" applyNumberFormat="1" applyFont="1" applyFill="1" applyBorder="1" applyAlignment="1" applyProtection="1">
      <alignment horizontal="right" vertical="center"/>
    </xf>
    <xf numFmtId="178" fontId="2" fillId="0" borderId="18" xfId="0" applyNumberFormat="1" applyFont="1" applyFill="1" applyBorder="1" applyAlignment="1">
      <alignment horizontal="right" vertical="center"/>
    </xf>
    <xf numFmtId="178" fontId="2" fillId="0" borderId="93" xfId="0" applyNumberFormat="1" applyFont="1" applyFill="1" applyBorder="1" applyAlignment="1" applyProtection="1">
      <alignment horizontal="right" vertical="center"/>
    </xf>
    <xf numFmtId="178" fontId="2" fillId="0" borderId="94" xfId="0" applyNumberFormat="1" applyFont="1" applyFill="1" applyBorder="1" applyAlignment="1" applyProtection="1">
      <alignment horizontal="right" vertical="center"/>
    </xf>
    <xf numFmtId="178" fontId="2" fillId="0" borderId="94" xfId="0" applyNumberFormat="1" applyFont="1" applyFill="1" applyBorder="1" applyAlignment="1">
      <alignment horizontal="right" vertical="center"/>
    </xf>
    <xf numFmtId="178" fontId="2" fillId="0" borderId="95" xfId="0" applyNumberFormat="1" applyFont="1" applyFill="1" applyBorder="1" applyAlignment="1" applyProtection="1">
      <alignment horizontal="right" vertical="center"/>
      <protection locked="0"/>
    </xf>
    <xf numFmtId="178" fontId="2" fillId="0" borderId="49" xfId="0" applyNumberFormat="1" applyFont="1" applyFill="1" applyBorder="1" applyAlignment="1" applyProtection="1">
      <alignment horizontal="right" vertical="center"/>
    </xf>
    <xf numFmtId="178" fontId="2" fillId="0" borderId="37" xfId="0" applyNumberFormat="1" applyFont="1" applyFill="1" applyBorder="1" applyAlignment="1" applyProtection="1">
      <alignment horizontal="right" vertical="center"/>
    </xf>
    <xf numFmtId="178" fontId="2" fillId="0" borderId="37" xfId="0" applyNumberFormat="1" applyFont="1" applyFill="1" applyBorder="1" applyAlignment="1">
      <alignment horizontal="right" vertical="center"/>
    </xf>
    <xf numFmtId="178" fontId="2" fillId="0" borderId="18" xfId="0" applyNumberFormat="1" applyFont="1" applyFill="1" applyBorder="1" applyAlignment="1" applyProtection="1">
      <alignment horizontal="right" vertical="center"/>
      <protection locked="0"/>
    </xf>
    <xf numFmtId="183" fontId="2" fillId="0" borderId="42" xfId="0" applyNumberFormat="1" applyFont="1" applyFill="1" applyBorder="1" applyAlignment="1" applyProtection="1">
      <alignment vertical="center"/>
    </xf>
    <xf numFmtId="183" fontId="2" fillId="0" borderId="61" xfId="0" applyNumberFormat="1" applyFont="1" applyFill="1" applyBorder="1" applyAlignment="1">
      <alignment vertical="center"/>
    </xf>
    <xf numFmtId="183" fontId="2" fillId="0" borderId="49" xfId="0" applyNumberFormat="1" applyFont="1" applyFill="1" applyBorder="1" applyAlignment="1">
      <alignment vertical="center"/>
    </xf>
    <xf numFmtId="183" fontId="2" fillId="0" borderId="37" xfId="0" applyNumberFormat="1" applyFont="1" applyFill="1" applyBorder="1" applyAlignment="1">
      <alignment vertical="center"/>
    </xf>
    <xf numFmtId="183" fontId="2" fillId="0" borderId="37" xfId="0" applyNumberFormat="1" applyFont="1" applyFill="1" applyBorder="1" applyAlignment="1" applyProtection="1">
      <alignment vertical="center"/>
      <protection locked="0"/>
    </xf>
    <xf numFmtId="183" fontId="2" fillId="0" borderId="49" xfId="0" applyNumberFormat="1" applyFont="1" applyFill="1" applyBorder="1" applyAlignment="1" applyProtection="1">
      <alignment vertical="center"/>
      <protection locked="0"/>
    </xf>
    <xf numFmtId="183" fontId="2" fillId="0" borderId="19" xfId="0" applyNumberFormat="1" applyFont="1" applyFill="1" applyBorder="1" applyAlignment="1" applyProtection="1">
      <alignment vertical="center"/>
      <protection locked="0"/>
    </xf>
    <xf numFmtId="183" fontId="2" fillId="0" borderId="62" xfId="0" applyNumberFormat="1" applyFont="1" applyFill="1" applyBorder="1" applyAlignment="1" applyProtection="1">
      <alignment vertical="center"/>
      <protection locked="0"/>
    </xf>
    <xf numFmtId="183" fontId="2" fillId="0" borderId="18" xfId="0" applyNumberFormat="1" applyFont="1" applyFill="1" applyBorder="1" applyAlignment="1" applyProtection="1">
      <alignment vertical="center"/>
      <protection locked="0"/>
    </xf>
    <xf numFmtId="180" fontId="2" fillId="0" borderId="56" xfId="0" applyNumberFormat="1" applyFont="1" applyFill="1" applyBorder="1" applyAlignment="1">
      <alignment horizontal="right" vertical="center"/>
    </xf>
    <xf numFmtId="180" fontId="2" fillId="0" borderId="35" xfId="0" applyNumberFormat="1" applyFont="1" applyFill="1" applyBorder="1" applyAlignment="1" applyProtection="1">
      <alignment horizontal="right" vertical="center"/>
      <protection locked="0"/>
    </xf>
    <xf numFmtId="183" fontId="2" fillId="0" borderId="75" xfId="0" applyNumberFormat="1" applyFont="1" applyFill="1" applyBorder="1" applyAlignment="1" applyProtection="1">
      <alignment horizontal="right" vertical="center"/>
    </xf>
    <xf numFmtId="183" fontId="2" fillId="0" borderId="51" xfId="0" applyNumberFormat="1" applyFont="1" applyFill="1" applyBorder="1" applyAlignment="1" applyProtection="1">
      <alignment horizontal="right" vertical="center"/>
      <protection locked="0"/>
    </xf>
    <xf numFmtId="183" fontId="2" fillId="0" borderId="73" xfId="0" applyNumberFormat="1" applyFont="1" applyFill="1" applyBorder="1" applyAlignment="1" applyProtection="1">
      <alignment horizontal="right" vertical="center"/>
      <protection locked="0"/>
    </xf>
    <xf numFmtId="183" fontId="2" fillId="0" borderId="44" xfId="0" applyNumberFormat="1" applyFont="1" applyFill="1" applyBorder="1" applyAlignment="1">
      <alignment horizontal="right" vertical="center"/>
    </xf>
    <xf numFmtId="183" fontId="2" fillId="0" borderId="33" xfId="0" applyNumberFormat="1" applyFont="1" applyFill="1" applyBorder="1" applyAlignment="1" applyProtection="1">
      <alignment horizontal="right" vertical="center"/>
    </xf>
    <xf numFmtId="183" fontId="2" fillId="0" borderId="31" xfId="0" applyNumberFormat="1" applyFont="1" applyFill="1" applyBorder="1" applyAlignment="1" applyProtection="1">
      <alignment horizontal="right" vertical="center"/>
    </xf>
    <xf numFmtId="183" fontId="2" fillId="0" borderId="11" xfId="0" applyNumberFormat="1" applyFont="1" applyFill="1" applyBorder="1" applyAlignment="1" applyProtection="1">
      <alignment horizontal="right" vertical="center"/>
    </xf>
    <xf numFmtId="180" fontId="2" fillId="0" borderId="65" xfId="0" applyNumberFormat="1" applyFont="1" applyFill="1" applyBorder="1" applyAlignment="1">
      <alignment horizontal="right" vertical="center"/>
    </xf>
    <xf numFmtId="180" fontId="2" fillId="0" borderId="54" xfId="0" applyNumberFormat="1" applyFont="1" applyFill="1" applyBorder="1" applyAlignment="1" applyProtection="1">
      <alignment horizontal="right" vertical="center"/>
    </xf>
    <xf numFmtId="180" fontId="2" fillId="0" borderId="79" xfId="0" applyNumberFormat="1" applyFont="1" applyFill="1" applyBorder="1" applyAlignment="1">
      <alignment horizontal="right" vertical="center"/>
    </xf>
    <xf numFmtId="180" fontId="2" fillId="0" borderId="56" xfId="0" applyNumberFormat="1" applyFont="1" applyFill="1" applyBorder="1" applyAlignment="1" applyProtection="1">
      <alignment horizontal="right" vertical="center"/>
      <protection locked="0"/>
    </xf>
    <xf numFmtId="39" fontId="2" fillId="0" borderId="56" xfId="0" applyNumberFormat="1" applyFont="1" applyFill="1" applyBorder="1" applyAlignment="1" applyProtection="1">
      <alignment horizontal="right" vertical="center"/>
      <protection locked="0"/>
    </xf>
    <xf numFmtId="180" fontId="2" fillId="0" borderId="35" xfId="0" applyNumberFormat="1" applyFont="1" applyFill="1" applyBorder="1" applyAlignment="1" applyProtection="1">
      <alignment horizontal="right" vertical="center"/>
    </xf>
    <xf numFmtId="180" fontId="2" fillId="0" borderId="61" xfId="0" applyNumberFormat="1" applyFont="1" applyFill="1" applyBorder="1" applyAlignment="1">
      <alignment horizontal="right" vertical="center"/>
    </xf>
    <xf numFmtId="180" fontId="2" fillId="0" borderId="77" xfId="0" applyNumberFormat="1" applyFont="1" applyFill="1" applyBorder="1" applyAlignment="1">
      <alignment horizontal="right" vertical="center"/>
    </xf>
    <xf numFmtId="180" fontId="2" fillId="0" borderId="59" xfId="0" applyNumberFormat="1" applyFont="1" applyFill="1" applyBorder="1" applyAlignment="1" applyProtection="1">
      <alignment horizontal="right" vertical="center"/>
      <protection locked="0"/>
    </xf>
    <xf numFmtId="39" fontId="2" fillId="0" borderId="59" xfId="0" applyNumberFormat="1" applyFont="1" applyFill="1" applyBorder="1" applyAlignment="1" applyProtection="1">
      <alignment horizontal="right" vertical="center"/>
      <protection locked="0"/>
    </xf>
    <xf numFmtId="180" fontId="2" fillId="0" borderId="49" xfId="0" applyNumberFormat="1" applyFont="1" applyFill="1" applyBorder="1" applyAlignment="1">
      <alignment horizontal="right" vertical="center"/>
    </xf>
    <xf numFmtId="180" fontId="2" fillId="0" borderId="76" xfId="0" applyNumberFormat="1" applyFont="1" applyFill="1" applyBorder="1" applyAlignment="1">
      <alignment horizontal="right" vertical="center"/>
    </xf>
    <xf numFmtId="183" fontId="2" fillId="0" borderId="32" xfId="0" applyNumberFormat="1" applyFont="1" applyFill="1" applyBorder="1" applyAlignment="1" applyProtection="1">
      <alignment horizontal="right" vertical="center"/>
    </xf>
    <xf numFmtId="183" fontId="2" fillId="0" borderId="37" xfId="0" applyNumberFormat="1" applyFont="1" applyFill="1" applyBorder="1" applyAlignment="1" applyProtection="1">
      <alignment horizontal="right" vertical="center"/>
      <protection locked="0"/>
    </xf>
    <xf numFmtId="183" fontId="2" fillId="0" borderId="11" xfId="0" applyNumberFormat="1" applyFont="1" applyFill="1" applyBorder="1" applyAlignment="1" applyProtection="1">
      <alignment horizontal="right" vertical="center"/>
      <protection locked="0"/>
    </xf>
    <xf numFmtId="183" fontId="2" fillId="0" borderId="63" xfId="0" applyNumberFormat="1" applyFont="1" applyFill="1" applyBorder="1" applyAlignment="1" applyProtection="1">
      <alignment horizontal="right" vertical="center"/>
      <protection locked="0"/>
    </xf>
    <xf numFmtId="183" fontId="2" fillId="0" borderId="76" xfId="0" applyNumberFormat="1" applyFont="1" applyFill="1" applyBorder="1" applyAlignment="1" applyProtection="1">
      <alignment horizontal="right" vertical="center"/>
    </xf>
    <xf numFmtId="183" fontId="2" fillId="0" borderId="87" xfId="0" applyNumberFormat="1" applyFont="1" applyFill="1" applyBorder="1" applyAlignment="1" applyProtection="1">
      <alignment horizontal="right" vertical="center"/>
      <protection locked="0"/>
    </xf>
    <xf numFmtId="39" fontId="2" fillId="0" borderId="65" xfId="0" applyNumberFormat="1" applyFont="1" applyFill="1" applyBorder="1" applyAlignment="1" applyProtection="1">
      <alignment horizontal="right" vertical="center"/>
    </xf>
    <xf numFmtId="39" fontId="2" fillId="0" borderId="56" xfId="0" applyNumberFormat="1" applyFont="1" applyFill="1" applyBorder="1" applyAlignment="1" applyProtection="1">
      <alignment horizontal="right" vertical="center"/>
    </xf>
    <xf numFmtId="39" fontId="2" fillId="0" borderId="61" xfId="0" applyNumberFormat="1" applyFont="1" applyFill="1" applyBorder="1" applyAlignment="1" applyProtection="1">
      <alignment horizontal="right" vertical="center"/>
    </xf>
    <xf numFmtId="39" fontId="2" fillId="0" borderId="59" xfId="0" applyNumberFormat="1" applyFont="1" applyFill="1" applyBorder="1" applyAlignment="1" applyProtection="1">
      <alignment horizontal="right" vertical="center"/>
    </xf>
    <xf numFmtId="39" fontId="2" fillId="0" borderId="49" xfId="0" applyNumberFormat="1" applyFont="1" applyFill="1" applyBorder="1" applyAlignment="1" applyProtection="1">
      <alignment horizontal="right" vertical="center"/>
    </xf>
    <xf numFmtId="39" fontId="2" fillId="0" borderId="37" xfId="0" applyNumberFormat="1" applyFont="1" applyFill="1" applyBorder="1" applyAlignment="1" applyProtection="1">
      <alignment horizontal="right" vertical="center"/>
    </xf>
    <xf numFmtId="180" fontId="2" fillId="0" borderId="30" xfId="0" applyNumberFormat="1" applyFont="1" applyFill="1" applyBorder="1" applyAlignment="1" applyProtection="1">
      <alignment horizontal="center" vertical="center" wrapText="1" shrinkToFit="1"/>
    </xf>
    <xf numFmtId="183" fontId="2" fillId="0" borderId="20" xfId="0" applyNumberFormat="1" applyFont="1" applyFill="1" applyBorder="1" applyAlignment="1" applyProtection="1">
      <alignment horizontal="right" vertical="center"/>
    </xf>
    <xf numFmtId="180" fontId="11" fillId="0" borderId="14" xfId="0" applyNumberFormat="1" applyFont="1" applyFill="1" applyBorder="1" applyAlignment="1">
      <alignment horizontal="center" vertical="center" wrapText="1"/>
    </xf>
    <xf numFmtId="183" fontId="2" fillId="0" borderId="27" xfId="0" applyNumberFormat="1" applyFont="1" applyFill="1" applyBorder="1" applyAlignment="1" applyProtection="1">
      <alignment horizontal="right" vertical="center"/>
      <protection locked="0"/>
    </xf>
    <xf numFmtId="184" fontId="2" fillId="0" borderId="59" xfId="0" applyNumberFormat="1" applyFont="1" applyFill="1" applyBorder="1" applyAlignment="1" applyProtection="1">
      <alignment horizontal="right" vertical="center"/>
      <protection locked="0"/>
    </xf>
    <xf numFmtId="183" fontId="2" fillId="0" borderId="36" xfId="0" applyNumberFormat="1" applyFont="1" applyFill="1" applyBorder="1" applyAlignment="1" applyProtection="1">
      <alignment horizontal="right" vertical="center"/>
      <protection locked="0"/>
    </xf>
    <xf numFmtId="183" fontId="2" fillId="0" borderId="82" xfId="0" applyNumberFormat="1" applyFont="1" applyFill="1" applyBorder="1" applyAlignment="1" applyProtection="1">
      <alignment horizontal="right" vertical="center"/>
      <protection locked="0"/>
    </xf>
    <xf numFmtId="177" fontId="2" fillId="0" borderId="31" xfId="0" applyNumberFormat="1" applyFont="1" applyFill="1" applyBorder="1" applyAlignment="1">
      <alignment horizontal="right" vertical="center"/>
    </xf>
    <xf numFmtId="177" fontId="2" fillId="0" borderId="33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2" fillId="0" borderId="64" xfId="0" applyNumberFormat="1" applyFont="1" applyFill="1" applyBorder="1" applyAlignment="1">
      <alignment horizontal="right" vertical="center"/>
    </xf>
    <xf numFmtId="177" fontId="2" fillId="0" borderId="51" xfId="0" applyNumberFormat="1" applyFont="1" applyFill="1" applyBorder="1" applyAlignment="1" applyProtection="1">
      <alignment horizontal="right" vertical="center"/>
    </xf>
    <xf numFmtId="177" fontId="2" fillId="0" borderId="51" xfId="0" applyNumberFormat="1" applyFont="1" applyFill="1" applyBorder="1" applyAlignment="1" applyProtection="1">
      <alignment horizontal="right" vertical="center"/>
      <protection locked="0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41" xfId="0" applyNumberFormat="1" applyFont="1" applyFill="1" applyBorder="1" applyAlignment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right" vertical="center"/>
    </xf>
    <xf numFmtId="180" fontId="2" fillId="0" borderId="27" xfId="0" applyNumberFormat="1" applyFont="1" applyFill="1" applyBorder="1" applyAlignment="1" applyProtection="1">
      <alignment horizontal="center" vertical="center"/>
    </xf>
    <xf numFmtId="177" fontId="2" fillId="0" borderId="29" xfId="0" applyNumberFormat="1" applyFont="1" applyFill="1" applyBorder="1" applyAlignment="1" applyProtection="1">
      <alignment horizontal="center" vertical="center"/>
      <protection locked="0"/>
    </xf>
    <xf numFmtId="180" fontId="2" fillId="0" borderId="22" xfId="0" applyNumberFormat="1" applyFont="1" applyFill="1" applyBorder="1" applyAlignment="1">
      <alignment horizontal="center" vertical="center" wrapText="1"/>
    </xf>
    <xf numFmtId="39" fontId="2" fillId="0" borderId="20" xfId="0" applyNumberFormat="1" applyFont="1" applyFill="1" applyBorder="1" applyAlignment="1" applyProtection="1">
      <alignment horizontal="right" vertical="center"/>
    </xf>
    <xf numFmtId="39" fontId="2" fillId="0" borderId="59" xfId="0" applyNumberFormat="1" applyFont="1" applyFill="1" applyBorder="1" applyAlignment="1">
      <alignment horizontal="right" vertical="center"/>
    </xf>
    <xf numFmtId="39" fontId="2" fillId="0" borderId="60" xfId="0" applyNumberFormat="1" applyFont="1" applyFill="1" applyBorder="1" applyAlignment="1" applyProtection="1">
      <alignment horizontal="right" vertical="center"/>
      <protection locked="0"/>
    </xf>
    <xf numFmtId="180" fontId="12" fillId="0" borderId="50" xfId="0" applyNumberFormat="1" applyFont="1" applyFill="1" applyBorder="1" applyAlignment="1">
      <alignment horizontal="center" vertical="center"/>
    </xf>
    <xf numFmtId="180" fontId="2" fillId="0" borderId="38" xfId="0" applyNumberFormat="1" applyFont="1" applyFill="1" applyBorder="1" applyAlignment="1" applyProtection="1">
      <alignment horizontal="right" vertical="center"/>
    </xf>
    <xf numFmtId="180" fontId="2" fillId="0" borderId="56" xfId="0" applyNumberFormat="1" applyFont="1" applyFill="1" applyBorder="1" applyAlignment="1" applyProtection="1">
      <alignment horizontal="right" vertical="center"/>
    </xf>
    <xf numFmtId="180" fontId="2" fillId="0" borderId="54" xfId="0" applyNumberFormat="1" applyFont="1" applyFill="1" applyBorder="1" applyAlignment="1">
      <alignment horizontal="right" vertical="center"/>
    </xf>
    <xf numFmtId="180" fontId="2" fillId="0" borderId="35" xfId="0" applyNumberFormat="1" applyFont="1" applyFill="1" applyBorder="1" applyAlignment="1">
      <alignment horizontal="right" vertical="center"/>
    </xf>
    <xf numFmtId="180" fontId="2" fillId="0" borderId="75" xfId="0" applyNumberFormat="1" applyFont="1" applyFill="1" applyBorder="1" applyAlignment="1" applyProtection="1">
      <alignment horizontal="right" vertical="center"/>
      <protection locked="0"/>
    </xf>
    <xf numFmtId="180" fontId="2" fillId="0" borderId="19" xfId="0" applyNumberFormat="1" applyFont="1" applyFill="1" applyBorder="1" applyAlignment="1">
      <alignment horizontal="right" vertical="center"/>
    </xf>
    <xf numFmtId="180" fontId="2" fillId="0" borderId="27" xfId="0" applyNumberFormat="1" applyFont="1" applyFill="1" applyBorder="1" applyAlignment="1" applyProtection="1">
      <alignment horizontal="right" vertical="center"/>
    </xf>
    <xf numFmtId="180" fontId="2" fillId="0" borderId="37" xfId="0" applyNumberFormat="1" applyFont="1" applyFill="1" applyBorder="1" applyAlignment="1" applyProtection="1">
      <alignment horizontal="right" vertical="center"/>
    </xf>
    <xf numFmtId="180" fontId="2" fillId="0" borderId="18" xfId="0" applyNumberFormat="1" applyFont="1" applyFill="1" applyBorder="1" applyAlignment="1">
      <alignment horizontal="right" vertical="center"/>
    </xf>
    <xf numFmtId="180" fontId="2" fillId="0" borderId="29" xfId="0" applyNumberFormat="1" applyFont="1" applyFill="1" applyBorder="1" applyAlignment="1" applyProtection="1">
      <alignment horizontal="right" vertical="center"/>
      <protection locked="0"/>
    </xf>
    <xf numFmtId="180" fontId="2" fillId="0" borderId="30" xfId="0" applyNumberFormat="1" applyFont="1" applyFill="1" applyBorder="1" applyAlignment="1">
      <alignment horizontal="right" vertical="center"/>
    </xf>
    <xf numFmtId="180" fontId="2" fillId="0" borderId="5" xfId="0" applyNumberFormat="1" applyFont="1" applyFill="1" applyBorder="1" applyAlignment="1">
      <alignment horizontal="right" vertical="center"/>
    </xf>
    <xf numFmtId="180" fontId="2" fillId="0" borderId="14" xfId="0" applyNumberFormat="1" applyFont="1" applyFill="1" applyBorder="1" applyAlignment="1">
      <alignment horizontal="right" vertical="center"/>
    </xf>
    <xf numFmtId="180" fontId="2" fillId="0" borderId="55" xfId="0" applyNumberFormat="1" applyFont="1" applyFill="1" applyBorder="1" applyAlignment="1">
      <alignment horizontal="right" vertical="center"/>
    </xf>
    <xf numFmtId="180" fontId="2" fillId="0" borderId="41" xfId="0" applyNumberFormat="1" applyFont="1" applyFill="1" applyBorder="1" applyAlignment="1">
      <alignment horizontal="right" vertical="center"/>
    </xf>
    <xf numFmtId="180" fontId="2" fillId="0" borderId="67" xfId="0" applyNumberFormat="1" applyFont="1" applyFill="1" applyBorder="1" applyAlignment="1" applyProtection="1">
      <alignment horizontal="right" vertical="center"/>
    </xf>
    <xf numFmtId="180" fontId="2" fillId="0" borderId="28" xfId="0" applyNumberFormat="1" applyFont="1" applyFill="1" applyBorder="1" applyAlignment="1" applyProtection="1">
      <alignment horizontal="right" vertical="center"/>
    </xf>
    <xf numFmtId="180" fontId="2" fillId="0" borderId="9" xfId="0" applyNumberFormat="1" applyFont="1" applyFill="1" applyBorder="1" applyAlignment="1" applyProtection="1">
      <alignment horizontal="right" vertical="center"/>
    </xf>
    <xf numFmtId="180" fontId="2" fillId="0" borderId="50" xfId="0" applyNumberFormat="1" applyFont="1" applyFill="1" applyBorder="1" applyAlignment="1" applyProtection="1">
      <alignment horizontal="right" vertical="center"/>
    </xf>
    <xf numFmtId="180" fontId="2" fillId="0" borderId="102" xfId="0" applyNumberFormat="1" applyFont="1" applyFill="1" applyBorder="1" applyAlignment="1">
      <alignment horizontal="right" vertical="center"/>
    </xf>
    <xf numFmtId="180" fontId="2" fillId="0" borderId="70" xfId="0" applyNumberFormat="1" applyFont="1" applyFill="1" applyBorder="1" applyAlignment="1">
      <alignment horizontal="right" vertical="center"/>
    </xf>
    <xf numFmtId="180" fontId="2" fillId="0" borderId="70" xfId="0" applyNumberFormat="1" applyFont="1" applyFill="1" applyBorder="1" applyAlignment="1" applyProtection="1">
      <alignment horizontal="right" vertical="center"/>
    </xf>
    <xf numFmtId="180" fontId="2" fillId="0" borderId="71" xfId="0" applyNumberFormat="1" applyFont="1" applyFill="1" applyBorder="1" applyAlignment="1">
      <alignment horizontal="right" vertical="center"/>
    </xf>
    <xf numFmtId="180" fontId="2" fillId="0" borderId="17" xfId="0" applyNumberFormat="1" applyFont="1" applyFill="1" applyBorder="1" applyAlignment="1">
      <alignment horizontal="right" vertical="center"/>
    </xf>
    <xf numFmtId="180" fontId="2" fillId="0" borderId="20" xfId="0" applyNumberFormat="1" applyFont="1" applyFill="1" applyBorder="1" applyAlignment="1">
      <alignment horizontal="right" vertical="center"/>
    </xf>
    <xf numFmtId="180" fontId="2" fillId="0" borderId="82" xfId="0" applyNumberFormat="1" applyFont="1" applyFill="1" applyBorder="1" applyAlignment="1">
      <alignment horizontal="right" vertical="center"/>
    </xf>
    <xf numFmtId="180" fontId="2" fillId="0" borderId="39" xfId="0" applyNumberFormat="1" applyFont="1" applyFill="1" applyBorder="1" applyAlignment="1">
      <alignment horizontal="right" vertical="center"/>
    </xf>
    <xf numFmtId="180" fontId="2" fillId="0" borderId="57" xfId="0" applyNumberFormat="1" applyFont="1" applyFill="1" applyBorder="1" applyAlignment="1">
      <alignment horizontal="right" vertical="center"/>
    </xf>
    <xf numFmtId="180" fontId="2" fillId="0" borderId="58" xfId="0" applyNumberFormat="1" applyFont="1" applyFill="1" applyBorder="1" applyAlignment="1">
      <alignment horizontal="right" vertical="center"/>
    </xf>
    <xf numFmtId="180" fontId="2" fillId="0" borderId="53" xfId="0" applyNumberFormat="1" applyFont="1" applyFill="1" applyBorder="1" applyAlignment="1">
      <alignment horizontal="right" vertical="center"/>
    </xf>
    <xf numFmtId="180" fontId="2" fillId="0" borderId="74" xfId="0" applyNumberFormat="1" applyFont="1" applyFill="1" applyBorder="1" applyAlignment="1">
      <alignment horizontal="right" vertical="center"/>
    </xf>
    <xf numFmtId="180" fontId="2" fillId="0" borderId="40" xfId="0" applyNumberFormat="1" applyFont="1" applyFill="1" applyBorder="1" applyAlignment="1">
      <alignment horizontal="right" vertical="center"/>
    </xf>
    <xf numFmtId="178" fontId="2" fillId="0" borderId="42" xfId="0" applyNumberFormat="1" applyFont="1" applyFill="1" applyBorder="1" applyAlignment="1" applyProtection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85" fontId="2" fillId="0" borderId="49" xfId="0" applyNumberFormat="1" applyFont="1" applyFill="1" applyBorder="1" applyAlignment="1" applyProtection="1">
      <alignment horizontal="right" vertical="center"/>
    </xf>
    <xf numFmtId="185" fontId="2" fillId="0" borderId="37" xfId="0" applyNumberFormat="1" applyFont="1" applyFill="1" applyBorder="1" applyAlignment="1" applyProtection="1">
      <alignment horizontal="right" vertical="center"/>
    </xf>
    <xf numFmtId="180" fontId="2" fillId="0" borderId="40" xfId="0" applyNumberFormat="1" applyFont="1" applyFill="1" applyBorder="1" applyAlignment="1">
      <alignment horizontal="center" vertical="center"/>
    </xf>
    <xf numFmtId="179" fontId="2" fillId="0" borderId="90" xfId="0" applyNumberFormat="1" applyFont="1" applyFill="1" applyBorder="1" applyAlignment="1" applyProtection="1">
      <alignment horizontal="right" vertical="center"/>
    </xf>
    <xf numFmtId="179" fontId="2" fillId="0" borderId="89" xfId="0" applyNumberFormat="1" applyFont="1" applyFill="1" applyBorder="1" applyAlignment="1" applyProtection="1">
      <alignment horizontal="right" vertical="center"/>
    </xf>
    <xf numFmtId="179" fontId="2" fillId="0" borderId="80" xfId="0" applyNumberFormat="1" applyFont="1" applyFill="1" applyBorder="1" applyAlignment="1" applyProtection="1">
      <alignment horizontal="right" vertical="center"/>
    </xf>
    <xf numFmtId="179" fontId="2" fillId="0" borderId="78" xfId="0" applyNumberFormat="1" applyFont="1" applyFill="1" applyBorder="1" applyAlignment="1" applyProtection="1">
      <alignment horizontal="right" vertical="center"/>
    </xf>
    <xf numFmtId="179" fontId="2" fillId="0" borderId="88" xfId="0" applyNumberFormat="1" applyFont="1" applyFill="1" applyBorder="1" applyAlignment="1" applyProtection="1">
      <alignment horizontal="right" vertical="center"/>
    </xf>
    <xf numFmtId="179" fontId="2" fillId="0" borderId="88" xfId="0" applyNumberFormat="1" applyFont="1" applyFill="1" applyBorder="1" applyAlignment="1">
      <alignment horizontal="right" vertical="center"/>
    </xf>
    <xf numFmtId="179" fontId="2" fillId="0" borderId="10" xfId="0" applyNumberFormat="1" applyFont="1" applyFill="1" applyBorder="1" applyAlignment="1" applyProtection="1">
      <alignment horizontal="right" vertical="center"/>
      <protection locked="0"/>
    </xf>
    <xf numFmtId="179" fontId="2" fillId="0" borderId="49" xfId="0" applyNumberFormat="1" applyFont="1" applyFill="1" applyBorder="1" applyAlignment="1" applyProtection="1">
      <alignment horizontal="right" vertical="center"/>
    </xf>
    <xf numFmtId="179" fontId="2" fillId="0" borderId="37" xfId="0" applyNumberFormat="1" applyFont="1" applyFill="1" applyBorder="1" applyAlignment="1" applyProtection="1">
      <alignment horizontal="right" vertical="center"/>
    </xf>
    <xf numFmtId="179" fontId="2" fillId="0" borderId="37" xfId="0" applyNumberFormat="1" applyFont="1" applyFill="1" applyBorder="1" applyAlignment="1">
      <alignment horizontal="right" vertical="center"/>
    </xf>
    <xf numFmtId="179" fontId="2" fillId="0" borderId="18" xfId="0" applyNumberFormat="1" applyFont="1" applyFill="1" applyBorder="1" applyAlignment="1" applyProtection="1">
      <alignment horizontal="right" vertical="center"/>
      <protection locked="0"/>
    </xf>
    <xf numFmtId="179" fontId="2" fillId="0" borderId="44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79" fontId="2" fillId="0" borderId="64" xfId="0" applyNumberFormat="1" applyFont="1" applyFill="1" applyBorder="1" applyAlignment="1" applyProtection="1">
      <alignment horizontal="right" vertical="center"/>
    </xf>
    <xf numFmtId="178" fontId="2" fillId="0" borderId="32" xfId="0" applyNumberFormat="1" applyFont="1" applyFill="1" applyBorder="1" applyAlignment="1">
      <alignment horizontal="right" vertical="center"/>
    </xf>
    <xf numFmtId="178" fontId="2" fillId="0" borderId="51" xfId="0" applyNumberFormat="1" applyFont="1" applyFill="1" applyBorder="1" applyAlignment="1">
      <alignment horizontal="right" vertical="center"/>
    </xf>
    <xf numFmtId="179" fontId="2" fillId="0" borderId="51" xfId="0" applyNumberFormat="1" applyFont="1" applyFill="1" applyBorder="1" applyAlignment="1">
      <alignment horizontal="right" vertical="center"/>
    </xf>
    <xf numFmtId="178" fontId="2" fillId="0" borderId="65" xfId="0" applyNumberFormat="1" applyFont="1" applyFill="1" applyBorder="1" applyAlignment="1" applyProtection="1">
      <alignment horizontal="right" vertical="center"/>
    </xf>
    <xf numFmtId="178" fontId="2" fillId="0" borderId="56" xfId="0" applyNumberFormat="1" applyFont="1" applyFill="1" applyBorder="1" applyAlignment="1" applyProtection="1">
      <alignment horizontal="right" vertical="center"/>
    </xf>
    <xf numFmtId="178" fontId="2" fillId="0" borderId="56" xfId="0" applyNumberFormat="1" applyFont="1" applyFill="1" applyBorder="1" applyAlignment="1">
      <alignment horizontal="right" vertical="center"/>
    </xf>
    <xf numFmtId="178" fontId="2" fillId="0" borderId="35" xfId="0" applyNumberFormat="1" applyFont="1" applyFill="1" applyBorder="1" applyAlignment="1" applyProtection="1">
      <alignment horizontal="right" vertical="center"/>
      <protection locked="0"/>
    </xf>
    <xf numFmtId="178" fontId="2" fillId="0" borderId="30" xfId="0" applyNumberFormat="1" applyFont="1" applyFill="1" applyBorder="1" applyAlignment="1">
      <alignment horizontal="right" vertical="center"/>
    </xf>
    <xf numFmtId="178" fontId="2" fillId="0" borderId="5" xfId="0" applyNumberFormat="1" applyFont="1" applyFill="1" applyBorder="1" applyAlignment="1">
      <alignment horizontal="right" vertical="center"/>
    </xf>
    <xf numFmtId="178" fontId="2" fillId="0" borderId="14" xfId="0" applyNumberFormat="1" applyFont="1" applyFill="1" applyBorder="1" applyAlignment="1">
      <alignment horizontal="right" vertical="center"/>
    </xf>
    <xf numFmtId="178" fontId="2" fillId="0" borderId="55" xfId="0" applyNumberFormat="1" applyFont="1" applyFill="1" applyBorder="1" applyAlignment="1" applyProtection="1">
      <alignment horizontal="right" vertical="center"/>
    </xf>
    <xf numFmtId="178" fontId="2" fillId="0" borderId="67" xfId="0" applyNumberFormat="1" applyFont="1" applyFill="1" applyBorder="1" applyAlignment="1" applyProtection="1">
      <alignment horizontal="right" vertical="center"/>
    </xf>
    <xf numFmtId="178" fontId="2" fillId="0" borderId="9" xfId="0" applyNumberFormat="1" applyFont="1" applyFill="1" applyBorder="1" applyAlignment="1" applyProtection="1">
      <alignment horizontal="right" vertical="center"/>
    </xf>
    <xf numFmtId="178" fontId="2" fillId="0" borderId="59" xfId="0" applyNumberFormat="1" applyFont="1" applyFill="1" applyBorder="1" applyAlignment="1" applyProtection="1">
      <alignment horizontal="right" vertical="center"/>
    </xf>
    <xf numFmtId="178" fontId="2" fillId="0" borderId="59" xfId="0" applyNumberFormat="1" applyFont="1" applyFill="1" applyBorder="1" applyAlignment="1">
      <alignment horizontal="right" vertical="center"/>
    </xf>
    <xf numFmtId="185" fontId="2" fillId="0" borderId="59" xfId="0" applyNumberFormat="1" applyFont="1" applyFill="1" applyBorder="1" applyAlignment="1">
      <alignment horizontal="right" vertical="center"/>
    </xf>
    <xf numFmtId="185" fontId="2" fillId="0" borderId="37" xfId="0" applyNumberFormat="1" applyFont="1" applyFill="1" applyBorder="1" applyAlignment="1">
      <alignment horizontal="right" vertical="center"/>
    </xf>
    <xf numFmtId="178" fontId="2" fillId="0" borderId="41" xfId="0" applyNumberFormat="1" applyFont="1" applyFill="1" applyBorder="1" applyAlignment="1">
      <alignment horizontal="right" vertical="center"/>
    </xf>
    <xf numFmtId="178" fontId="2" fillId="0" borderId="78" xfId="0" applyNumberFormat="1" applyFont="1" applyFill="1" applyBorder="1" applyAlignment="1">
      <alignment horizontal="right" vertical="center"/>
    </xf>
    <xf numFmtId="178" fontId="2" fillId="0" borderId="88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178" fontId="2" fillId="0" borderId="3" xfId="0" applyNumberFormat="1" applyFont="1" applyFill="1" applyBorder="1" applyAlignment="1" applyProtection="1">
      <alignment horizontal="right" vertical="center"/>
    </xf>
    <xf numFmtId="178" fontId="2" fillId="0" borderId="53" xfId="0" applyNumberFormat="1" applyFont="1" applyFill="1" applyBorder="1" applyAlignment="1">
      <alignment horizontal="right" vertical="center"/>
    </xf>
    <xf numFmtId="178" fontId="2" fillId="0" borderId="57" xfId="0" applyNumberFormat="1" applyFont="1" applyFill="1" applyBorder="1" applyAlignment="1">
      <alignment horizontal="right" vertical="center"/>
    </xf>
    <xf numFmtId="178" fontId="2" fillId="0" borderId="58" xfId="0" applyNumberFormat="1" applyFont="1" applyFill="1" applyBorder="1" applyAlignment="1">
      <alignment horizontal="right" vertical="center"/>
    </xf>
    <xf numFmtId="178" fontId="2" fillId="0" borderId="40" xfId="0" applyNumberFormat="1" applyFont="1" applyFill="1" applyBorder="1" applyAlignment="1">
      <alignment horizontal="right" vertical="center"/>
    </xf>
    <xf numFmtId="183" fontId="2" fillId="0" borderId="4" xfId="0" applyNumberFormat="1" applyFont="1" applyFill="1" applyBorder="1" applyAlignment="1">
      <alignment horizontal="right" vertical="center"/>
    </xf>
    <xf numFmtId="183" fontId="2" fillId="0" borderId="55" xfId="0" applyNumberFormat="1" applyFont="1" applyFill="1" applyBorder="1" applyAlignment="1" applyProtection="1">
      <alignment horizontal="right" vertical="center"/>
    </xf>
    <xf numFmtId="183" fontId="2" fillId="0" borderId="6" xfId="0" applyNumberFormat="1" applyFont="1" applyFill="1" applyBorder="1" applyAlignment="1">
      <alignment horizontal="right" vertical="center"/>
    </xf>
    <xf numFmtId="184" fontId="2" fillId="0" borderId="29" xfId="0" applyNumberFormat="1" applyFont="1" applyFill="1" applyBorder="1" applyAlignment="1" applyProtection="1">
      <alignment horizontal="right" vertical="center"/>
      <protection locked="0"/>
    </xf>
    <xf numFmtId="184" fontId="2" fillId="0" borderId="18" xfId="0" applyNumberFormat="1" applyFont="1" applyFill="1" applyBorder="1" applyAlignment="1" applyProtection="1">
      <alignment horizontal="right" vertical="center"/>
      <protection locked="0"/>
    </xf>
    <xf numFmtId="177" fontId="2" fillId="0" borderId="27" xfId="0" applyNumberFormat="1" applyFont="1" applyFill="1" applyBorder="1" applyAlignment="1" applyProtection="1">
      <alignment horizontal="center" vertical="center"/>
    </xf>
    <xf numFmtId="177" fontId="2" fillId="0" borderId="72" xfId="0" applyNumberFormat="1" applyFont="1" applyFill="1" applyBorder="1" applyAlignment="1">
      <alignment horizontal="right" vertical="center"/>
    </xf>
    <xf numFmtId="177" fontId="2" fillId="0" borderId="96" xfId="0" applyNumberFormat="1" applyFont="1" applyFill="1" applyBorder="1" applyAlignment="1">
      <alignment horizontal="right" vertical="center"/>
    </xf>
    <xf numFmtId="177" fontId="2" fillId="0" borderId="84" xfId="0" applyNumberFormat="1" applyFont="1" applyFill="1" applyBorder="1" applyAlignment="1">
      <alignment horizontal="right" vertical="center"/>
    </xf>
    <xf numFmtId="177" fontId="2" fillId="0" borderId="69" xfId="0" applyNumberFormat="1" applyFont="1" applyFill="1" applyBorder="1" applyAlignment="1">
      <alignment horizontal="right" vertical="center"/>
    </xf>
    <xf numFmtId="177" fontId="2" fillId="0" borderId="103" xfId="0" applyNumberFormat="1" applyFont="1" applyFill="1" applyBorder="1" applyAlignment="1">
      <alignment horizontal="right" vertical="center"/>
    </xf>
    <xf numFmtId="177" fontId="2" fillId="0" borderId="72" xfId="0" applyNumberFormat="1" applyFont="1" applyFill="1" applyBorder="1" applyAlignment="1" applyProtection="1">
      <alignment horizontal="right" vertical="center"/>
    </xf>
    <xf numFmtId="177" fontId="2" fillId="0" borderId="72" xfId="0" applyNumberFormat="1" applyFont="1" applyFill="1" applyBorder="1" applyAlignment="1" applyProtection="1">
      <alignment horizontal="right" vertical="center"/>
      <protection locked="0"/>
    </xf>
    <xf numFmtId="177" fontId="2" fillId="0" borderId="11" xfId="0" applyNumberFormat="1" applyFont="1" applyFill="1" applyBorder="1" applyAlignment="1" applyProtection="1">
      <alignment horizontal="center" vertical="center"/>
      <protection locked="0"/>
    </xf>
    <xf numFmtId="39" fontId="12" fillId="0" borderId="5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 applyProtection="1">
      <alignment horizontal="center" vertical="center"/>
      <protection locked="0"/>
    </xf>
    <xf numFmtId="179" fontId="2" fillId="0" borderId="65" xfId="0" applyNumberFormat="1" applyFont="1" applyFill="1" applyBorder="1" applyAlignment="1" applyProtection="1">
      <alignment horizontal="right" vertical="center"/>
      <protection locked="0"/>
    </xf>
    <xf numFmtId="179" fontId="2" fillId="0" borderId="79" xfId="0" applyNumberFormat="1" applyFont="1" applyFill="1" applyBorder="1" applyAlignment="1" applyProtection="1">
      <alignment horizontal="right" vertical="center"/>
      <protection locked="0"/>
    </xf>
    <xf numFmtId="179" fontId="2" fillId="0" borderId="56" xfId="0" applyNumberFormat="1" applyFont="1" applyFill="1" applyBorder="1" applyAlignment="1" applyProtection="1">
      <alignment horizontal="right" vertical="center"/>
      <protection locked="0"/>
    </xf>
    <xf numFmtId="179" fontId="2" fillId="0" borderId="54" xfId="0" applyNumberFormat="1" applyFont="1" applyFill="1" applyBorder="1" applyAlignment="1" applyProtection="1">
      <alignment horizontal="right" vertical="center"/>
      <protection locked="0"/>
    </xf>
    <xf numFmtId="179" fontId="2" fillId="0" borderId="79" xfId="0" applyNumberFormat="1" applyFont="1" applyFill="1" applyBorder="1" applyAlignment="1">
      <alignment horizontal="right" vertical="center"/>
    </xf>
    <xf numFmtId="179" fontId="2" fillId="0" borderId="54" xfId="0" applyNumberFormat="1" applyFont="1" applyFill="1" applyBorder="1" applyAlignment="1" applyProtection="1">
      <alignment horizontal="right" vertical="center"/>
    </xf>
    <xf numFmtId="179" fontId="2" fillId="0" borderId="75" xfId="0" applyNumberFormat="1" applyFont="1" applyFill="1" applyBorder="1" applyAlignment="1" applyProtection="1">
      <alignment horizontal="right" vertical="center"/>
    </xf>
    <xf numFmtId="179" fontId="2" fillId="0" borderId="35" xfId="0" applyNumberFormat="1" applyFont="1" applyFill="1" applyBorder="1" applyAlignment="1" applyProtection="1">
      <alignment horizontal="right" vertical="center"/>
      <protection locked="0"/>
    </xf>
    <xf numFmtId="179" fontId="2" fillId="0" borderId="66" xfId="0" applyNumberFormat="1" applyFont="1" applyFill="1" applyBorder="1" applyAlignment="1" applyProtection="1">
      <alignment horizontal="right" vertical="center"/>
      <protection locked="0"/>
    </xf>
    <xf numFmtId="179" fontId="2" fillId="0" borderId="65" xfId="0" applyNumberFormat="1" applyFont="1" applyFill="1" applyBorder="1" applyAlignment="1">
      <alignment horizontal="right" vertical="center"/>
    </xf>
    <xf numFmtId="184" fontId="2" fillId="0" borderId="49" xfId="0" applyNumberFormat="1" applyFont="1" applyFill="1" applyBorder="1" applyAlignment="1" applyProtection="1">
      <alignment horizontal="right" vertical="center"/>
    </xf>
    <xf numFmtId="180" fontId="12" fillId="0" borderId="43" xfId="0" applyNumberFormat="1" applyFont="1" applyFill="1" applyBorder="1" applyAlignment="1">
      <alignment horizontal="center" vertical="center"/>
    </xf>
    <xf numFmtId="177" fontId="2" fillId="0" borderId="40" xfId="0" applyNumberFormat="1" applyFont="1" applyFill="1" applyBorder="1" applyAlignment="1" applyProtection="1">
      <alignment horizontal="center" vertical="center"/>
      <protection locked="0"/>
    </xf>
    <xf numFmtId="183" fontId="2" fillId="0" borderId="93" xfId="0" applyNumberFormat="1" applyFont="1" applyFill="1" applyBorder="1" applyAlignment="1">
      <alignment horizontal="right" vertical="center"/>
    </xf>
    <xf numFmtId="183" fontId="2" fillId="0" borderId="94" xfId="0" applyNumberFormat="1" applyFont="1" applyFill="1" applyBorder="1" applyAlignment="1" applyProtection="1">
      <alignment horizontal="right" vertical="center"/>
    </xf>
    <xf numFmtId="183" fontId="2" fillId="0" borderId="93" xfId="0" applyNumberFormat="1" applyFont="1" applyFill="1" applyBorder="1" applyAlignment="1" applyProtection="1">
      <alignment horizontal="right" vertical="center"/>
    </xf>
    <xf numFmtId="183" fontId="2" fillId="0" borderId="95" xfId="0" applyNumberFormat="1" applyFont="1" applyFill="1" applyBorder="1" applyAlignment="1" applyProtection="1">
      <alignment horizontal="right" vertical="center"/>
      <protection locked="0"/>
    </xf>
    <xf numFmtId="183" fontId="2" fillId="0" borderId="97" xfId="0" applyNumberFormat="1" applyFont="1" applyFill="1" applyBorder="1" applyAlignment="1" applyProtection="1">
      <alignment horizontal="right" vertical="center"/>
      <protection locked="0"/>
    </xf>
    <xf numFmtId="183" fontId="2" fillId="0" borderId="100" xfId="0" applyNumberFormat="1" applyFont="1" applyFill="1" applyBorder="1" applyAlignment="1">
      <alignment horizontal="right" vertical="center"/>
    </xf>
    <xf numFmtId="183" fontId="2" fillId="0" borderId="101" xfId="0" applyNumberFormat="1" applyFont="1" applyFill="1" applyBorder="1" applyAlignment="1" applyProtection="1">
      <alignment horizontal="right" vertical="center"/>
    </xf>
    <xf numFmtId="183" fontId="2" fillId="0" borderId="100" xfId="0" applyNumberFormat="1" applyFont="1" applyFill="1" applyBorder="1" applyAlignment="1" applyProtection="1">
      <alignment horizontal="right" vertical="center"/>
    </xf>
    <xf numFmtId="183" fontId="2" fillId="0" borderId="98" xfId="0" applyNumberFormat="1" applyFont="1" applyFill="1" applyBorder="1" applyAlignment="1" applyProtection="1">
      <alignment horizontal="right" vertical="center"/>
      <protection locked="0"/>
    </xf>
    <xf numFmtId="183" fontId="2" fillId="0" borderId="99" xfId="0" applyNumberFormat="1" applyFont="1" applyFill="1" applyBorder="1" applyAlignment="1" applyProtection="1">
      <alignment horizontal="right" vertical="center"/>
      <protection locked="0"/>
    </xf>
    <xf numFmtId="179" fontId="2" fillId="0" borderId="59" xfId="0" applyNumberFormat="1" applyFont="1" applyFill="1" applyBorder="1" applyAlignment="1" applyProtection="1">
      <alignment vertical="center"/>
      <protection locked="0"/>
    </xf>
    <xf numFmtId="183" fontId="2" fillId="0" borderId="62" xfId="0" applyNumberFormat="1" applyFont="1" applyFill="1" applyBorder="1" applyAlignment="1" applyProtection="1">
      <alignment vertical="center"/>
    </xf>
    <xf numFmtId="184" fontId="2" fillId="0" borderId="61" xfId="0" applyNumberFormat="1" applyFont="1" applyFill="1" applyBorder="1" applyAlignment="1" applyProtection="1">
      <alignment vertical="center"/>
      <protection locked="0"/>
    </xf>
    <xf numFmtId="184" fontId="2" fillId="0" borderId="59" xfId="0" applyNumberFormat="1" applyFont="1" applyFill="1" applyBorder="1" applyAlignment="1" applyProtection="1">
      <alignment vertical="center"/>
      <protection locked="0"/>
    </xf>
    <xf numFmtId="186" fontId="2" fillId="0" borderId="18" xfId="0" applyNumberFormat="1" applyFont="1" applyFill="1" applyBorder="1" applyAlignment="1" applyProtection="1">
      <alignment vertical="center"/>
      <protection locked="0"/>
    </xf>
    <xf numFmtId="183" fontId="2" fillId="0" borderId="96" xfId="0" applyNumberFormat="1" applyFont="1" applyFill="1" applyBorder="1" applyAlignment="1">
      <alignment vertical="center"/>
    </xf>
    <xf numFmtId="183" fontId="2" fillId="0" borderId="69" xfId="0" applyNumberFormat="1" applyFont="1" applyFill="1" applyBorder="1" applyAlignment="1">
      <alignment vertical="center"/>
    </xf>
    <xf numFmtId="183" fontId="2" fillId="0" borderId="69" xfId="0" applyNumberFormat="1" applyFont="1" applyFill="1" applyBorder="1" applyAlignment="1" applyProtection="1">
      <alignment vertical="center"/>
      <protection locked="0"/>
    </xf>
    <xf numFmtId="183" fontId="2" fillId="0" borderId="96" xfId="0" applyNumberFormat="1" applyFont="1" applyFill="1" applyBorder="1" applyAlignment="1" applyProtection="1">
      <alignment vertical="center"/>
      <protection locked="0"/>
    </xf>
    <xf numFmtId="183" fontId="12" fillId="0" borderId="69" xfId="0" applyNumberFormat="1" applyFont="1" applyFill="1" applyBorder="1" applyAlignment="1" applyProtection="1">
      <alignment vertical="center" wrapText="1"/>
      <protection locked="0"/>
    </xf>
    <xf numFmtId="183" fontId="2" fillId="0" borderId="72" xfId="0" applyNumberFormat="1" applyFont="1" applyFill="1" applyBorder="1" applyAlignment="1" applyProtection="1">
      <alignment vertical="center"/>
      <protection locked="0"/>
    </xf>
    <xf numFmtId="183" fontId="2" fillId="0" borderId="71" xfId="0" applyNumberFormat="1" applyFont="1" applyFill="1" applyBorder="1" applyAlignment="1" applyProtection="1">
      <alignment vertical="center"/>
      <protection locked="0"/>
    </xf>
    <xf numFmtId="177" fontId="2" fillId="0" borderId="10" xfId="0" applyNumberFormat="1" applyFont="1" applyFill="1" applyBorder="1" applyAlignment="1">
      <alignment horizontal="right" vertical="center"/>
    </xf>
    <xf numFmtId="177" fontId="2" fillId="0" borderId="90" xfId="0" applyNumberFormat="1" applyFont="1" applyFill="1" applyBorder="1" applyAlignment="1">
      <alignment horizontal="right" vertical="center"/>
    </xf>
    <xf numFmtId="177" fontId="2" fillId="0" borderId="91" xfId="0" applyNumberFormat="1" applyFont="1" applyFill="1" applyBorder="1" applyAlignment="1">
      <alignment horizontal="right" vertical="center"/>
    </xf>
    <xf numFmtId="177" fontId="2" fillId="0" borderId="89" xfId="0" applyNumberFormat="1" applyFont="1" applyFill="1" applyBorder="1" applyAlignment="1">
      <alignment horizontal="right" vertical="center"/>
    </xf>
    <xf numFmtId="177" fontId="2" fillId="0" borderId="92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10" xfId="0" applyNumberFormat="1" applyFont="1" applyFill="1" applyBorder="1" applyAlignment="1" applyProtection="1">
      <alignment horizontal="right" vertical="center"/>
      <protection locked="0"/>
    </xf>
    <xf numFmtId="177" fontId="2" fillId="0" borderId="51" xfId="0" applyNumberFormat="1" applyFont="1" applyFill="1" applyBorder="1" applyAlignment="1">
      <alignment horizontal="right" vertical="center"/>
    </xf>
    <xf numFmtId="177" fontId="2" fillId="0" borderId="61" xfId="0" applyNumberFormat="1" applyFont="1" applyFill="1" applyBorder="1" applyAlignment="1">
      <alignment horizontal="right" vertical="center"/>
    </xf>
    <xf numFmtId="177" fontId="2" fillId="0" borderId="77" xfId="0" applyNumberFormat="1" applyFont="1" applyFill="1" applyBorder="1" applyAlignment="1">
      <alignment horizontal="right" vertical="center"/>
    </xf>
    <xf numFmtId="177" fontId="2" fillId="0" borderId="59" xfId="0" applyNumberFormat="1" applyFont="1" applyFill="1" applyBorder="1" applyAlignment="1">
      <alignment horizontal="right" vertical="center"/>
    </xf>
    <xf numFmtId="177" fontId="2" fillId="0" borderId="42" xfId="0" applyNumberFormat="1" applyFont="1" applyFill="1" applyBorder="1" applyAlignment="1">
      <alignment horizontal="right"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77" fontId="2" fillId="0" borderId="30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177" fontId="2" fillId="0" borderId="67" xfId="0" applyNumberFormat="1" applyFont="1" applyFill="1" applyBorder="1" applyAlignment="1">
      <alignment horizontal="right" vertical="center"/>
    </xf>
    <xf numFmtId="177" fontId="2" fillId="0" borderId="55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 applyProtection="1">
      <alignment horizontal="right" vertical="center"/>
      <protection locked="0"/>
    </xf>
    <xf numFmtId="4" fontId="2" fillId="0" borderId="56" xfId="0" applyNumberFormat="1" applyFont="1" applyFill="1" applyBorder="1" applyAlignment="1">
      <alignment horizontal="right" vertical="center"/>
    </xf>
    <xf numFmtId="4" fontId="2" fillId="0" borderId="54" xfId="0" applyNumberFormat="1" applyFont="1" applyFill="1" applyBorder="1" applyAlignment="1">
      <alignment horizontal="right" vertical="center"/>
    </xf>
    <xf numFmtId="4" fontId="2" fillId="0" borderId="59" xfId="0" applyNumberFormat="1" applyFont="1" applyFill="1" applyBorder="1" applyAlignment="1">
      <alignment horizontal="right" vertical="center"/>
    </xf>
    <xf numFmtId="4" fontId="2" fillId="0" borderId="42" xfId="0" applyNumberFormat="1" applyFont="1" applyFill="1" applyBorder="1" applyAlignment="1">
      <alignment horizontal="right" vertical="center"/>
    </xf>
    <xf numFmtId="4" fontId="2" fillId="0" borderId="37" xfId="0" applyNumberFormat="1" applyFont="1" applyFill="1" applyBorder="1" applyAlignment="1">
      <alignment horizontal="right" vertical="center"/>
    </xf>
    <xf numFmtId="4" fontId="2" fillId="0" borderId="80" xfId="0" applyNumberFormat="1" applyFont="1" applyFill="1" applyBorder="1" applyAlignment="1">
      <alignment horizontal="right" vertical="center"/>
    </xf>
    <xf numFmtId="178" fontId="2" fillId="0" borderId="65" xfId="0" applyNumberFormat="1" applyFont="1" applyFill="1" applyBorder="1" applyAlignment="1">
      <alignment vertical="center"/>
    </xf>
    <xf numFmtId="178" fontId="2" fillId="0" borderId="56" xfId="0" applyNumberFormat="1" applyFont="1" applyFill="1" applyBorder="1" applyAlignment="1">
      <alignment vertical="center"/>
    </xf>
    <xf numFmtId="178" fontId="2" fillId="0" borderId="54" xfId="0" applyNumberFormat="1" applyFont="1" applyFill="1" applyBorder="1" applyAlignment="1" applyProtection="1">
      <alignment vertical="center"/>
    </xf>
    <xf numFmtId="178" fontId="2" fillId="0" borderId="79" xfId="0" applyNumberFormat="1" applyFont="1" applyFill="1" applyBorder="1" applyAlignment="1">
      <alignment vertical="center"/>
    </xf>
    <xf numFmtId="178" fontId="2" fillId="0" borderId="56" xfId="0" applyNumberFormat="1" applyFont="1" applyFill="1" applyBorder="1" applyAlignment="1" applyProtection="1">
      <alignment vertical="center"/>
      <protection locked="0"/>
    </xf>
    <xf numFmtId="178" fontId="2" fillId="0" borderId="35" xfId="0" applyNumberFormat="1" applyFont="1" applyFill="1" applyBorder="1" applyAlignment="1" applyProtection="1">
      <alignment vertical="center"/>
    </xf>
    <xf numFmtId="178" fontId="2" fillId="0" borderId="35" xfId="0" applyNumberFormat="1" applyFont="1" applyFill="1" applyBorder="1" applyAlignment="1" applyProtection="1">
      <alignment vertical="center"/>
      <protection locked="0"/>
    </xf>
    <xf numFmtId="178" fontId="2" fillId="0" borderId="49" xfId="0" applyNumberFormat="1" applyFont="1" applyFill="1" applyBorder="1" applyAlignment="1" applyProtection="1">
      <alignment vertical="center" wrapText="1" shrinkToFit="1"/>
    </xf>
    <xf numFmtId="178" fontId="2" fillId="0" borderId="37" xfId="0" applyNumberFormat="1" applyFont="1" applyFill="1" applyBorder="1" applyAlignment="1" applyProtection="1">
      <alignment vertical="center" shrinkToFit="1"/>
    </xf>
    <xf numFmtId="186" fontId="2" fillId="0" borderId="37" xfId="0" applyNumberFormat="1" applyFont="1" applyFill="1" applyBorder="1" applyAlignment="1" applyProtection="1">
      <alignment vertical="center" wrapText="1" shrinkToFit="1"/>
    </xf>
    <xf numFmtId="178" fontId="2" fillId="0" borderId="80" xfId="0" applyNumberFormat="1" applyFont="1" applyFill="1" applyBorder="1" applyAlignment="1" applyProtection="1">
      <alignment vertical="center"/>
    </xf>
    <xf numFmtId="178" fontId="2" fillId="0" borderId="76" xfId="0" applyNumberFormat="1" applyFont="1" applyFill="1" applyBorder="1" applyAlignment="1" applyProtection="1">
      <alignment vertical="center" shrinkToFit="1"/>
    </xf>
    <xf numFmtId="178" fontId="2" fillId="0" borderId="37" xfId="0" applyNumberFormat="1" applyFont="1" applyFill="1" applyBorder="1" applyAlignment="1">
      <alignment vertical="center" shrinkToFit="1"/>
    </xf>
    <xf numFmtId="178" fontId="2" fillId="0" borderId="37" xfId="0" applyNumberFormat="1" applyFont="1" applyFill="1" applyBorder="1" applyAlignment="1" applyProtection="1">
      <alignment vertical="center" wrapText="1"/>
    </xf>
    <xf numFmtId="178" fontId="2" fillId="0" borderId="37" xfId="0" applyNumberFormat="1" applyFont="1" applyFill="1" applyBorder="1" applyAlignment="1" applyProtection="1">
      <alignment vertical="center" wrapText="1" shrinkToFit="1"/>
    </xf>
    <xf numFmtId="178" fontId="11" fillId="0" borderId="37" xfId="0" applyNumberFormat="1" applyFont="1" applyFill="1" applyBorder="1" applyAlignment="1">
      <alignment vertical="center" wrapText="1" shrinkToFit="1"/>
    </xf>
    <xf numFmtId="178" fontId="2" fillId="0" borderId="18" xfId="0" applyNumberFormat="1" applyFont="1" applyFill="1" applyBorder="1" applyAlignment="1" applyProtection="1">
      <alignment vertical="center"/>
    </xf>
    <xf numFmtId="178" fontId="2" fillId="0" borderId="18" xfId="0" applyNumberFormat="1" applyFont="1" applyFill="1" applyBorder="1" applyAlignment="1" applyProtection="1">
      <alignment vertical="center" wrapText="1"/>
      <protection locked="0"/>
    </xf>
    <xf numFmtId="178" fontId="2" fillId="0" borderId="37" xfId="0" applyNumberFormat="1" applyFont="1" applyFill="1" applyBorder="1" applyAlignment="1">
      <alignment vertical="center"/>
    </xf>
    <xf numFmtId="178" fontId="2" fillId="0" borderId="41" xfId="0" applyNumberFormat="1" applyFont="1" applyFill="1" applyBorder="1" applyAlignment="1">
      <alignment vertical="center"/>
    </xf>
    <xf numFmtId="178" fontId="2" fillId="0" borderId="5" xfId="0" applyNumberFormat="1" applyFont="1" applyFill="1" applyBorder="1" applyAlignment="1">
      <alignment vertical="center"/>
    </xf>
    <xf numFmtId="178" fontId="2" fillId="0" borderId="55" xfId="0" applyNumberFormat="1" applyFont="1" applyFill="1" applyBorder="1" applyAlignment="1">
      <alignment vertical="center"/>
    </xf>
    <xf numFmtId="178" fontId="2" fillId="0" borderId="14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80" fontId="2" fillId="0" borderId="55" xfId="0" applyNumberFormat="1" applyFont="1" applyFill="1" applyBorder="1" applyAlignment="1" applyProtection="1">
      <alignment horizontal="right" vertical="center"/>
    </xf>
    <xf numFmtId="180" fontId="2" fillId="0" borderId="14" xfId="0" applyNumberFormat="1" applyFont="1" applyFill="1" applyBorder="1" applyAlignment="1" applyProtection="1">
      <alignment horizontal="right" vertical="center"/>
      <protection locked="0"/>
    </xf>
    <xf numFmtId="180" fontId="2" fillId="0" borderId="5" xfId="0" applyNumberFormat="1" applyFont="1" applyFill="1" applyBorder="1" applyAlignment="1" applyProtection="1">
      <alignment horizontal="right" vertical="center"/>
      <protection locked="0"/>
    </xf>
    <xf numFmtId="39" fontId="2" fillId="0" borderId="56" xfId="0" applyNumberFormat="1" applyFont="1" applyFill="1" applyBorder="1" applyAlignment="1">
      <alignment horizontal="right" vertical="center"/>
    </xf>
    <xf numFmtId="180" fontId="2" fillId="0" borderId="56" xfId="0" applyNumberFormat="1" applyFont="1" applyFill="1" applyBorder="1" applyAlignment="1" applyProtection="1">
      <alignment horizontal="right" vertical="center" shrinkToFit="1"/>
    </xf>
    <xf numFmtId="180" fontId="2" fillId="0" borderId="56" xfId="0" applyNumberFormat="1" applyFont="1" applyFill="1" applyBorder="1" applyAlignment="1" applyProtection="1">
      <alignment horizontal="center" vertical="center" shrinkToFit="1"/>
    </xf>
    <xf numFmtId="180" fontId="2" fillId="0" borderId="79" xfId="0" applyNumberFormat="1" applyFont="1" applyFill="1" applyBorder="1" applyAlignment="1" applyProtection="1">
      <alignment vertical="center" shrinkToFit="1"/>
    </xf>
    <xf numFmtId="180" fontId="2" fillId="0" borderId="56" xfId="0" applyNumberFormat="1" applyFont="1" applyFill="1" applyBorder="1" applyAlignment="1" applyProtection="1">
      <alignment vertical="center" shrinkToFit="1"/>
    </xf>
    <xf numFmtId="180" fontId="2" fillId="0" borderId="54" xfId="0" applyNumberFormat="1" applyFont="1" applyFill="1" applyBorder="1" applyAlignment="1" applyProtection="1">
      <alignment vertical="center"/>
    </xf>
    <xf numFmtId="39" fontId="2" fillId="0" borderId="35" xfId="0" applyNumberFormat="1" applyFont="1" applyFill="1" applyBorder="1" applyAlignment="1" applyProtection="1">
      <alignment horizontal="right" vertical="center" wrapText="1"/>
      <protection locked="0"/>
    </xf>
    <xf numFmtId="180" fontId="2" fillId="0" borderId="76" xfId="0" applyNumberFormat="1" applyFont="1" applyFill="1" applyBorder="1" applyAlignment="1">
      <alignment vertical="center"/>
    </xf>
    <xf numFmtId="180" fontId="2" fillId="0" borderId="37" xfId="0" applyNumberFormat="1" applyFont="1" applyFill="1" applyBorder="1" applyAlignment="1" applyProtection="1">
      <alignment vertical="center"/>
      <protection locked="0"/>
    </xf>
    <xf numFmtId="180" fontId="2" fillId="0" borderId="37" xfId="0" applyNumberFormat="1" applyFont="1" applyFill="1" applyBorder="1" applyAlignment="1">
      <alignment vertical="center"/>
    </xf>
    <xf numFmtId="39" fontId="2" fillId="0" borderId="18" xfId="0" applyNumberFormat="1" applyFont="1" applyFill="1" applyBorder="1" applyAlignment="1" applyProtection="1">
      <alignment horizontal="right" vertical="center"/>
      <protection locked="0"/>
    </xf>
    <xf numFmtId="180" fontId="2" fillId="0" borderId="8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 applyProtection="1">
      <alignment horizontal="center" vertical="center" shrinkToFit="1"/>
    </xf>
    <xf numFmtId="180" fontId="2" fillId="0" borderId="24" xfId="0" applyNumberFormat="1" applyFont="1" applyFill="1" applyBorder="1" applyAlignment="1" applyProtection="1">
      <alignment horizontal="center" vertical="center" shrinkToFit="1"/>
    </xf>
    <xf numFmtId="179" fontId="2" fillId="0" borderId="90" xfId="0" applyNumberFormat="1" applyFont="1" applyFill="1" applyBorder="1" applyAlignment="1" applyProtection="1">
      <alignment horizontal="right" vertical="center"/>
      <protection locked="0"/>
    </xf>
    <xf numFmtId="179" fontId="2" fillId="0" borderId="91" xfId="0" applyNumberFormat="1" applyFont="1" applyFill="1" applyBorder="1" applyAlignment="1" applyProtection="1">
      <alignment horizontal="right" vertical="center"/>
      <protection locked="0"/>
    </xf>
    <xf numFmtId="179" fontId="2" fillId="0" borderId="89" xfId="0" applyNumberFormat="1" applyFont="1" applyFill="1" applyBorder="1" applyAlignment="1" applyProtection="1">
      <alignment horizontal="right" vertical="center"/>
      <protection locked="0"/>
    </xf>
    <xf numFmtId="179" fontId="2" fillId="0" borderId="90" xfId="0" applyNumberFormat="1" applyFont="1" applyFill="1" applyBorder="1" applyAlignment="1">
      <alignment horizontal="right" vertical="center"/>
    </xf>
    <xf numFmtId="179" fontId="2" fillId="0" borderId="66" xfId="0" applyNumberFormat="1" applyFont="1" applyFill="1" applyBorder="1" applyAlignment="1" applyProtection="1">
      <alignment horizontal="right" vertical="center"/>
    </xf>
    <xf numFmtId="179" fontId="2" fillId="0" borderId="21" xfId="0" applyNumberFormat="1" applyFont="1" applyFill="1" applyBorder="1" applyAlignment="1" applyProtection="1">
      <alignment horizontal="right" vertical="center"/>
      <protection locked="0"/>
    </xf>
    <xf numFmtId="179" fontId="2" fillId="0" borderId="0" xfId="0" applyNumberFormat="1" applyFont="1" applyFill="1" applyBorder="1" applyAlignment="1" applyProtection="1">
      <alignment horizontal="right" vertical="center"/>
      <protection locked="0"/>
    </xf>
    <xf numFmtId="179" fontId="2" fillId="0" borderId="49" xfId="0" applyNumberFormat="1" applyFont="1" applyFill="1" applyBorder="1" applyAlignment="1" applyProtection="1">
      <alignment horizontal="right" vertical="center"/>
      <protection locked="0"/>
    </xf>
    <xf numFmtId="179" fontId="2" fillId="0" borderId="76" xfId="0" applyNumberFormat="1" applyFont="1" applyFill="1" applyBorder="1" applyAlignment="1" applyProtection="1">
      <alignment horizontal="right" vertical="center"/>
      <protection locked="0"/>
    </xf>
    <xf numFmtId="179" fontId="2" fillId="0" borderId="37" xfId="0" applyNumberFormat="1" applyFont="1" applyFill="1" applyBorder="1" applyAlignment="1" applyProtection="1">
      <alignment horizontal="right" vertical="center"/>
      <protection locked="0"/>
    </xf>
    <xf numFmtId="179" fontId="2" fillId="0" borderId="80" xfId="0" applyNumberFormat="1" applyFont="1" applyFill="1" applyBorder="1" applyAlignment="1" applyProtection="1">
      <alignment horizontal="right" vertical="center"/>
      <protection locked="0"/>
    </xf>
    <xf numFmtId="179" fontId="2" fillId="0" borderId="49" xfId="0" applyNumberFormat="1" applyFont="1" applyFill="1" applyBorder="1" applyAlignment="1">
      <alignment horizontal="right" vertical="center"/>
    </xf>
    <xf numFmtId="179" fontId="2" fillId="0" borderId="62" xfId="0" applyNumberFormat="1" applyFont="1" applyFill="1" applyBorder="1" applyAlignment="1" applyProtection="1">
      <alignment horizontal="right" vertical="center"/>
    </xf>
    <xf numFmtId="179" fontId="2" fillId="0" borderId="63" xfId="0" applyNumberFormat="1" applyFont="1" applyFill="1" applyBorder="1" applyAlignment="1" applyProtection="1">
      <alignment horizontal="right" vertical="center"/>
      <protection locked="0"/>
    </xf>
    <xf numFmtId="179" fontId="2" fillId="0" borderId="61" xfId="0" applyNumberFormat="1" applyFont="1" applyFill="1" applyBorder="1" applyAlignment="1" applyProtection="1">
      <alignment horizontal="right" vertical="center"/>
      <protection locked="0"/>
    </xf>
    <xf numFmtId="179" fontId="2" fillId="0" borderId="77" xfId="0" applyNumberFormat="1" applyFont="1" applyFill="1" applyBorder="1" applyAlignment="1" applyProtection="1">
      <alignment horizontal="right" vertical="center"/>
      <protection locked="0"/>
    </xf>
    <xf numFmtId="179" fontId="2" fillId="0" borderId="59" xfId="0" applyNumberFormat="1" applyFont="1" applyFill="1" applyBorder="1" applyAlignment="1" applyProtection="1">
      <alignment horizontal="right" vertical="center"/>
      <protection locked="0"/>
    </xf>
    <xf numFmtId="179" fontId="2" fillId="0" borderId="61" xfId="0" applyNumberFormat="1" applyFont="1" applyFill="1" applyBorder="1" applyAlignment="1">
      <alignment horizontal="right" vertical="center"/>
    </xf>
    <xf numFmtId="179" fontId="2" fillId="0" borderId="63" xfId="0" applyNumberFormat="1" applyFont="1" applyFill="1" applyBorder="1" applyAlignment="1" applyProtection="1">
      <alignment horizontal="right" vertical="center"/>
    </xf>
    <xf numFmtId="179" fontId="2" fillId="0" borderId="19" xfId="0" applyNumberFormat="1" applyFont="1" applyFill="1" applyBorder="1" applyAlignment="1" applyProtection="1">
      <alignment horizontal="right" vertical="center"/>
      <protection locked="0"/>
    </xf>
    <xf numFmtId="179" fontId="2" fillId="0" borderId="62" xfId="0" applyNumberFormat="1" applyFont="1" applyFill="1" applyBorder="1" applyAlignment="1" applyProtection="1">
      <alignment horizontal="right" vertical="center"/>
      <protection locked="0"/>
    </xf>
    <xf numFmtId="179" fontId="2" fillId="0" borderId="41" xfId="0" applyNumberFormat="1" applyFont="1" applyFill="1" applyBorder="1" applyAlignment="1">
      <alignment horizontal="right" vertical="center"/>
    </xf>
    <xf numFmtId="179" fontId="2" fillId="0" borderId="14" xfId="0" applyNumberFormat="1" applyFont="1" applyFill="1" applyBorder="1" applyAlignment="1">
      <alignment horizontal="right" vertical="center"/>
    </xf>
    <xf numFmtId="179" fontId="2" fillId="0" borderId="5" xfId="0" applyNumberFormat="1" applyFont="1" applyFill="1" applyBorder="1" applyAlignment="1">
      <alignment horizontal="right" vertical="center"/>
    </xf>
    <xf numFmtId="179" fontId="2" fillId="0" borderId="55" xfId="0" applyNumberFormat="1" applyFont="1" applyFill="1" applyBorder="1" applyAlignment="1">
      <alignment horizontal="right" vertical="center"/>
    </xf>
    <xf numFmtId="179" fontId="2" fillId="0" borderId="67" xfId="0" applyNumberFormat="1" applyFont="1" applyFill="1" applyBorder="1" applyAlignment="1">
      <alignment horizontal="right" vertical="center"/>
    </xf>
    <xf numFmtId="179" fontId="2" fillId="0" borderId="9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horizontal="right" vertical="center"/>
    </xf>
    <xf numFmtId="179" fontId="2" fillId="0" borderId="28" xfId="0" applyNumberFormat="1" applyFont="1" applyFill="1" applyBorder="1" applyAlignment="1">
      <alignment horizontal="right" vertical="center"/>
    </xf>
    <xf numFmtId="179" fontId="2" fillId="0" borderId="55" xfId="0" applyNumberFormat="1" applyFont="1" applyFill="1" applyBorder="1" applyAlignment="1" applyProtection="1">
      <alignment horizontal="right" vertical="center"/>
      <protection locked="0"/>
    </xf>
    <xf numFmtId="179" fontId="2" fillId="0" borderId="8" xfId="0" applyNumberFormat="1" applyFont="1" applyFill="1" applyBorder="1" applyAlignment="1" applyProtection="1">
      <alignment horizontal="right" vertical="center"/>
    </xf>
    <xf numFmtId="179" fontId="2" fillId="0" borderId="28" xfId="0" applyNumberFormat="1" applyFont="1" applyFill="1" applyBorder="1" applyAlignment="1" applyProtection="1">
      <alignment horizontal="right" vertical="center"/>
    </xf>
    <xf numFmtId="179" fontId="2" fillId="0" borderId="9" xfId="0" applyNumberFormat="1" applyFont="1" applyFill="1" applyBorder="1" applyAlignment="1" applyProtection="1">
      <alignment horizontal="right" vertical="center"/>
    </xf>
    <xf numFmtId="179" fontId="2" fillId="0" borderId="67" xfId="0" applyNumberFormat="1" applyFont="1" applyFill="1" applyBorder="1" applyAlignment="1" applyProtection="1">
      <alignment horizontal="right" vertical="center"/>
    </xf>
    <xf numFmtId="179" fontId="2" fillId="0" borderId="0" xfId="0" applyNumberFormat="1" applyFont="1" applyFill="1" applyBorder="1" applyAlignment="1" applyProtection="1">
      <alignment horizontal="right" vertical="center"/>
    </xf>
    <xf numFmtId="179" fontId="2" fillId="0" borderId="55" xfId="0" applyNumberFormat="1" applyFont="1" applyFill="1" applyBorder="1" applyAlignment="1" applyProtection="1">
      <alignment horizontal="right" vertical="center"/>
    </xf>
    <xf numFmtId="177" fontId="2" fillId="0" borderId="39" xfId="0" applyNumberFormat="1" applyFont="1" applyFill="1" applyBorder="1" applyAlignment="1" applyProtection="1">
      <alignment horizontal="center" vertical="center"/>
      <protection locked="0"/>
    </xf>
    <xf numFmtId="179" fontId="2" fillId="0" borderId="53" xfId="0" applyNumberFormat="1" applyFont="1" applyFill="1" applyBorder="1" applyAlignment="1" applyProtection="1">
      <alignment horizontal="right" vertical="center"/>
      <protection locked="0"/>
    </xf>
    <xf numFmtId="179" fontId="2" fillId="0" borderId="81" xfId="0" applyNumberFormat="1" applyFont="1" applyFill="1" applyBorder="1" applyAlignment="1" applyProtection="1">
      <alignment horizontal="right" vertical="center"/>
      <protection locked="0"/>
    </xf>
    <xf numFmtId="179" fontId="2" fillId="0" borderId="57" xfId="0" applyNumberFormat="1" applyFont="1" applyFill="1" applyBorder="1" applyAlignment="1" applyProtection="1">
      <alignment horizontal="right" vertical="center"/>
      <protection locked="0"/>
    </xf>
    <xf numFmtId="179" fontId="2" fillId="0" borderId="58" xfId="0" applyNumberFormat="1" applyFont="1" applyFill="1" applyBorder="1" applyAlignment="1" applyProtection="1">
      <alignment horizontal="right" vertical="center"/>
      <protection locked="0"/>
    </xf>
    <xf numFmtId="179" fontId="2" fillId="0" borderId="74" xfId="0" applyNumberFormat="1" applyFont="1" applyFill="1" applyBorder="1" applyAlignment="1" applyProtection="1">
      <alignment horizontal="right" vertical="center"/>
      <protection locked="0"/>
    </xf>
    <xf numFmtId="179" fontId="2" fillId="0" borderId="40" xfId="0" applyNumberFormat="1" applyFont="1" applyFill="1" applyBorder="1" applyAlignment="1" applyProtection="1">
      <alignment horizontal="right" vertical="center"/>
      <protection locked="0"/>
    </xf>
    <xf numFmtId="184" fontId="2" fillId="0" borderId="77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Fill="1" applyBorder="1" applyAlignment="1">
      <alignment horizontal="right" vertical="center"/>
    </xf>
    <xf numFmtId="184" fontId="2" fillId="0" borderId="61" xfId="0" applyNumberFormat="1" applyFont="1" applyFill="1" applyBorder="1" applyAlignment="1" applyProtection="1">
      <alignment horizontal="right" vertical="center"/>
    </xf>
    <xf numFmtId="183" fontId="2" fillId="0" borderId="68" xfId="0" applyNumberFormat="1" applyFont="1" applyFill="1" applyBorder="1" applyAlignment="1" applyProtection="1">
      <alignment horizontal="right" vertical="center"/>
    </xf>
    <xf numFmtId="183" fontId="2" fillId="0" borderId="70" xfId="0" applyNumberFormat="1" applyFont="1" applyFill="1" applyBorder="1" applyAlignment="1" applyProtection="1">
      <alignment horizontal="right" vertical="center"/>
    </xf>
    <xf numFmtId="183" fontId="2" fillId="0" borderId="84" xfId="0" applyNumberFormat="1" applyFont="1" applyFill="1" applyBorder="1" applyAlignment="1" applyProtection="1">
      <alignment horizontal="right" vertical="center"/>
    </xf>
    <xf numFmtId="183" fontId="2" fillId="0" borderId="69" xfId="0" applyNumberFormat="1" applyFont="1" applyFill="1" applyBorder="1" applyAlignment="1" applyProtection="1">
      <alignment horizontal="right" vertical="center"/>
    </xf>
    <xf numFmtId="183" fontId="2" fillId="0" borderId="69" xfId="0" applyNumberFormat="1" applyFont="1" applyFill="1" applyBorder="1" applyAlignment="1">
      <alignment horizontal="right" vertical="center"/>
    </xf>
    <xf numFmtId="183" fontId="2" fillId="0" borderId="85" xfId="0" applyNumberFormat="1" applyFont="1" applyFill="1" applyBorder="1" applyAlignment="1">
      <alignment horizontal="right" vertical="center"/>
    </xf>
    <xf numFmtId="183" fontId="2" fillId="0" borderId="86" xfId="0" applyNumberFormat="1" applyFont="1" applyFill="1" applyBorder="1" applyAlignment="1">
      <alignment horizontal="right" vertical="center"/>
    </xf>
    <xf numFmtId="183" fontId="2" fillId="0" borderId="23" xfId="0" applyNumberFormat="1" applyFont="1" applyFill="1" applyBorder="1" applyAlignment="1">
      <alignment horizontal="right" vertical="center"/>
    </xf>
    <xf numFmtId="183" fontId="2" fillId="0" borderId="78" xfId="0" applyNumberFormat="1" applyFont="1" applyFill="1" applyBorder="1" applyAlignment="1">
      <alignment horizontal="right" vertical="center"/>
    </xf>
    <xf numFmtId="183" fontId="2" fillId="0" borderId="2" xfId="0" applyNumberFormat="1" applyFont="1" applyFill="1" applyBorder="1" applyAlignment="1">
      <alignment horizontal="right" vertical="center"/>
    </xf>
    <xf numFmtId="183" fontId="2" fillId="0" borderId="34" xfId="0" applyNumberFormat="1" applyFont="1" applyFill="1" applyBorder="1" applyAlignment="1">
      <alignment horizontal="right" vertical="center"/>
    </xf>
    <xf numFmtId="183" fontId="2" fillId="0" borderId="24" xfId="0" applyNumberFormat="1" applyFont="1" applyFill="1" applyBorder="1" applyAlignment="1">
      <alignment horizontal="right" vertical="center"/>
    </xf>
    <xf numFmtId="183" fontId="2" fillId="0" borderId="3" xfId="0" applyNumberFormat="1" applyFont="1" applyFill="1" applyBorder="1" applyAlignment="1" applyProtection="1">
      <alignment horizontal="right" vertical="center"/>
    </xf>
    <xf numFmtId="183" fontId="2" fillId="0" borderId="53" xfId="0" applyNumberFormat="1" applyFont="1" applyFill="1" applyBorder="1" applyAlignment="1" applyProtection="1">
      <alignment horizontal="right" vertical="center"/>
      <protection locked="0"/>
    </xf>
    <xf numFmtId="183" fontId="2" fillId="0" borderId="58" xfId="0" applyNumberFormat="1" applyFont="1" applyFill="1" applyBorder="1" applyAlignment="1" applyProtection="1">
      <alignment horizontal="right" vertical="center"/>
      <protection locked="0"/>
    </xf>
    <xf numFmtId="183" fontId="2" fillId="0" borderId="57" xfId="0" applyNumberFormat="1" applyFont="1" applyFill="1" applyBorder="1" applyAlignment="1" applyProtection="1">
      <alignment horizontal="right" vertical="center"/>
      <protection locked="0"/>
    </xf>
    <xf numFmtId="183" fontId="2" fillId="0" borderId="40" xfId="0" applyNumberFormat="1" applyFont="1" applyFill="1" applyBorder="1" applyAlignment="1" applyProtection="1">
      <alignment horizontal="right" vertical="center"/>
      <protection locked="0"/>
    </xf>
    <xf numFmtId="184" fontId="2" fillId="0" borderId="78" xfId="0" applyNumberFormat="1" applyFont="1" applyFill="1" applyBorder="1" applyAlignment="1">
      <alignment horizontal="right" vertical="center"/>
    </xf>
    <xf numFmtId="184" fontId="2" fillId="0" borderId="88" xfId="0" applyNumberFormat="1" applyFont="1" applyFill="1" applyBorder="1" applyAlignment="1" applyProtection="1">
      <alignment horizontal="right" vertical="center"/>
    </xf>
    <xf numFmtId="184" fontId="2" fillId="0" borderId="78" xfId="0" applyNumberFormat="1" applyFont="1" applyFill="1" applyBorder="1" applyAlignment="1" applyProtection="1">
      <alignment horizontal="right" vertical="center"/>
    </xf>
    <xf numFmtId="183" fontId="2" fillId="0" borderId="3" xfId="0" applyNumberFormat="1" applyFont="1" applyFill="1" applyBorder="1" applyAlignment="1" applyProtection="1">
      <alignment horizontal="right" vertical="center"/>
      <protection locked="0"/>
    </xf>
    <xf numFmtId="183" fontId="2" fillId="0" borderId="22" xfId="0" applyNumberFormat="1" applyFont="1" applyFill="1" applyBorder="1" applyAlignment="1" applyProtection="1">
      <alignment horizontal="right" vertical="center"/>
      <protection locked="0"/>
    </xf>
    <xf numFmtId="183" fontId="2" fillId="0" borderId="28" xfId="0" applyNumberFormat="1" applyFont="1" applyFill="1" applyBorder="1" applyAlignment="1" applyProtection="1">
      <alignment horizontal="right" vertical="center"/>
      <protection locked="0"/>
    </xf>
    <xf numFmtId="183" fontId="2" fillId="0" borderId="9" xfId="0" applyNumberFormat="1" applyFont="1" applyFill="1" applyBorder="1" applyAlignment="1" applyProtection="1">
      <alignment horizontal="right" vertical="center"/>
    </xf>
    <xf numFmtId="183" fontId="2" fillId="0" borderId="28" xfId="0" applyNumberFormat="1" applyFont="1" applyFill="1" applyBorder="1" applyAlignment="1" applyProtection="1">
      <alignment horizontal="right" vertical="center"/>
    </xf>
    <xf numFmtId="183" fontId="2" fillId="0" borderId="80" xfId="0" applyNumberFormat="1" applyFont="1" applyFill="1" applyBorder="1" applyAlignment="1">
      <alignment horizontal="right" vertical="center"/>
    </xf>
    <xf numFmtId="183" fontId="2" fillId="0" borderId="29" xfId="0" applyNumberFormat="1" applyFont="1" applyFill="1" applyBorder="1" applyAlignment="1" applyProtection="1">
      <alignment horizontal="right" vertical="center"/>
    </xf>
    <xf numFmtId="183" fontId="2" fillId="0" borderId="67" xfId="0" applyNumberFormat="1" applyFont="1" applyFill="1" applyBorder="1" applyAlignment="1" applyProtection="1">
      <alignment horizontal="right" vertical="center"/>
    </xf>
    <xf numFmtId="183" fontId="2" fillId="0" borderId="74" xfId="0" applyNumberFormat="1" applyFont="1" applyFill="1" applyBorder="1" applyAlignment="1">
      <alignment horizontal="right" vertical="center"/>
    </xf>
    <xf numFmtId="184" fontId="2" fillId="0" borderId="35" xfId="0" applyNumberFormat="1" applyFont="1" applyFill="1" applyBorder="1" applyAlignment="1" applyProtection="1">
      <alignment horizontal="right" vertical="center"/>
      <protection locked="0"/>
    </xf>
    <xf numFmtId="184" fontId="18" fillId="0" borderId="60" xfId="0" applyNumberFormat="1" applyFont="1" applyFill="1" applyBorder="1" applyAlignment="1" applyProtection="1">
      <alignment horizontal="right" vertical="center"/>
      <protection locked="0"/>
    </xf>
    <xf numFmtId="184" fontId="18" fillId="0" borderId="19" xfId="0" applyNumberFormat="1" applyFont="1" applyFill="1" applyBorder="1" applyAlignment="1" applyProtection="1">
      <alignment horizontal="right" vertical="center"/>
      <protection locked="0"/>
    </xf>
    <xf numFmtId="179" fontId="2" fillId="0" borderId="61" xfId="0" applyNumberFormat="1" applyFont="1" applyFill="1" applyBorder="1" applyAlignment="1">
      <alignment vertical="center"/>
    </xf>
    <xf numFmtId="179" fontId="2" fillId="0" borderId="59" xfId="0" applyNumberFormat="1" applyFont="1" applyFill="1" applyBorder="1" applyAlignment="1">
      <alignment vertical="center"/>
    </xf>
    <xf numFmtId="179" fontId="2" fillId="0" borderId="42" xfId="0" applyNumberFormat="1" applyFont="1" applyFill="1" applyBorder="1" applyAlignment="1" applyProtection="1">
      <alignment vertical="center"/>
    </xf>
    <xf numFmtId="179" fontId="2" fillId="0" borderId="61" xfId="0" applyNumberFormat="1" applyFont="1" applyFill="1" applyBorder="1" applyAlignment="1" applyProtection="1">
      <alignment vertical="center"/>
      <protection locked="0"/>
    </xf>
    <xf numFmtId="179" fontId="2" fillId="0" borderId="62" xfId="0" applyNumberFormat="1" applyFont="1" applyFill="1" applyBorder="1" applyAlignment="1" applyProtection="1">
      <alignment vertical="center"/>
    </xf>
    <xf numFmtId="179" fontId="2" fillId="0" borderId="19" xfId="0" applyNumberFormat="1" applyFont="1" applyFill="1" applyBorder="1" applyAlignment="1" applyProtection="1">
      <alignment vertical="center"/>
      <protection locked="0"/>
    </xf>
    <xf numFmtId="179" fontId="2" fillId="0" borderId="62" xfId="0" applyNumberFormat="1" applyFont="1" applyFill="1" applyBorder="1" applyAlignment="1" applyProtection="1">
      <alignment vertical="center"/>
      <protection locked="0"/>
    </xf>
    <xf numFmtId="181" fontId="2" fillId="0" borderId="61" xfId="0" applyNumberFormat="1" applyFont="1" applyFill="1" applyBorder="1" applyAlignment="1" applyProtection="1">
      <alignment vertical="center"/>
      <protection locked="0"/>
    </xf>
    <xf numFmtId="181" fontId="2" fillId="0" borderId="59" xfId="0" applyNumberFormat="1" applyFont="1" applyFill="1" applyBorder="1" applyAlignment="1" applyProtection="1">
      <alignment vertical="center"/>
      <protection locked="0"/>
    </xf>
    <xf numFmtId="181" fontId="2" fillId="0" borderId="59" xfId="0" applyNumberFormat="1" applyFont="1" applyFill="1" applyBorder="1" applyAlignment="1">
      <alignment vertical="center"/>
    </xf>
    <xf numFmtId="179" fontId="2" fillId="0" borderId="44" xfId="0" applyNumberFormat="1" applyFont="1" applyFill="1" applyBorder="1" applyAlignment="1" applyProtection="1">
      <alignment vertical="center"/>
    </xf>
    <xf numFmtId="179" fontId="2" fillId="0" borderId="11" xfId="0" applyNumberFormat="1" applyFont="1" applyFill="1" applyBorder="1" applyAlignment="1" applyProtection="1">
      <alignment vertical="center"/>
    </xf>
    <xf numFmtId="179" fontId="2" fillId="0" borderId="64" xfId="0" applyNumberFormat="1" applyFont="1" applyFill="1" applyBorder="1" applyAlignment="1" applyProtection="1">
      <alignment vertical="center"/>
    </xf>
    <xf numFmtId="179" fontId="2" fillId="0" borderId="2" xfId="0" applyNumberFormat="1" applyFont="1" applyFill="1" applyBorder="1" applyAlignment="1" applyProtection="1">
      <alignment vertical="center"/>
    </xf>
    <xf numFmtId="179" fontId="2" fillId="0" borderId="22" xfId="0" applyNumberFormat="1" applyFont="1" applyFill="1" applyBorder="1" applyAlignment="1" applyProtection="1">
      <alignment vertical="center"/>
    </xf>
    <xf numFmtId="183" fontId="2" fillId="0" borderId="65" xfId="0" applyNumberFormat="1" applyFont="1" applyFill="1" applyBorder="1" applyAlignment="1">
      <alignment vertical="center"/>
    </xf>
    <xf numFmtId="183" fontId="2" fillId="0" borderId="56" xfId="0" applyNumberFormat="1" applyFont="1" applyFill="1" applyBorder="1" applyAlignment="1">
      <alignment vertical="center"/>
    </xf>
    <xf numFmtId="183" fontId="2" fillId="0" borderId="56" xfId="0" applyNumberFormat="1" applyFont="1" applyFill="1" applyBorder="1" applyAlignment="1" applyProtection="1">
      <alignment vertical="center"/>
      <protection locked="0"/>
    </xf>
    <xf numFmtId="183" fontId="2" fillId="0" borderId="54" xfId="0" applyNumberFormat="1" applyFont="1" applyFill="1" applyBorder="1" applyAlignment="1" applyProtection="1">
      <alignment vertical="center"/>
    </xf>
    <xf numFmtId="183" fontId="2" fillId="0" borderId="65" xfId="0" applyNumberFormat="1" applyFont="1" applyFill="1" applyBorder="1" applyAlignment="1" applyProtection="1">
      <alignment vertical="center"/>
      <protection locked="0"/>
    </xf>
    <xf numFmtId="183" fontId="2" fillId="0" borderId="56" xfId="0" applyNumberFormat="1" applyFont="1" applyFill="1" applyBorder="1" applyAlignment="1" applyProtection="1">
      <alignment vertical="center" wrapText="1"/>
      <protection locked="0"/>
    </xf>
    <xf numFmtId="183" fontId="2" fillId="0" borderId="66" xfId="0" applyNumberFormat="1" applyFont="1" applyFill="1" applyBorder="1" applyAlignment="1" applyProtection="1">
      <alignment vertical="center"/>
    </xf>
    <xf numFmtId="183" fontId="2" fillId="0" borderId="35" xfId="0" applyNumberFormat="1" applyFont="1" applyFill="1" applyBorder="1" applyAlignment="1" applyProtection="1">
      <alignment vertical="center"/>
      <protection locked="0"/>
    </xf>
    <xf numFmtId="183" fontId="2" fillId="0" borderId="66" xfId="0" applyNumberFormat="1" applyFont="1" applyFill="1" applyBorder="1" applyAlignment="1" applyProtection="1">
      <alignment vertical="center"/>
      <protection locked="0"/>
    </xf>
    <xf numFmtId="183" fontId="2" fillId="0" borderId="41" xfId="0" applyNumberFormat="1" applyFont="1" applyFill="1" applyBorder="1" applyAlignment="1" applyProtection="1">
      <alignment vertical="center"/>
    </xf>
    <xf numFmtId="183" fontId="2" fillId="0" borderId="5" xfId="0" applyNumberFormat="1" applyFont="1" applyFill="1" applyBorder="1" applyAlignment="1" applyProtection="1">
      <alignment vertical="center"/>
    </xf>
    <xf numFmtId="183" fontId="2" fillId="0" borderId="55" xfId="0" applyNumberFormat="1" applyFont="1" applyFill="1" applyBorder="1" applyAlignment="1" applyProtection="1">
      <alignment vertical="center"/>
    </xf>
    <xf numFmtId="183" fontId="2" fillId="0" borderId="67" xfId="0" applyNumberFormat="1" applyFont="1" applyFill="1" applyBorder="1" applyAlignment="1" applyProtection="1">
      <alignment vertical="center"/>
    </xf>
    <xf numFmtId="183" fontId="2" fillId="0" borderId="9" xfId="0" applyNumberFormat="1" applyFont="1" applyFill="1" applyBorder="1" applyAlignment="1" applyProtection="1">
      <alignment vertical="center"/>
    </xf>
    <xf numFmtId="184" fontId="2" fillId="0" borderId="59" xfId="0" applyNumberFormat="1" applyFont="1" applyFill="1" applyBorder="1" applyAlignment="1">
      <alignment vertical="center"/>
    </xf>
    <xf numFmtId="183" fontId="2" fillId="0" borderId="68" xfId="0" applyNumberFormat="1" applyFont="1" applyFill="1" applyBorder="1" applyAlignment="1">
      <alignment vertical="center"/>
    </xf>
    <xf numFmtId="183" fontId="2" fillId="0" borderId="70" xfId="0" applyNumberFormat="1" applyFont="1" applyFill="1" applyBorder="1" applyAlignment="1" applyProtection="1">
      <alignment vertical="center"/>
    </xf>
    <xf numFmtId="183" fontId="2" fillId="0" borderId="68" xfId="0" applyNumberFormat="1" applyFont="1" applyFill="1" applyBorder="1" applyAlignment="1" applyProtection="1">
      <alignment vertical="center"/>
      <protection locked="0"/>
    </xf>
    <xf numFmtId="183" fontId="2" fillId="0" borderId="71" xfId="0" applyNumberFormat="1" applyFont="1" applyFill="1" applyBorder="1" applyAlignment="1" applyProtection="1">
      <alignment vertical="center"/>
    </xf>
    <xf numFmtId="183" fontId="2" fillId="0" borderId="31" xfId="0" applyNumberFormat="1" applyFont="1" applyFill="1" applyBorder="1" applyAlignment="1" applyProtection="1">
      <alignment vertical="center"/>
    </xf>
    <xf numFmtId="183" fontId="2" fillId="0" borderId="11" xfId="0" applyNumberFormat="1" applyFont="1" applyFill="1" applyBorder="1" applyAlignment="1" applyProtection="1">
      <alignment vertical="center"/>
    </xf>
    <xf numFmtId="183" fontId="2" fillId="0" borderId="2" xfId="0" applyNumberFormat="1" applyFont="1" applyFill="1" applyBorder="1" applyAlignment="1" applyProtection="1">
      <alignment vertical="center"/>
    </xf>
    <xf numFmtId="183" fontId="2" fillId="0" borderId="64" xfId="0" applyNumberFormat="1" applyFont="1" applyFill="1" applyBorder="1" applyAlignment="1" applyProtection="1">
      <alignment vertical="center"/>
    </xf>
    <xf numFmtId="183" fontId="2" fillId="0" borderId="73" xfId="0" applyNumberFormat="1" applyFont="1" applyFill="1" applyBorder="1" applyAlignment="1" applyProtection="1">
      <alignment vertical="center"/>
    </xf>
    <xf numFmtId="183" fontId="2" fillId="0" borderId="51" xfId="0" applyNumberFormat="1" applyFont="1" applyFill="1" applyBorder="1" applyAlignment="1" applyProtection="1">
      <alignment vertical="center"/>
    </xf>
    <xf numFmtId="183" fontId="2" fillId="0" borderId="53" xfId="0" applyNumberFormat="1" applyFont="1" applyFill="1" applyBorder="1" applyAlignment="1" applyProtection="1">
      <alignment vertical="center"/>
    </xf>
    <xf numFmtId="183" fontId="2" fillId="0" borderId="57" xfId="0" applyNumberFormat="1" applyFont="1" applyFill="1" applyBorder="1" applyAlignment="1" applyProtection="1">
      <alignment vertical="center"/>
    </xf>
    <xf numFmtId="183" fontId="2" fillId="0" borderId="58" xfId="0" applyNumberFormat="1" applyFont="1" applyFill="1" applyBorder="1" applyAlignment="1" applyProtection="1">
      <alignment vertical="center"/>
    </xf>
    <xf numFmtId="183" fontId="2" fillId="0" borderId="74" xfId="0" applyNumberFormat="1" applyFont="1" applyFill="1" applyBorder="1" applyAlignment="1" applyProtection="1">
      <alignment vertical="center"/>
    </xf>
    <xf numFmtId="183" fontId="2" fillId="0" borderId="40" xfId="0" applyNumberFormat="1" applyFont="1" applyFill="1" applyBorder="1" applyAlignment="1" applyProtection="1">
      <alignment vertical="center"/>
    </xf>
    <xf numFmtId="184" fontId="2" fillId="0" borderId="0" xfId="0" applyNumberFormat="1" applyFont="1" applyFill="1" applyBorder="1" applyAlignment="1">
      <alignment horizontal="right" vertical="center"/>
    </xf>
    <xf numFmtId="183" fontId="2" fillId="0" borderId="39" xfId="0" applyNumberFormat="1" applyFont="1" applyFill="1" applyBorder="1" applyAlignment="1">
      <alignment horizontal="right" vertical="center"/>
    </xf>
    <xf numFmtId="183" fontId="2" fillId="0" borderId="81" xfId="0" applyNumberFormat="1" applyFont="1" applyFill="1" applyBorder="1" applyAlignment="1">
      <alignment horizontal="right" vertical="center"/>
    </xf>
    <xf numFmtId="180" fontId="2" fillId="0" borderId="38" xfId="0" applyNumberFormat="1" applyFont="1" applyFill="1" applyBorder="1" applyAlignment="1">
      <alignment horizontal="center" vertical="center"/>
    </xf>
    <xf numFmtId="180" fontId="2" fillId="0" borderId="75" xfId="0" applyNumberFormat="1" applyFont="1" applyFill="1" applyBorder="1" applyAlignment="1">
      <alignment horizontal="center" vertical="center"/>
    </xf>
    <xf numFmtId="180" fontId="2" fillId="0" borderId="21" xfId="0" applyNumberFormat="1" applyFont="1" applyFill="1" applyBorder="1" applyAlignment="1">
      <alignment horizontal="center" vertical="center"/>
    </xf>
    <xf numFmtId="180" fontId="2" fillId="0" borderId="36" xfId="0" applyNumberFormat="1" applyFont="1" applyFill="1" applyBorder="1" applyAlignment="1">
      <alignment horizontal="center" vertical="center"/>
    </xf>
    <xf numFmtId="180" fontId="2" fillId="0" borderId="29" xfId="0" applyNumberFormat="1" applyFont="1" applyFill="1" applyBorder="1" applyAlignment="1">
      <alignment horizontal="center" vertical="center"/>
    </xf>
    <xf numFmtId="177" fontId="0" fillId="0" borderId="76" xfId="0" applyNumberFormat="1" applyFont="1" applyFill="1" applyBorder="1" applyAlignment="1" applyProtection="1">
      <alignment horizontal="center" vertical="center"/>
      <protection locked="0"/>
    </xf>
    <xf numFmtId="180" fontId="2" fillId="0" borderId="27" xfId="0" applyNumberFormat="1" applyFont="1" applyFill="1" applyBorder="1" applyAlignment="1" applyProtection="1">
      <alignment horizontal="center" vertical="center"/>
    </xf>
    <xf numFmtId="180" fontId="2" fillId="0" borderId="29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180" fontId="2" fillId="0" borderId="76" xfId="0" applyNumberFormat="1" applyFont="1" applyFill="1" applyBorder="1" applyAlignment="1">
      <alignment horizontal="center" vertical="center"/>
    </xf>
    <xf numFmtId="177" fontId="2" fillId="0" borderId="38" xfId="0" applyNumberFormat="1" applyFont="1" applyFill="1" applyBorder="1" applyAlignment="1" applyProtection="1">
      <alignment horizontal="center" vertical="center"/>
      <protection locked="0"/>
    </xf>
    <xf numFmtId="177" fontId="2" fillId="0" borderId="75" xfId="0" applyNumberFormat="1" applyFont="1" applyFill="1" applyBorder="1" applyAlignment="1" applyProtection="1">
      <alignment horizontal="center" vertical="center"/>
      <protection locked="0"/>
    </xf>
    <xf numFmtId="177" fontId="2" fillId="0" borderId="21" xfId="0" applyNumberFormat="1" applyFont="1" applyFill="1" applyBorder="1" applyAlignment="1" applyProtection="1">
      <alignment horizontal="center" vertical="center"/>
      <protection locked="0"/>
    </xf>
    <xf numFmtId="180" fontId="2" fillId="0" borderId="27" xfId="0" applyNumberFormat="1" applyFont="1" applyFill="1" applyBorder="1" applyAlignment="1">
      <alignment horizontal="center" vertical="center"/>
    </xf>
    <xf numFmtId="177" fontId="2" fillId="0" borderId="29" xfId="0" applyNumberFormat="1" applyFont="1" applyFill="1" applyBorder="1" applyAlignment="1" applyProtection="1">
      <alignment horizontal="center" vertical="center"/>
      <protection locked="0"/>
    </xf>
    <xf numFmtId="177" fontId="2" fillId="0" borderId="76" xfId="0" applyNumberFormat="1" applyFont="1" applyFill="1" applyBorder="1" applyAlignment="1" applyProtection="1">
      <alignment horizontal="center" vertical="center"/>
      <protection locked="0"/>
    </xf>
    <xf numFmtId="180" fontId="2" fillId="0" borderId="16" xfId="0" applyNumberFormat="1" applyFont="1" applyFill="1" applyBorder="1" applyAlignment="1" applyProtection="1">
      <alignment horizontal="center" vertical="center"/>
    </xf>
    <xf numFmtId="180" fontId="2" fillId="0" borderId="25" xfId="0" applyNumberFormat="1" applyFont="1" applyFill="1" applyBorder="1" applyAlignment="1" applyProtection="1">
      <alignment horizontal="center" vertical="center"/>
    </xf>
    <xf numFmtId="180" fontId="2" fillId="0" borderId="21" xfId="0" applyNumberFormat="1" applyFont="1" applyFill="1" applyBorder="1" applyAlignment="1" applyProtection="1">
      <alignment horizontal="center" vertical="center"/>
    </xf>
    <xf numFmtId="180" fontId="2" fillId="0" borderId="36" xfId="0" applyNumberFormat="1" applyFont="1" applyFill="1" applyBorder="1" applyAlignment="1" applyProtection="1">
      <alignment horizontal="center" vertical="center" wrapText="1" shrinkToFit="1"/>
    </xf>
    <xf numFmtId="180" fontId="2" fillId="0" borderId="29" xfId="0" applyNumberFormat="1" applyFont="1" applyFill="1" applyBorder="1" applyAlignment="1" applyProtection="1">
      <alignment horizontal="center" vertical="center" wrapText="1" shrinkToFit="1"/>
    </xf>
    <xf numFmtId="180" fontId="2" fillId="0" borderId="76" xfId="0" applyNumberFormat="1" applyFont="1" applyFill="1" applyBorder="1" applyAlignment="1" applyProtection="1">
      <alignment horizontal="center" vertical="center" wrapText="1" shrinkToFit="1"/>
    </xf>
    <xf numFmtId="177" fontId="2" fillId="0" borderId="16" xfId="0" applyNumberFormat="1" applyFont="1" applyFill="1" applyBorder="1" applyAlignment="1" applyProtection="1">
      <alignment horizontal="center" vertical="center"/>
      <protection locked="0"/>
    </xf>
    <xf numFmtId="177" fontId="2" fillId="0" borderId="25" xfId="0" applyNumberFormat="1" applyFont="1" applyFill="1" applyBorder="1" applyAlignment="1" applyProtection="1">
      <alignment horizontal="center" vertical="center"/>
      <protection locked="0"/>
    </xf>
    <xf numFmtId="180" fontId="2" fillId="0" borderId="10" xfId="0" applyNumberFormat="1" applyFont="1" applyFill="1" applyBorder="1" applyAlignment="1" applyProtection="1">
      <alignment horizontal="center" vertical="center"/>
    </xf>
    <xf numFmtId="180" fontId="2" fillId="0" borderId="3" xfId="0" applyNumberFormat="1" applyFont="1" applyFill="1" applyBorder="1" applyAlignment="1" applyProtection="1">
      <alignment horizontal="center" vertical="center"/>
    </xf>
    <xf numFmtId="180" fontId="2" fillId="0" borderId="12" xfId="0" applyNumberFormat="1" applyFont="1" applyFill="1" applyBorder="1" applyAlignment="1" applyProtection="1">
      <alignment horizontal="center" vertical="center"/>
    </xf>
    <xf numFmtId="180" fontId="2" fillId="0" borderId="32" xfId="0" applyNumberFormat="1" applyFont="1" applyFill="1" applyBorder="1" applyAlignment="1" applyProtection="1">
      <alignment horizontal="left" vertical="center" shrinkToFit="1"/>
    </xf>
    <xf numFmtId="180" fontId="2" fillId="0" borderId="87" xfId="0" applyNumberFormat="1" applyFont="1" applyFill="1" applyBorder="1" applyAlignment="1" applyProtection="1">
      <alignment horizontal="left" vertical="center" shrinkToFit="1"/>
    </xf>
    <xf numFmtId="180" fontId="2" fillId="0" borderId="33" xfId="0" applyNumberFormat="1" applyFont="1" applyFill="1" applyBorder="1" applyAlignment="1" applyProtection="1">
      <alignment horizontal="left" vertical="center" shrinkToFit="1"/>
    </xf>
    <xf numFmtId="180" fontId="9" fillId="0" borderId="11" xfId="0" applyNumberFormat="1" applyFont="1" applyFill="1" applyBorder="1" applyAlignment="1" applyProtection="1">
      <alignment horizontal="center" vertical="center" wrapText="1"/>
    </xf>
    <xf numFmtId="180" fontId="9" fillId="0" borderId="4" xfId="0" applyNumberFormat="1" applyFont="1" applyFill="1" applyBorder="1" applyAlignment="1" applyProtection="1">
      <alignment horizontal="center" vertical="center" wrapText="1"/>
    </xf>
    <xf numFmtId="180" fontId="2" fillId="0" borderId="11" xfId="0" applyNumberFormat="1" applyFont="1" applyFill="1" applyBorder="1" applyAlignment="1" applyProtection="1">
      <alignment horizontal="center" vertical="center" wrapText="1"/>
    </xf>
    <xf numFmtId="180" fontId="2" fillId="0" borderId="4" xfId="0" applyNumberFormat="1" applyFont="1" applyFill="1" applyBorder="1" applyAlignment="1" applyProtection="1">
      <alignment horizontal="center" vertical="center" wrapText="1"/>
    </xf>
    <xf numFmtId="180" fontId="2" fillId="0" borderId="11" xfId="0" applyNumberFormat="1" applyFont="1" applyFill="1" applyBorder="1" applyAlignment="1" applyProtection="1">
      <alignment horizontal="center" vertical="center" wrapText="1" shrinkToFit="1"/>
    </xf>
    <xf numFmtId="180" fontId="2" fillId="0" borderId="4" xfId="0" applyNumberFormat="1" applyFont="1" applyFill="1" applyBorder="1" applyAlignment="1" applyProtection="1">
      <alignment horizontal="center" vertical="center" wrapText="1" shrinkToFit="1"/>
    </xf>
    <xf numFmtId="180" fontId="11" fillId="0" borderId="11" xfId="0" applyNumberFormat="1" applyFont="1" applyFill="1" applyBorder="1" applyAlignment="1" applyProtection="1">
      <alignment horizontal="center" vertical="center" wrapText="1" shrinkToFit="1"/>
    </xf>
    <xf numFmtId="180" fontId="11" fillId="0" borderId="4" xfId="0" applyNumberFormat="1" applyFont="1" applyFill="1" applyBorder="1" applyAlignment="1" applyProtection="1">
      <alignment horizontal="center" vertical="center" wrapText="1" shrinkToFit="1"/>
    </xf>
    <xf numFmtId="180" fontId="2" fillId="0" borderId="2" xfId="0" applyNumberFormat="1" applyFont="1" applyFill="1" applyBorder="1" applyAlignment="1" applyProtection="1">
      <alignment horizontal="center" vertical="center" shrinkToFit="1"/>
    </xf>
    <xf numFmtId="180" fontId="2" fillId="0" borderId="8" xfId="0" applyNumberFormat="1" applyFont="1" applyFill="1" applyBorder="1" applyAlignment="1" applyProtection="1">
      <alignment horizontal="center" vertical="center" shrinkToFit="1"/>
    </xf>
    <xf numFmtId="180" fontId="10" fillId="0" borderId="11" xfId="0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 wrapText="1"/>
    </xf>
    <xf numFmtId="180" fontId="2" fillId="0" borderId="11" xfId="0" applyNumberFormat="1" applyFont="1" applyFill="1" applyBorder="1" applyAlignment="1">
      <alignment horizontal="center" vertical="center" shrinkToFit="1"/>
    </xf>
    <xf numFmtId="180" fontId="2" fillId="0" borderId="4" xfId="0" applyNumberFormat="1" applyFont="1" applyFill="1" applyBorder="1" applyAlignment="1">
      <alignment horizontal="center" vertical="center" shrinkToFit="1"/>
    </xf>
    <xf numFmtId="180" fontId="2" fillId="0" borderId="31" xfId="0" applyNumberFormat="1" applyFont="1" applyFill="1" applyBorder="1" applyAlignment="1" applyProtection="1">
      <alignment horizontal="center" vertical="center" wrapText="1" shrinkToFit="1"/>
    </xf>
    <xf numFmtId="180" fontId="2" fillId="0" borderId="26" xfId="0" applyNumberFormat="1" applyFont="1" applyFill="1" applyBorder="1" applyAlignment="1" applyProtection="1">
      <alignment horizontal="center" vertical="center" wrapText="1" shrinkToFit="1"/>
    </xf>
    <xf numFmtId="180" fontId="2" fillId="0" borderId="11" xfId="0" applyNumberFormat="1" applyFont="1" applyFill="1" applyBorder="1" applyAlignment="1" applyProtection="1">
      <alignment horizontal="center" vertical="center" shrinkToFit="1"/>
    </xf>
    <xf numFmtId="180" fontId="2" fillId="0" borderId="4" xfId="0" applyNumberFormat="1" applyFont="1" applyFill="1" applyBorder="1" applyAlignment="1" applyProtection="1">
      <alignment horizontal="center" vertical="center" shrinkToFit="1"/>
    </xf>
    <xf numFmtId="180" fontId="2" fillId="0" borderId="38" xfId="0" applyNumberFormat="1" applyFont="1" applyFill="1" applyBorder="1" applyAlignment="1" applyProtection="1">
      <alignment horizontal="center" vertical="center"/>
    </xf>
    <xf numFmtId="180" fontId="2" fillId="0" borderId="75" xfId="0" applyNumberFormat="1" applyFont="1" applyFill="1" applyBorder="1" applyAlignment="1" applyProtection="1">
      <alignment horizontal="center" vertical="center"/>
    </xf>
    <xf numFmtId="180" fontId="2" fillId="0" borderId="11" xfId="0" applyNumberFormat="1" applyFont="1" applyFill="1" applyBorder="1" applyAlignment="1">
      <alignment horizontal="center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80" fontId="2" fillId="0" borderId="31" xfId="0" applyNumberFormat="1" applyFont="1" applyFill="1" applyBorder="1" applyAlignment="1" applyProtection="1">
      <alignment horizontal="center" vertical="center" wrapText="1"/>
    </xf>
    <xf numFmtId="180" fontId="2" fillId="0" borderId="26" xfId="0" applyNumberFormat="1" applyFont="1" applyFill="1" applyBorder="1" applyAlignment="1" applyProtection="1">
      <alignment horizontal="center" vertical="center" wrapText="1"/>
    </xf>
    <xf numFmtId="180" fontId="2" fillId="0" borderId="11" xfId="0" applyNumberFormat="1" applyFont="1" applyFill="1" applyBorder="1" applyAlignment="1">
      <alignment horizontal="center" vertical="center" wrapText="1" shrinkToFit="1"/>
    </xf>
    <xf numFmtId="180" fontId="2" fillId="0" borderId="4" xfId="0" applyNumberFormat="1" applyFont="1" applyFill="1" applyBorder="1" applyAlignment="1">
      <alignment horizontal="center" vertical="center" wrapText="1" shrinkToFit="1"/>
    </xf>
    <xf numFmtId="180" fontId="2" fillId="0" borderId="22" xfId="0" applyNumberFormat="1" applyFont="1" applyFill="1" applyBorder="1" applyAlignment="1">
      <alignment horizontal="center" vertical="center" wrapText="1"/>
    </xf>
    <xf numFmtId="180" fontId="2" fillId="0" borderId="23" xfId="0" applyNumberFormat="1" applyFont="1" applyFill="1" applyBorder="1" applyAlignment="1">
      <alignment horizontal="center" vertical="center" wrapText="1"/>
    </xf>
    <xf numFmtId="177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80" fontId="2" fillId="0" borderId="32" xfId="0" applyNumberFormat="1" applyFont="1" applyFill="1" applyBorder="1" applyAlignment="1" applyProtection="1">
      <alignment horizontal="center" vertical="center" shrinkToFit="1"/>
    </xf>
    <xf numFmtId="180" fontId="2" fillId="0" borderId="33" xfId="0" applyNumberFormat="1" applyFont="1" applyFill="1" applyBorder="1" applyAlignment="1" applyProtection="1">
      <alignment horizontal="center" vertical="center" shrinkToFit="1"/>
    </xf>
    <xf numFmtId="180" fontId="11" fillId="0" borderId="88" xfId="0" applyNumberFormat="1" applyFont="1" applyFill="1" applyBorder="1" applyAlignment="1">
      <alignment horizontal="center" vertical="center" wrapText="1" shrinkToFit="1"/>
    </xf>
    <xf numFmtId="180" fontId="11" fillId="0" borderId="4" xfId="0" applyNumberFormat="1" applyFont="1" applyFill="1" applyBorder="1" applyAlignment="1">
      <alignment horizontal="center" vertical="center" wrapText="1" shrinkToFit="1"/>
    </xf>
    <xf numFmtId="180" fontId="2" fillId="0" borderId="37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0" fillId="0" borderId="21" xfId="0" applyNumberFormat="1" applyFont="1" applyFill="1" applyBorder="1" applyAlignment="1" applyProtection="1">
      <alignment horizontal="center" vertical="center"/>
      <protection locked="0"/>
    </xf>
    <xf numFmtId="180" fontId="11" fillId="0" borderId="25" xfId="0" applyNumberFormat="1" applyFont="1" applyFill="1" applyBorder="1" applyAlignment="1" applyProtection="1">
      <alignment horizontal="center" vertical="center" wrapText="1"/>
    </xf>
    <xf numFmtId="180" fontId="11" fillId="0" borderId="21" xfId="0" applyNumberFormat="1" applyFont="1" applyFill="1" applyBorder="1" applyAlignment="1" applyProtection="1">
      <alignment horizontal="center" vertical="center"/>
    </xf>
    <xf numFmtId="180" fontId="2" fillId="0" borderId="38" xfId="0" applyNumberFormat="1" applyFont="1" applyFill="1" applyBorder="1" applyAlignment="1" applyProtection="1">
      <alignment horizontal="center" vertical="center" wrapText="1"/>
    </xf>
    <xf numFmtId="180" fontId="2" fillId="0" borderId="21" xfId="0" applyNumberFormat="1" applyFont="1" applyFill="1" applyBorder="1" applyAlignment="1" applyProtection="1">
      <alignment horizontal="center" vertical="center" wrapText="1"/>
    </xf>
    <xf numFmtId="180" fontId="11" fillId="0" borderId="16" xfId="0" applyNumberFormat="1" applyFont="1" applyFill="1" applyBorder="1" applyAlignment="1" applyProtection="1">
      <alignment horizontal="center" vertical="center" wrapText="1"/>
    </xf>
    <xf numFmtId="180" fontId="11" fillId="0" borderId="21" xfId="0" applyNumberFormat="1" applyFont="1" applyFill="1" applyBorder="1" applyAlignment="1" applyProtection="1">
      <alignment horizontal="center" vertical="center" wrapText="1"/>
    </xf>
    <xf numFmtId="180" fontId="2" fillId="0" borderId="32" xfId="0" applyNumberFormat="1" applyFont="1" applyFill="1" applyBorder="1" applyAlignment="1">
      <alignment horizontal="center" vertical="center"/>
    </xf>
    <xf numFmtId="180" fontId="2" fillId="0" borderId="87" xfId="0" applyNumberFormat="1" applyFont="1" applyFill="1" applyBorder="1" applyAlignment="1">
      <alignment horizontal="center" vertical="center"/>
    </xf>
    <xf numFmtId="177" fontId="2" fillId="0" borderId="27" xfId="0" applyNumberFormat="1" applyFont="1" applyFill="1" applyBorder="1" applyAlignment="1">
      <alignment horizontal="center" vertical="center"/>
    </xf>
    <xf numFmtId="177" fontId="2" fillId="0" borderId="76" xfId="0" applyNumberFormat="1" applyFont="1" applyFill="1" applyBorder="1" applyAlignment="1">
      <alignment horizontal="center" vertical="center"/>
    </xf>
    <xf numFmtId="177" fontId="2" fillId="0" borderId="104" xfId="0" applyNumberFormat="1" applyFont="1" applyFill="1" applyBorder="1" applyAlignment="1">
      <alignment horizontal="center" vertical="center"/>
    </xf>
    <xf numFmtId="177" fontId="2" fillId="0" borderId="10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495300</xdr:colOff>
      <xdr:row>24</xdr:row>
      <xdr:rowOff>438150</xdr:rowOff>
    </xdr:from>
    <xdr:to>
      <xdr:col>23</xdr:col>
      <xdr:colOff>38100</xdr:colOff>
      <xdr:row>24</xdr:row>
      <xdr:rowOff>666750</xdr:rowOff>
    </xdr:to>
    <xdr:sp macro="" textlink="">
      <xdr:nvSpPr>
        <xdr:cNvPr id="6" name="テキスト ボックス 5"/>
        <xdr:cNvSpPr txBox="1"/>
      </xdr:nvSpPr>
      <xdr:spPr>
        <a:xfrm>
          <a:off x="18840450" y="6610350"/>
          <a:ext cx="3524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英</a:t>
          </a:r>
        </a:p>
      </xdr:txBody>
    </xdr:sp>
    <xdr:clientData/>
  </xdr:twoCellAnchor>
  <xdr:twoCellAnchor>
    <xdr:from>
      <xdr:col>22</xdr:col>
      <xdr:colOff>495300</xdr:colOff>
      <xdr:row>24</xdr:row>
      <xdr:rowOff>438150</xdr:rowOff>
    </xdr:from>
    <xdr:to>
      <xdr:col>23</xdr:col>
      <xdr:colOff>38100</xdr:colOff>
      <xdr:row>24</xdr:row>
      <xdr:rowOff>666750</xdr:rowOff>
    </xdr:to>
    <xdr:sp macro="" textlink="">
      <xdr:nvSpPr>
        <xdr:cNvPr id="11" name="テキスト ボックス 10"/>
        <xdr:cNvSpPr txBox="1"/>
      </xdr:nvSpPr>
      <xdr:spPr>
        <a:xfrm>
          <a:off x="18840450" y="6610350"/>
          <a:ext cx="3524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英</a:t>
          </a:r>
        </a:p>
      </xdr:txBody>
    </xdr:sp>
    <xdr:clientData/>
  </xdr:twoCellAnchor>
  <xdr:twoCellAnchor>
    <xdr:from>
      <xdr:col>22</xdr:col>
      <xdr:colOff>495300</xdr:colOff>
      <xdr:row>24</xdr:row>
      <xdr:rowOff>438150</xdr:rowOff>
    </xdr:from>
    <xdr:to>
      <xdr:col>23</xdr:col>
      <xdr:colOff>38100</xdr:colOff>
      <xdr:row>24</xdr:row>
      <xdr:rowOff>666750</xdr:rowOff>
    </xdr:to>
    <xdr:sp macro="" textlink="">
      <xdr:nvSpPr>
        <xdr:cNvPr id="9" name="テキスト ボックス 8"/>
        <xdr:cNvSpPr txBox="1"/>
      </xdr:nvSpPr>
      <xdr:spPr>
        <a:xfrm>
          <a:off x="21888450" y="16897350"/>
          <a:ext cx="5048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英</a:t>
          </a:r>
        </a:p>
      </xdr:txBody>
    </xdr:sp>
    <xdr:clientData/>
  </xdr:twoCellAnchor>
  <xdr:twoCellAnchor>
    <xdr:from>
      <xdr:col>22</xdr:col>
      <xdr:colOff>495300</xdr:colOff>
      <xdr:row>24</xdr:row>
      <xdr:rowOff>438150</xdr:rowOff>
    </xdr:from>
    <xdr:to>
      <xdr:col>23</xdr:col>
      <xdr:colOff>38100</xdr:colOff>
      <xdr:row>24</xdr:row>
      <xdr:rowOff>666750</xdr:rowOff>
    </xdr:to>
    <xdr:sp macro="" textlink="">
      <xdr:nvSpPr>
        <xdr:cNvPr id="10" name="テキスト ボックス 9"/>
        <xdr:cNvSpPr txBox="1"/>
      </xdr:nvSpPr>
      <xdr:spPr>
        <a:xfrm>
          <a:off x="21888450" y="16897350"/>
          <a:ext cx="5048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英</a:t>
          </a:r>
        </a:p>
      </xdr:txBody>
    </xdr:sp>
    <xdr:clientData/>
  </xdr:twoCellAnchor>
  <xdr:twoCellAnchor>
    <xdr:from>
      <xdr:col>22</xdr:col>
      <xdr:colOff>495300</xdr:colOff>
      <xdr:row>24</xdr:row>
      <xdr:rowOff>438150</xdr:rowOff>
    </xdr:from>
    <xdr:to>
      <xdr:col>23</xdr:col>
      <xdr:colOff>38100</xdr:colOff>
      <xdr:row>24</xdr:row>
      <xdr:rowOff>666750</xdr:rowOff>
    </xdr:to>
    <xdr:sp macro="" textlink="">
      <xdr:nvSpPr>
        <xdr:cNvPr id="12" name="テキスト ボックス 5"/>
        <xdr:cNvSpPr txBox="1"/>
      </xdr:nvSpPr>
      <xdr:spPr>
        <a:xfrm>
          <a:off x="21888450" y="16897350"/>
          <a:ext cx="5048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/>
            <a:t>英</a:t>
          </a:r>
        </a:p>
      </xdr:txBody>
    </xdr:sp>
    <xdr:clientData/>
  </xdr:twoCellAnchor>
  <xdr:twoCellAnchor>
    <xdr:from>
      <xdr:col>22</xdr:col>
      <xdr:colOff>495300</xdr:colOff>
      <xdr:row>24</xdr:row>
      <xdr:rowOff>438150</xdr:rowOff>
    </xdr:from>
    <xdr:to>
      <xdr:col>23</xdr:col>
      <xdr:colOff>38100</xdr:colOff>
      <xdr:row>24</xdr:row>
      <xdr:rowOff>666750</xdr:rowOff>
    </xdr:to>
    <xdr:sp macro="" textlink="">
      <xdr:nvSpPr>
        <xdr:cNvPr id="14" name="テキスト ボックス 10"/>
        <xdr:cNvSpPr txBox="1"/>
      </xdr:nvSpPr>
      <xdr:spPr>
        <a:xfrm>
          <a:off x="21888450" y="16897350"/>
          <a:ext cx="5048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/>
            <a:t>英</a:t>
          </a:r>
        </a:p>
      </xdr:txBody>
    </xdr:sp>
    <xdr:clientData/>
  </xdr:twoCellAnchor>
  <xdr:twoCellAnchor>
    <xdr:from>
      <xdr:col>22</xdr:col>
      <xdr:colOff>495300</xdr:colOff>
      <xdr:row>24</xdr:row>
      <xdr:rowOff>438150</xdr:rowOff>
    </xdr:from>
    <xdr:to>
      <xdr:col>23</xdr:col>
      <xdr:colOff>38100</xdr:colOff>
      <xdr:row>24</xdr:row>
      <xdr:rowOff>666750</xdr:rowOff>
    </xdr:to>
    <xdr:sp macro="" textlink="">
      <xdr:nvSpPr>
        <xdr:cNvPr id="15" name="テキスト ボックス 5"/>
        <xdr:cNvSpPr txBox="1"/>
      </xdr:nvSpPr>
      <xdr:spPr>
        <a:xfrm>
          <a:off x="21888450" y="16897350"/>
          <a:ext cx="5048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/>
            <a:t>英</a:t>
          </a:r>
        </a:p>
      </xdr:txBody>
    </xdr:sp>
    <xdr:clientData/>
  </xdr:twoCellAnchor>
  <xdr:twoCellAnchor>
    <xdr:from>
      <xdr:col>22</xdr:col>
      <xdr:colOff>495300</xdr:colOff>
      <xdr:row>24</xdr:row>
      <xdr:rowOff>438150</xdr:rowOff>
    </xdr:from>
    <xdr:to>
      <xdr:col>23</xdr:col>
      <xdr:colOff>38100</xdr:colOff>
      <xdr:row>24</xdr:row>
      <xdr:rowOff>666750</xdr:rowOff>
    </xdr:to>
    <xdr:sp macro="" textlink="">
      <xdr:nvSpPr>
        <xdr:cNvPr id="16" name="テキスト ボックス 10"/>
        <xdr:cNvSpPr txBox="1"/>
      </xdr:nvSpPr>
      <xdr:spPr>
        <a:xfrm>
          <a:off x="21888450" y="16897350"/>
          <a:ext cx="5048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/>
            <a:t>英</a:t>
          </a:r>
        </a:p>
      </xdr:txBody>
    </xdr:sp>
    <xdr:clientData/>
  </xdr:twoCellAnchor>
  <xdr:twoCellAnchor>
    <xdr:from>
      <xdr:col>29</xdr:col>
      <xdr:colOff>952500</xdr:colOff>
      <xdr:row>20</xdr:row>
      <xdr:rowOff>247650</xdr:rowOff>
    </xdr:from>
    <xdr:to>
      <xdr:col>30</xdr:col>
      <xdr:colOff>575227</xdr:colOff>
      <xdr:row>20</xdr:row>
      <xdr:rowOff>578955</xdr:rowOff>
    </xdr:to>
    <xdr:sp macro="" textlink="">
      <xdr:nvSpPr>
        <xdr:cNvPr id="13" name="テキスト ボックス 12">
          <a:extLst>
            <a:ext uri="{FF2B5EF4-FFF2-40B4-BE49-F238E27FC236}"/>
          </a:extLst>
        </xdr:cNvPr>
        <xdr:cNvSpPr txBox="1"/>
      </xdr:nvSpPr>
      <xdr:spPr>
        <a:xfrm>
          <a:off x="29356050" y="13963650"/>
          <a:ext cx="594277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尾崎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9</xdr:row>
      <xdr:rowOff>0</xdr:rowOff>
    </xdr:from>
    <xdr:to>
      <xdr:col>27</xdr:col>
      <xdr:colOff>342900</xdr:colOff>
      <xdr:row>9</xdr:row>
      <xdr:rowOff>209550</xdr:rowOff>
    </xdr:to>
    <xdr:sp macro="" textlink="">
      <xdr:nvSpPr>
        <xdr:cNvPr id="4" name="テキスト ボックス 3">
          <a:extLst>
            <a:ext uri="{FF2B5EF4-FFF2-40B4-BE49-F238E27FC236}"/>
          </a:extLst>
        </xdr:cNvPr>
        <xdr:cNvSpPr txBox="1"/>
      </xdr:nvSpPr>
      <xdr:spPr>
        <a:xfrm>
          <a:off x="25260300" y="5448300"/>
          <a:ext cx="12668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BK</a:t>
          </a:r>
          <a:r>
            <a:rPr kumimoji="1" lang="ja-JP" altLang="en-US" sz="1100"/>
            <a:t>シードレス</a:t>
          </a:r>
        </a:p>
      </xdr:txBody>
    </xdr:sp>
    <xdr:clientData/>
  </xdr:twoCellAnchor>
  <xdr:twoCellAnchor>
    <xdr:from>
      <xdr:col>26</xdr:col>
      <xdr:colOff>0</xdr:colOff>
      <xdr:row>12</xdr:row>
      <xdr:rowOff>419100</xdr:rowOff>
    </xdr:from>
    <xdr:to>
      <xdr:col>27</xdr:col>
      <xdr:colOff>304800</xdr:colOff>
      <xdr:row>12</xdr:row>
      <xdr:rowOff>628650</xdr:rowOff>
    </xdr:to>
    <xdr:sp macro="" textlink="">
      <xdr:nvSpPr>
        <xdr:cNvPr id="5" name="テキスト ボックス 4"/>
        <xdr:cNvSpPr txBox="1"/>
      </xdr:nvSpPr>
      <xdr:spPr>
        <a:xfrm>
          <a:off x="25222200" y="8610600"/>
          <a:ext cx="12668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博多ベリー</a:t>
          </a:r>
        </a:p>
      </xdr:txBody>
    </xdr:sp>
    <xdr:clientData/>
  </xdr:twoCellAnchor>
  <xdr:twoCellAnchor>
    <xdr:from>
      <xdr:col>25</xdr:col>
      <xdr:colOff>933450</xdr:colOff>
      <xdr:row>11</xdr:row>
      <xdr:rowOff>400050</xdr:rowOff>
    </xdr:from>
    <xdr:to>
      <xdr:col>26</xdr:col>
      <xdr:colOff>876300</xdr:colOff>
      <xdr:row>11</xdr:row>
      <xdr:rowOff>628650</xdr:rowOff>
    </xdr:to>
    <xdr:sp macro="" textlink="">
      <xdr:nvSpPr>
        <xdr:cNvPr id="6" name="テキスト ボックス 5"/>
        <xdr:cNvSpPr txBox="1"/>
      </xdr:nvSpPr>
      <xdr:spPr>
        <a:xfrm>
          <a:off x="25193625" y="7905750"/>
          <a:ext cx="904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400">
              <a:solidFill>
                <a:schemeClr val="tx1"/>
              </a:solidFill>
            </a:rPr>
            <a:t>紫苑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247650</xdr:colOff>
      <xdr:row>22</xdr:row>
      <xdr:rowOff>266700</xdr:rowOff>
    </xdr:to>
    <xdr:sp macro="" textlink="">
      <xdr:nvSpPr>
        <xdr:cNvPr id="7" name="テキスト ボックス 10"/>
        <xdr:cNvSpPr txBox="1"/>
      </xdr:nvSpPr>
      <xdr:spPr>
        <a:xfrm>
          <a:off x="25469850" y="14325600"/>
          <a:ext cx="12192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en-US" altLang="ja-JP" sz="1100"/>
            <a:t>BK</a:t>
          </a:r>
          <a:r>
            <a:rPr lang="ja-JP" altLang="en-US" sz="1100"/>
            <a:t>シードレス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476250</xdr:colOff>
      <xdr:row>18</xdr:row>
      <xdr:rowOff>552450</xdr:rowOff>
    </xdr:from>
    <xdr:ext cx="1581150" cy="304800"/>
    <xdr:sp macro="" textlink="">
      <xdr:nvSpPr>
        <xdr:cNvPr id="2" name="テキスト ボックス 1"/>
        <xdr:cNvSpPr txBox="1"/>
      </xdr:nvSpPr>
      <xdr:spPr>
        <a:xfrm>
          <a:off x="21488400" y="12896850"/>
          <a:ext cx="1581150" cy="3048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さくひめ、タマキ、黄金桃</a:t>
          </a:r>
        </a:p>
      </xdr:txBody>
    </xdr:sp>
    <xdr:clientData/>
  </xdr:oneCellAnchor>
  <xdr:oneCellAnchor>
    <xdr:from>
      <xdr:col>25</xdr:col>
      <xdr:colOff>476250</xdr:colOff>
      <xdr:row>20</xdr:row>
      <xdr:rowOff>552450</xdr:rowOff>
    </xdr:from>
    <xdr:ext cx="1581150" cy="247650"/>
    <xdr:sp macro="" textlink="">
      <xdr:nvSpPr>
        <xdr:cNvPr id="3" name="テキスト ボックス 2"/>
        <xdr:cNvSpPr txBox="1"/>
      </xdr:nvSpPr>
      <xdr:spPr>
        <a:xfrm>
          <a:off x="21488400" y="14268450"/>
          <a:ext cx="1581150" cy="2476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さくひめ、タマキ、黄金桃</a:t>
          </a:r>
        </a:p>
      </xdr:txBody>
    </xdr:sp>
    <xdr:clientData/>
  </xdr:oneCellAnchor>
  <xdr:oneCellAnchor>
    <xdr:from>
      <xdr:col>25</xdr:col>
      <xdr:colOff>819150</xdr:colOff>
      <xdr:row>8</xdr:row>
      <xdr:rowOff>19050</xdr:rowOff>
    </xdr:from>
    <xdr:ext cx="543739" cy="325730"/>
    <xdr:sp macro="" textlink="">
      <xdr:nvSpPr>
        <xdr:cNvPr id="4" name="テキスト ボックス 3"/>
        <xdr:cNvSpPr txBox="1"/>
      </xdr:nvSpPr>
      <xdr:spPr>
        <a:xfrm>
          <a:off x="21831300" y="5505450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>
              <a:solidFill>
                <a:srgbClr val="FF0000"/>
              </a:solidFill>
            </a:rPr>
            <a:t>不明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</xdr:colOff>
      <xdr:row>10</xdr:row>
      <xdr:rowOff>19050</xdr:rowOff>
    </xdr:from>
    <xdr:ext cx="723275" cy="325730"/>
    <xdr:sp macro="" textlink="">
      <xdr:nvSpPr>
        <xdr:cNvPr id="2" name="テキスト ボックス 1"/>
        <xdr:cNvSpPr txBox="1"/>
      </xdr:nvSpPr>
      <xdr:spPr>
        <a:xfrm>
          <a:off x="13658850" y="6877050"/>
          <a:ext cx="7232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>
              <a:solidFill>
                <a:srgbClr val="FF0000"/>
              </a:solidFill>
            </a:rPr>
            <a:t>貴陽等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1238250</xdr:colOff>
      <xdr:row>6</xdr:row>
      <xdr:rowOff>647700</xdr:rowOff>
    </xdr:from>
    <xdr:ext cx="1082348" cy="325730"/>
    <xdr:sp macro="" textlink="">
      <xdr:nvSpPr>
        <xdr:cNvPr id="3" name="テキスト ボックス 2"/>
        <xdr:cNvSpPr txBox="1"/>
      </xdr:nvSpPr>
      <xdr:spPr>
        <a:xfrm>
          <a:off x="13601700" y="4762500"/>
          <a:ext cx="108234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国友早生等</a:t>
          </a:r>
        </a:p>
      </xdr:txBody>
    </xdr:sp>
    <xdr:clientData/>
  </xdr:oneCellAnchor>
  <xdr:oneCellAnchor>
    <xdr:from>
      <xdr:col>11</xdr:col>
      <xdr:colOff>133350</xdr:colOff>
      <xdr:row>11</xdr:row>
      <xdr:rowOff>57150</xdr:rowOff>
    </xdr:from>
    <xdr:ext cx="543739" cy="325730"/>
    <xdr:sp macro="" textlink="">
      <xdr:nvSpPr>
        <xdr:cNvPr id="4" name="テキスト ボックス 3"/>
        <xdr:cNvSpPr txBox="1"/>
      </xdr:nvSpPr>
      <xdr:spPr>
        <a:xfrm>
          <a:off x="13773150" y="7600950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>
              <a:solidFill>
                <a:srgbClr val="FF0000"/>
              </a:solidFill>
            </a:rPr>
            <a:t>不明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0</xdr:colOff>
      <xdr:row>15</xdr:row>
      <xdr:rowOff>0</xdr:rowOff>
    </xdr:from>
    <xdr:ext cx="543739" cy="325730"/>
    <xdr:sp macro="" textlink="">
      <xdr:nvSpPr>
        <xdr:cNvPr id="5" name="テキスト ボックス 4"/>
        <xdr:cNvSpPr txBox="1"/>
      </xdr:nvSpPr>
      <xdr:spPr>
        <a:xfrm>
          <a:off x="13639800" y="10287000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旭光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20</xdr:row>
      <xdr:rowOff>381000</xdr:rowOff>
    </xdr:from>
    <xdr:to>
      <xdr:col>15</xdr:col>
      <xdr:colOff>727627</xdr:colOff>
      <xdr:row>21</xdr:row>
      <xdr:rowOff>26505</xdr:rowOff>
    </xdr:to>
    <xdr:sp macro="" textlink="">
      <xdr:nvSpPr>
        <xdr:cNvPr id="4" name="テキスト ボックス 3">
          <a:extLst>
            <a:ext uri="{FF2B5EF4-FFF2-40B4-BE49-F238E27FC236}"/>
          </a:extLst>
        </xdr:cNvPr>
        <xdr:cNvSpPr txBox="1"/>
      </xdr:nvSpPr>
      <xdr:spPr>
        <a:xfrm>
          <a:off x="14935200" y="14097000"/>
          <a:ext cx="594277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紅陽</a:t>
          </a:r>
        </a:p>
      </xdr:txBody>
    </xdr:sp>
    <xdr:clientData/>
  </xdr:twoCellAnchor>
  <xdr:twoCellAnchor>
    <xdr:from>
      <xdr:col>14</xdr:col>
      <xdr:colOff>914400</xdr:colOff>
      <xdr:row>14</xdr:row>
      <xdr:rowOff>419100</xdr:rowOff>
    </xdr:from>
    <xdr:to>
      <xdr:col>15</xdr:col>
      <xdr:colOff>781050</xdr:colOff>
      <xdr:row>14</xdr:row>
      <xdr:rowOff>666750</xdr:rowOff>
    </xdr:to>
    <xdr:sp macro="" textlink="">
      <xdr:nvSpPr>
        <xdr:cNvPr id="5" name="テキスト ボックス 4"/>
        <xdr:cNvSpPr txBox="1"/>
      </xdr:nvSpPr>
      <xdr:spPr>
        <a:xfrm>
          <a:off x="14744700" y="10020300"/>
          <a:ext cx="8382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solidFill>
                <a:sysClr val="windowText" lastClr="000000"/>
              </a:solidFill>
            </a:rPr>
            <a:t>輝梅</a:t>
          </a:r>
        </a:p>
      </xdr:txBody>
    </xdr:sp>
    <xdr:clientData/>
  </xdr:twoCellAnchor>
  <xdr:twoCellAnchor>
    <xdr:from>
      <xdr:col>14</xdr:col>
      <xdr:colOff>952500</xdr:colOff>
      <xdr:row>6</xdr:row>
      <xdr:rowOff>666750</xdr:rowOff>
    </xdr:from>
    <xdr:to>
      <xdr:col>15</xdr:col>
      <xdr:colOff>628650</xdr:colOff>
      <xdr:row>7</xdr:row>
      <xdr:rowOff>209550</xdr:rowOff>
    </xdr:to>
    <xdr:sp macro="" textlink="">
      <xdr:nvSpPr>
        <xdr:cNvPr id="6" name="テキスト ボックス 5"/>
        <xdr:cNvSpPr txBox="1"/>
      </xdr:nvSpPr>
      <xdr:spPr>
        <a:xfrm>
          <a:off x="14782800" y="4781550"/>
          <a:ext cx="6477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solidFill>
                <a:srgbClr val="FF0000"/>
              </a:solidFill>
            </a:rPr>
            <a:t>紅陽</a:t>
          </a:r>
        </a:p>
      </xdr:txBody>
    </xdr:sp>
    <xdr:clientData/>
  </xdr:twoCellAnchor>
  <xdr:oneCellAnchor>
    <xdr:from>
      <xdr:col>15</xdr:col>
      <xdr:colOff>0</xdr:colOff>
      <xdr:row>8</xdr:row>
      <xdr:rowOff>0</xdr:rowOff>
    </xdr:from>
    <xdr:ext cx="543739" cy="325730"/>
    <xdr:sp macro="" textlink="">
      <xdr:nvSpPr>
        <xdr:cNvPr id="7" name="テキスト ボックス 6"/>
        <xdr:cNvSpPr txBox="1"/>
      </xdr:nvSpPr>
      <xdr:spPr>
        <a:xfrm>
          <a:off x="14801850" y="5486400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>
              <a:solidFill>
                <a:srgbClr val="FF0000"/>
              </a:solidFill>
            </a:rPr>
            <a:t>不明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76200</xdr:colOff>
      <xdr:row>27</xdr:row>
      <xdr:rowOff>0</xdr:rowOff>
    </xdr:from>
    <xdr:ext cx="466794" cy="275717"/>
    <xdr:sp macro="" textlink="">
      <xdr:nvSpPr>
        <xdr:cNvPr id="2" name="テキスト ボックス 1"/>
        <xdr:cNvSpPr txBox="1"/>
      </xdr:nvSpPr>
      <xdr:spPr>
        <a:xfrm>
          <a:off x="15830550" y="1851660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大豊</a:t>
          </a:r>
        </a:p>
      </xdr:txBody>
    </xdr:sp>
    <xdr:clientData/>
  </xdr:oneCellAnchor>
  <xdr:oneCellAnchor>
    <xdr:from>
      <xdr:col>16</xdr:col>
      <xdr:colOff>0</xdr:colOff>
      <xdr:row>9</xdr:row>
      <xdr:rowOff>0</xdr:rowOff>
    </xdr:from>
    <xdr:ext cx="543739" cy="325730"/>
    <xdr:sp macro="" textlink="">
      <xdr:nvSpPr>
        <xdr:cNvPr id="3" name="テキスト ボックス 2"/>
        <xdr:cNvSpPr txBox="1"/>
      </xdr:nvSpPr>
      <xdr:spPr>
        <a:xfrm>
          <a:off x="15754350" y="6172200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>
              <a:solidFill>
                <a:srgbClr val="FF0000"/>
              </a:solidFill>
            </a:rPr>
            <a:t>不明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7</xdr:row>
      <xdr:rowOff>0</xdr:rowOff>
    </xdr:from>
    <xdr:ext cx="543739" cy="325730"/>
    <xdr:sp macro="" textlink="">
      <xdr:nvSpPr>
        <xdr:cNvPr id="2" name="テキスト ボックス 1"/>
        <xdr:cNvSpPr txBox="1"/>
      </xdr:nvSpPr>
      <xdr:spPr>
        <a:xfrm>
          <a:off x="15506700" y="4800600"/>
          <a:ext cx="543739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>
              <a:solidFill>
                <a:srgbClr val="FF0000"/>
              </a:solidFill>
            </a:rPr>
            <a:t>不明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AJ29"/>
  <sheetViews>
    <sheetView showGridLines="0" tabSelected="1" showOutlineSymbols="0" topLeftCell="A2" zoomScale="40" zoomScaleNormal="40" zoomScaleSheetLayoutView="50" workbookViewId="0">
      <pane xSplit="2" ySplit="6" topLeftCell="C8" activePane="bottomRight" state="frozen"/>
      <selection activeCell="A2" sqref="A2"/>
      <selection pane="topRight" activeCell="C2" sqref="C2"/>
      <selection pane="bottomLeft" activeCell="A8" sqref="A8"/>
      <selection pane="bottomRight" activeCell="G3" sqref="G3"/>
    </sheetView>
  </sheetViews>
  <sheetFormatPr defaultColWidth="10.75" defaultRowHeight="54" customHeight="1"/>
  <cols>
    <col min="1" max="1" width="7.625" style="1" customWidth="1"/>
    <col min="2" max="2" width="20.625" style="1" customWidth="1"/>
    <col min="3" max="32" width="12.625" style="1" customWidth="1"/>
    <col min="33" max="35" width="17.875" style="1" customWidth="1"/>
    <col min="36" max="36" width="1.75" style="1" customWidth="1"/>
    <col min="37" max="16384" width="10.75" style="1"/>
  </cols>
  <sheetData>
    <row r="1" spans="1:36" ht="54" customHeight="1">
      <c r="AH1" s="724"/>
      <c r="AI1" s="724"/>
      <c r="AJ1" s="23"/>
    </row>
    <row r="2" spans="1:36" ht="54" customHeight="1">
      <c r="B2" s="2" t="s">
        <v>272</v>
      </c>
      <c r="AI2" s="66"/>
    </row>
    <row r="3" spans="1:36" ht="54" customHeight="1">
      <c r="B3" s="2"/>
    </row>
    <row r="4" spans="1:36" ht="54" customHeight="1" thickBot="1">
      <c r="B4" s="4" t="s">
        <v>292</v>
      </c>
      <c r="C4" s="5"/>
      <c r="AF4" s="6" t="s">
        <v>306</v>
      </c>
      <c r="AG4" s="6"/>
    </row>
    <row r="5" spans="1:36" ht="54" customHeight="1">
      <c r="B5" s="27"/>
      <c r="C5" s="716" t="s">
        <v>259</v>
      </c>
      <c r="D5" s="717"/>
      <c r="E5" s="717"/>
      <c r="F5" s="717"/>
      <c r="G5" s="717"/>
      <c r="H5" s="717"/>
      <c r="I5" s="717"/>
      <c r="J5" s="717"/>
      <c r="K5" s="717"/>
      <c r="L5" s="717"/>
      <c r="M5" s="717"/>
      <c r="N5" s="718"/>
      <c r="O5" s="726" t="s">
        <v>260</v>
      </c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27"/>
      <c r="AA5" s="727"/>
      <c r="AB5" s="727"/>
      <c r="AC5" s="727"/>
      <c r="AD5" s="727"/>
      <c r="AE5" s="727"/>
      <c r="AF5" s="728"/>
      <c r="AG5" s="27" t="s">
        <v>118</v>
      </c>
      <c r="AH5" s="60" t="s">
        <v>119</v>
      </c>
      <c r="AI5" s="60" t="s">
        <v>120</v>
      </c>
    </row>
    <row r="6" spans="1:36" ht="54" customHeight="1">
      <c r="B6" s="9" t="s">
        <v>0</v>
      </c>
      <c r="C6" s="722" t="s">
        <v>18</v>
      </c>
      <c r="D6" s="723"/>
      <c r="E6" s="723"/>
      <c r="F6" s="723"/>
      <c r="G6" s="723"/>
      <c r="H6" s="723"/>
      <c r="I6" s="719" t="s">
        <v>19</v>
      </c>
      <c r="J6" s="720"/>
      <c r="K6" s="720"/>
      <c r="L6" s="721"/>
      <c r="M6" s="105" t="s">
        <v>25</v>
      </c>
      <c r="N6" s="8"/>
      <c r="O6" s="729" t="s">
        <v>135</v>
      </c>
      <c r="P6" s="720"/>
      <c r="Q6" s="725"/>
      <c r="R6" s="719" t="s">
        <v>28</v>
      </c>
      <c r="S6" s="720"/>
      <c r="T6" s="720"/>
      <c r="U6" s="720"/>
      <c r="V6" s="720"/>
      <c r="W6" s="725"/>
      <c r="X6" s="719" t="s">
        <v>25</v>
      </c>
      <c r="Y6" s="720"/>
      <c r="Z6" s="720"/>
      <c r="AA6" s="720"/>
      <c r="AB6" s="725"/>
      <c r="AC6" s="730" t="s">
        <v>29</v>
      </c>
      <c r="AD6" s="730"/>
      <c r="AE6" s="731"/>
      <c r="AF6" s="8"/>
      <c r="AG6" s="9" t="s">
        <v>49</v>
      </c>
      <c r="AH6" s="61" t="s">
        <v>49</v>
      </c>
      <c r="AI6" s="61" t="s">
        <v>49</v>
      </c>
    </row>
    <row r="7" spans="1:36" ht="54" customHeight="1" thickBot="1">
      <c r="B7" s="29"/>
      <c r="C7" s="98" t="s">
        <v>198</v>
      </c>
      <c r="D7" s="10" t="s">
        <v>84</v>
      </c>
      <c r="E7" s="11" t="s">
        <v>85</v>
      </c>
      <c r="F7" s="12" t="s">
        <v>86</v>
      </c>
      <c r="G7" s="13" t="s">
        <v>87</v>
      </c>
      <c r="H7" s="13" t="s">
        <v>88</v>
      </c>
      <c r="I7" s="14" t="s">
        <v>89</v>
      </c>
      <c r="J7" s="14" t="s">
        <v>90</v>
      </c>
      <c r="K7" s="13" t="s">
        <v>91</v>
      </c>
      <c r="L7" s="13" t="s">
        <v>123</v>
      </c>
      <c r="M7" s="11" t="s">
        <v>42</v>
      </c>
      <c r="N7" s="15" t="s">
        <v>26</v>
      </c>
      <c r="O7" s="132" t="s">
        <v>92</v>
      </c>
      <c r="P7" s="16" t="s">
        <v>67</v>
      </c>
      <c r="Q7" s="89" t="s">
        <v>115</v>
      </c>
      <c r="R7" s="13" t="s">
        <v>93</v>
      </c>
      <c r="S7" s="18" t="s">
        <v>94</v>
      </c>
      <c r="T7" s="18" t="s">
        <v>95</v>
      </c>
      <c r="U7" s="18" t="s">
        <v>124</v>
      </c>
      <c r="V7" s="18" t="s">
        <v>125</v>
      </c>
      <c r="W7" s="47" t="s">
        <v>136</v>
      </c>
      <c r="X7" s="18" t="s">
        <v>96</v>
      </c>
      <c r="Y7" s="106" t="s">
        <v>97</v>
      </c>
      <c r="Z7" s="18" t="s">
        <v>98</v>
      </c>
      <c r="AA7" s="18" t="s">
        <v>99</v>
      </c>
      <c r="AB7" s="19" t="s">
        <v>100</v>
      </c>
      <c r="AC7" s="19" t="s">
        <v>101</v>
      </c>
      <c r="AD7" s="19" t="s">
        <v>102</v>
      </c>
      <c r="AE7" s="47" t="s">
        <v>136</v>
      </c>
      <c r="AF7" s="102" t="s">
        <v>6</v>
      </c>
      <c r="AG7" s="34" t="s">
        <v>137</v>
      </c>
      <c r="AH7" s="62" t="s">
        <v>138</v>
      </c>
      <c r="AI7" s="62" t="s">
        <v>138</v>
      </c>
    </row>
    <row r="8" spans="1:36" ht="54" customHeight="1">
      <c r="B8" s="27" t="s">
        <v>207</v>
      </c>
      <c r="C8" s="433">
        <v>0.8</v>
      </c>
      <c r="D8" s="434"/>
      <c r="E8" s="434">
        <v>0.2</v>
      </c>
      <c r="F8" s="434">
        <v>0.1</v>
      </c>
      <c r="G8" s="434"/>
      <c r="H8" s="434">
        <v>0.1</v>
      </c>
      <c r="I8" s="434"/>
      <c r="J8" s="434"/>
      <c r="K8" s="434"/>
      <c r="L8" s="434">
        <v>0.6</v>
      </c>
      <c r="M8" s="434"/>
      <c r="N8" s="435">
        <f t="shared" ref="N8:N29" si="0">SUM(C8:M8)</f>
        <v>1.8000000000000003</v>
      </c>
      <c r="O8" s="436"/>
      <c r="P8" s="437"/>
      <c r="Q8" s="438"/>
      <c r="R8" s="437">
        <v>1.1000000000000001</v>
      </c>
      <c r="S8" s="438">
        <v>1</v>
      </c>
      <c r="T8" s="438"/>
      <c r="U8" s="438"/>
      <c r="V8" s="438"/>
      <c r="W8" s="438"/>
      <c r="X8" s="438"/>
      <c r="Y8" s="438"/>
      <c r="Z8" s="438"/>
      <c r="AA8" s="438"/>
      <c r="AB8" s="438">
        <v>0.1</v>
      </c>
      <c r="AC8" s="438"/>
      <c r="AD8" s="438">
        <v>0.2</v>
      </c>
      <c r="AE8" s="438"/>
      <c r="AF8" s="320">
        <f>SUM(O8:AE8)</f>
        <v>2.4000000000000004</v>
      </c>
      <c r="AG8" s="319">
        <f>SUM(N8,AF8)</f>
        <v>4.2000000000000011</v>
      </c>
      <c r="AH8" s="439">
        <v>118.7</v>
      </c>
      <c r="AI8" s="439">
        <v>118.7</v>
      </c>
    </row>
    <row r="9" spans="1:36" ht="54" customHeight="1">
      <c r="B9" s="74" t="s">
        <v>208</v>
      </c>
      <c r="C9" s="440">
        <v>7.0000000000000007E-2</v>
      </c>
      <c r="D9" s="441"/>
      <c r="E9" s="441">
        <v>0.05</v>
      </c>
      <c r="F9" s="441"/>
      <c r="G9" s="441"/>
      <c r="H9" s="441"/>
      <c r="I9" s="441"/>
      <c r="J9" s="441"/>
      <c r="K9" s="441"/>
      <c r="L9" s="441">
        <v>0.2</v>
      </c>
      <c r="M9" s="441"/>
      <c r="N9" s="435">
        <f t="shared" si="0"/>
        <v>0.32</v>
      </c>
      <c r="O9" s="440"/>
      <c r="P9" s="441"/>
      <c r="Q9" s="442"/>
      <c r="R9" s="441"/>
      <c r="S9" s="442">
        <v>0.9</v>
      </c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  <c r="AF9" s="320">
        <f t="shared" ref="AF9:AF28" si="1">SUM(O9:AE9)</f>
        <v>0.9</v>
      </c>
      <c r="AG9" s="321">
        <f t="shared" ref="AG9:AG28" si="2">SUM(N9,AF9)</f>
        <v>1.22</v>
      </c>
      <c r="AH9" s="443">
        <v>3.5300000000000002</v>
      </c>
      <c r="AI9" s="443">
        <v>3.5300000000000002</v>
      </c>
    </row>
    <row r="10" spans="1:36" ht="54" customHeight="1">
      <c r="B10" s="74" t="s">
        <v>209</v>
      </c>
      <c r="C10" s="440">
        <v>1.8</v>
      </c>
      <c r="D10" s="441"/>
      <c r="E10" s="441">
        <v>3.7</v>
      </c>
      <c r="F10" s="441"/>
      <c r="G10" s="441">
        <v>0.8</v>
      </c>
      <c r="H10" s="441">
        <v>0.3</v>
      </c>
      <c r="I10" s="441">
        <v>4.6500000000000004</v>
      </c>
      <c r="J10" s="441">
        <v>0.1</v>
      </c>
      <c r="K10" s="441"/>
      <c r="L10" s="441">
        <v>2.17</v>
      </c>
      <c r="M10" s="441">
        <v>0.65</v>
      </c>
      <c r="N10" s="435">
        <f t="shared" si="0"/>
        <v>14.17</v>
      </c>
      <c r="O10" s="440"/>
      <c r="P10" s="441"/>
      <c r="Q10" s="442">
        <v>0.36</v>
      </c>
      <c r="R10" s="441"/>
      <c r="S10" s="442">
        <v>8.15</v>
      </c>
      <c r="T10" s="442"/>
      <c r="U10" s="442"/>
      <c r="V10" s="442"/>
      <c r="W10" s="442"/>
      <c r="X10" s="442"/>
      <c r="Y10" s="442"/>
      <c r="Z10" s="442"/>
      <c r="AA10" s="442"/>
      <c r="AB10" s="442"/>
      <c r="AC10" s="442"/>
      <c r="AD10" s="442"/>
      <c r="AE10" s="442"/>
      <c r="AF10" s="320">
        <f t="shared" si="1"/>
        <v>8.51</v>
      </c>
      <c r="AG10" s="321">
        <f t="shared" si="2"/>
        <v>22.68</v>
      </c>
      <c r="AH10" s="443">
        <v>220.05</v>
      </c>
      <c r="AI10" s="443">
        <v>214.99999999999997</v>
      </c>
    </row>
    <row r="11" spans="1:36" ht="54" customHeight="1">
      <c r="B11" s="74" t="s">
        <v>210</v>
      </c>
      <c r="C11" s="440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35">
        <f t="shared" si="0"/>
        <v>0</v>
      </c>
      <c r="O11" s="440"/>
      <c r="P11" s="441"/>
      <c r="Q11" s="442"/>
      <c r="R11" s="441"/>
      <c r="S11" s="442"/>
      <c r="T11" s="442"/>
      <c r="U11" s="442"/>
      <c r="V11" s="442"/>
      <c r="W11" s="442"/>
      <c r="X11" s="442"/>
      <c r="Y11" s="442"/>
      <c r="Z11" s="442"/>
      <c r="AA11" s="442"/>
      <c r="AB11" s="442"/>
      <c r="AC11" s="442"/>
      <c r="AD11" s="442"/>
      <c r="AE11" s="442">
        <v>0.1</v>
      </c>
      <c r="AF11" s="320">
        <f t="shared" si="1"/>
        <v>0.1</v>
      </c>
      <c r="AG11" s="321">
        <f t="shared" si="2"/>
        <v>0.1</v>
      </c>
      <c r="AH11" s="443">
        <v>1.8</v>
      </c>
      <c r="AI11" s="443">
        <v>1.8</v>
      </c>
    </row>
    <row r="12" spans="1:36" ht="54" customHeight="1">
      <c r="A12" s="69"/>
      <c r="B12" s="67" t="s">
        <v>211</v>
      </c>
      <c r="C12" s="440">
        <v>0.8</v>
      </c>
      <c r="D12" s="441"/>
      <c r="E12" s="441">
        <v>1.8</v>
      </c>
      <c r="F12" s="441"/>
      <c r="G12" s="441">
        <v>2.2999999999999998</v>
      </c>
      <c r="H12" s="441"/>
      <c r="I12" s="441"/>
      <c r="J12" s="441"/>
      <c r="K12" s="441"/>
      <c r="L12" s="441">
        <v>1.5</v>
      </c>
      <c r="M12" s="441"/>
      <c r="N12" s="435">
        <f t="shared" si="0"/>
        <v>6.4</v>
      </c>
      <c r="O12" s="440"/>
      <c r="P12" s="441"/>
      <c r="Q12" s="442"/>
      <c r="R12" s="441">
        <v>4.5</v>
      </c>
      <c r="S12" s="442">
        <v>15.8</v>
      </c>
      <c r="T12" s="442"/>
      <c r="U12" s="442"/>
      <c r="V12" s="442">
        <v>0.1</v>
      </c>
      <c r="W12" s="442"/>
      <c r="X12" s="442"/>
      <c r="Y12" s="442"/>
      <c r="Z12" s="442"/>
      <c r="AA12" s="442"/>
      <c r="AB12" s="442"/>
      <c r="AC12" s="442">
        <v>0.6</v>
      </c>
      <c r="AD12" s="442">
        <v>0.4</v>
      </c>
      <c r="AE12" s="442"/>
      <c r="AF12" s="320">
        <f t="shared" si="1"/>
        <v>21.400000000000002</v>
      </c>
      <c r="AG12" s="321">
        <f t="shared" si="2"/>
        <v>27.800000000000004</v>
      </c>
      <c r="AH12" s="443">
        <v>200</v>
      </c>
      <c r="AI12" s="443">
        <v>164</v>
      </c>
    </row>
    <row r="13" spans="1:36" ht="54" customHeight="1">
      <c r="A13" s="69"/>
      <c r="B13" s="74" t="s">
        <v>212</v>
      </c>
      <c r="C13" s="440">
        <v>0.4</v>
      </c>
      <c r="D13" s="441"/>
      <c r="E13" s="441">
        <v>0.5</v>
      </c>
      <c r="F13" s="441"/>
      <c r="G13" s="441">
        <v>0.3</v>
      </c>
      <c r="H13" s="441"/>
      <c r="I13" s="441"/>
      <c r="J13" s="441"/>
      <c r="K13" s="441"/>
      <c r="L13" s="441">
        <v>0.7</v>
      </c>
      <c r="M13" s="441"/>
      <c r="N13" s="435">
        <f t="shared" si="0"/>
        <v>1.9</v>
      </c>
      <c r="O13" s="440"/>
      <c r="P13" s="441"/>
      <c r="Q13" s="442"/>
      <c r="R13" s="441">
        <v>1.3</v>
      </c>
      <c r="S13" s="442">
        <v>4.2</v>
      </c>
      <c r="T13" s="442"/>
      <c r="U13" s="442"/>
      <c r="V13" s="442"/>
      <c r="W13" s="442"/>
      <c r="X13" s="442"/>
      <c r="Y13" s="442"/>
      <c r="Z13" s="442"/>
      <c r="AA13" s="442"/>
      <c r="AB13" s="442"/>
      <c r="AC13" s="442">
        <v>0.5</v>
      </c>
      <c r="AD13" s="442">
        <v>0.1</v>
      </c>
      <c r="AE13" s="442"/>
      <c r="AF13" s="320">
        <f t="shared" si="1"/>
        <v>6.1</v>
      </c>
      <c r="AG13" s="321">
        <f t="shared" si="2"/>
        <v>8</v>
      </c>
      <c r="AH13" s="443">
        <v>90</v>
      </c>
      <c r="AI13" s="443">
        <v>77</v>
      </c>
    </row>
    <row r="14" spans="1:36" ht="54" customHeight="1" thickBot="1">
      <c r="B14" s="164" t="s">
        <v>251</v>
      </c>
      <c r="C14" s="444">
        <f>SUM(C8:C13)</f>
        <v>3.8699999999999997</v>
      </c>
      <c r="D14" s="445">
        <f t="shared" ref="D14:AI14" si="3">SUM(D8:D13)</f>
        <v>0</v>
      </c>
      <c r="E14" s="445">
        <f t="shared" si="3"/>
        <v>6.25</v>
      </c>
      <c r="F14" s="445">
        <f t="shared" si="3"/>
        <v>0.1</v>
      </c>
      <c r="G14" s="445">
        <f t="shared" si="3"/>
        <v>3.3999999999999995</v>
      </c>
      <c r="H14" s="445">
        <f t="shared" si="3"/>
        <v>0.4</v>
      </c>
      <c r="I14" s="445">
        <f t="shared" si="3"/>
        <v>4.6500000000000004</v>
      </c>
      <c r="J14" s="445">
        <f t="shared" si="3"/>
        <v>0.1</v>
      </c>
      <c r="K14" s="445">
        <f t="shared" si="3"/>
        <v>0</v>
      </c>
      <c r="L14" s="445">
        <f t="shared" si="3"/>
        <v>5.17</v>
      </c>
      <c r="M14" s="445">
        <f t="shared" si="3"/>
        <v>0.65</v>
      </c>
      <c r="N14" s="446">
        <f t="shared" si="0"/>
        <v>24.589999999999996</v>
      </c>
      <c r="O14" s="445">
        <f t="shared" si="3"/>
        <v>0</v>
      </c>
      <c r="P14" s="445">
        <f t="shared" si="3"/>
        <v>0</v>
      </c>
      <c r="Q14" s="445">
        <f t="shared" si="3"/>
        <v>0.36</v>
      </c>
      <c r="R14" s="445">
        <f t="shared" si="3"/>
        <v>6.8999999999999995</v>
      </c>
      <c r="S14" s="445">
        <f t="shared" si="3"/>
        <v>30.05</v>
      </c>
      <c r="T14" s="445">
        <f t="shared" si="3"/>
        <v>0</v>
      </c>
      <c r="U14" s="445">
        <f t="shared" si="3"/>
        <v>0</v>
      </c>
      <c r="V14" s="445">
        <f t="shared" si="3"/>
        <v>0.1</v>
      </c>
      <c r="W14" s="445">
        <f t="shared" si="3"/>
        <v>0</v>
      </c>
      <c r="X14" s="445">
        <f t="shared" si="3"/>
        <v>0</v>
      </c>
      <c r="Y14" s="445">
        <f t="shared" si="3"/>
        <v>0</v>
      </c>
      <c r="Z14" s="445">
        <f t="shared" si="3"/>
        <v>0</v>
      </c>
      <c r="AA14" s="445">
        <f t="shared" si="3"/>
        <v>0</v>
      </c>
      <c r="AB14" s="445">
        <f t="shared" si="3"/>
        <v>0.1</v>
      </c>
      <c r="AC14" s="445">
        <f t="shared" si="3"/>
        <v>1.1000000000000001</v>
      </c>
      <c r="AD14" s="445">
        <f t="shared" si="3"/>
        <v>0.70000000000000007</v>
      </c>
      <c r="AE14" s="445">
        <f t="shared" si="3"/>
        <v>0.1</v>
      </c>
      <c r="AF14" s="447">
        <f t="shared" si="1"/>
        <v>39.410000000000011</v>
      </c>
      <c r="AG14" s="448">
        <f t="shared" si="2"/>
        <v>64</v>
      </c>
      <c r="AH14" s="449">
        <f t="shared" si="3"/>
        <v>634.08000000000004</v>
      </c>
      <c r="AI14" s="449">
        <f t="shared" si="3"/>
        <v>580.03</v>
      </c>
    </row>
    <row r="15" spans="1:36" ht="54" customHeight="1">
      <c r="A15" s="69"/>
      <c r="B15" s="116" t="s">
        <v>218</v>
      </c>
      <c r="C15" s="450"/>
      <c r="D15" s="451"/>
      <c r="E15" s="451"/>
      <c r="F15" s="451"/>
      <c r="G15" s="451"/>
      <c r="H15" s="451"/>
      <c r="I15" s="451"/>
      <c r="J15" s="451">
        <v>0.5</v>
      </c>
      <c r="K15" s="451"/>
      <c r="L15" s="451"/>
      <c r="M15" s="451"/>
      <c r="N15" s="318">
        <f t="shared" si="0"/>
        <v>0.5</v>
      </c>
      <c r="O15" s="450"/>
      <c r="P15" s="451"/>
      <c r="Q15" s="452"/>
      <c r="R15" s="451"/>
      <c r="S15" s="452">
        <v>2.2000000000000002</v>
      </c>
      <c r="T15" s="452"/>
      <c r="U15" s="452"/>
      <c r="V15" s="452"/>
      <c r="W15" s="452"/>
      <c r="X15" s="452"/>
      <c r="Y15" s="452"/>
      <c r="Z15" s="452"/>
      <c r="AA15" s="452"/>
      <c r="AB15" s="452">
        <v>0.2</v>
      </c>
      <c r="AC15" s="452"/>
      <c r="AD15" s="452"/>
      <c r="AE15" s="452"/>
      <c r="AF15" s="318">
        <f t="shared" si="1"/>
        <v>2.4000000000000004</v>
      </c>
      <c r="AG15" s="319">
        <f>AF15+N15</f>
        <v>2.9000000000000004</v>
      </c>
      <c r="AH15" s="453">
        <v>39.200000000000003</v>
      </c>
      <c r="AI15" s="453">
        <v>31.8</v>
      </c>
      <c r="AJ15" s="303"/>
    </row>
    <row r="16" spans="1:36" ht="54" customHeight="1">
      <c r="A16" s="69"/>
      <c r="B16" s="86" t="s">
        <v>219</v>
      </c>
      <c r="C16" s="326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428">
        <f t="shared" si="0"/>
        <v>0</v>
      </c>
      <c r="O16" s="326"/>
      <c r="P16" s="327"/>
      <c r="Q16" s="328"/>
      <c r="R16" s="327"/>
      <c r="S16" s="328"/>
      <c r="T16" s="328"/>
      <c r="U16" s="328"/>
      <c r="V16" s="328"/>
      <c r="W16" s="328"/>
      <c r="X16" s="328"/>
      <c r="Y16" s="328"/>
      <c r="Z16" s="328"/>
      <c r="AA16" s="328"/>
      <c r="AB16" s="328">
        <v>0.1</v>
      </c>
      <c r="AC16" s="328"/>
      <c r="AD16" s="328"/>
      <c r="AE16" s="328"/>
      <c r="AF16" s="428">
        <f>SUM(O16:AE16)</f>
        <v>0.1</v>
      </c>
      <c r="AG16" s="429">
        <f>AF16+N16</f>
        <v>0.1</v>
      </c>
      <c r="AH16" s="329">
        <v>1.9</v>
      </c>
      <c r="AI16" s="329">
        <v>1.8</v>
      </c>
      <c r="AJ16" s="303"/>
    </row>
    <row r="17" spans="1:35" ht="54" customHeight="1" thickBot="1">
      <c r="B17" s="29" t="s">
        <v>252</v>
      </c>
      <c r="C17" s="454">
        <f>SUM(C15:C16)</f>
        <v>0</v>
      </c>
      <c r="D17" s="455">
        <f t="shared" ref="D17:M17" si="4">SUM(D15:D16)</f>
        <v>0</v>
      </c>
      <c r="E17" s="455">
        <f t="shared" si="4"/>
        <v>0</v>
      </c>
      <c r="F17" s="455">
        <f t="shared" si="4"/>
        <v>0</v>
      </c>
      <c r="G17" s="455">
        <f t="shared" si="4"/>
        <v>0</v>
      </c>
      <c r="H17" s="455">
        <f t="shared" si="4"/>
        <v>0</v>
      </c>
      <c r="I17" s="455">
        <f t="shared" si="4"/>
        <v>0</v>
      </c>
      <c r="J17" s="455">
        <f t="shared" si="4"/>
        <v>0.5</v>
      </c>
      <c r="K17" s="455">
        <f t="shared" si="4"/>
        <v>0</v>
      </c>
      <c r="L17" s="455">
        <f t="shared" si="4"/>
        <v>0</v>
      </c>
      <c r="M17" s="456">
        <f t="shared" si="4"/>
        <v>0</v>
      </c>
      <c r="N17" s="457">
        <f t="shared" si="0"/>
        <v>0.5</v>
      </c>
      <c r="O17" s="454">
        <f>SUM(O15:O16)</f>
        <v>0</v>
      </c>
      <c r="P17" s="455">
        <f t="shared" ref="P17:AE17" si="5">SUM(P15:P16)</f>
        <v>0</v>
      </c>
      <c r="Q17" s="455">
        <f t="shared" si="5"/>
        <v>0</v>
      </c>
      <c r="R17" s="455">
        <f t="shared" si="5"/>
        <v>0</v>
      </c>
      <c r="S17" s="455">
        <f t="shared" si="5"/>
        <v>2.2000000000000002</v>
      </c>
      <c r="T17" s="455">
        <f t="shared" si="5"/>
        <v>0</v>
      </c>
      <c r="U17" s="455">
        <f t="shared" si="5"/>
        <v>0</v>
      </c>
      <c r="V17" s="455">
        <f t="shared" si="5"/>
        <v>0</v>
      </c>
      <c r="W17" s="455">
        <f t="shared" si="5"/>
        <v>0</v>
      </c>
      <c r="X17" s="455">
        <f t="shared" si="5"/>
        <v>0</v>
      </c>
      <c r="Y17" s="455">
        <f t="shared" si="5"/>
        <v>0</v>
      </c>
      <c r="Z17" s="455">
        <f t="shared" si="5"/>
        <v>0</v>
      </c>
      <c r="AA17" s="455">
        <f t="shared" si="5"/>
        <v>0</v>
      </c>
      <c r="AB17" s="455">
        <f t="shared" si="5"/>
        <v>0.30000000000000004</v>
      </c>
      <c r="AC17" s="455">
        <f t="shared" si="5"/>
        <v>0</v>
      </c>
      <c r="AD17" s="455">
        <f t="shared" si="5"/>
        <v>0</v>
      </c>
      <c r="AE17" s="455">
        <f t="shared" si="5"/>
        <v>0</v>
      </c>
      <c r="AF17" s="458">
        <f t="shared" si="1"/>
        <v>2.5</v>
      </c>
      <c r="AG17" s="459">
        <f t="shared" si="2"/>
        <v>3</v>
      </c>
      <c r="AH17" s="459">
        <f>SUM(AH15:AH15)</f>
        <v>39.200000000000003</v>
      </c>
      <c r="AI17" s="459">
        <f>SUM(AI15:AI15)</f>
        <v>31.8</v>
      </c>
    </row>
    <row r="18" spans="1:35" ht="54" customHeight="1">
      <c r="B18" s="27" t="s">
        <v>243</v>
      </c>
      <c r="C18" s="430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318">
        <f t="shared" si="0"/>
        <v>0</v>
      </c>
      <c r="O18" s="460"/>
      <c r="P18" s="461"/>
      <c r="Q18" s="462"/>
      <c r="R18" s="460">
        <v>5</v>
      </c>
      <c r="S18" s="461">
        <v>5</v>
      </c>
      <c r="T18" s="462"/>
      <c r="U18" s="462"/>
      <c r="V18" s="462"/>
      <c r="W18" s="462"/>
      <c r="X18" s="462"/>
      <c r="Y18" s="462"/>
      <c r="Z18" s="462"/>
      <c r="AA18" s="462"/>
      <c r="AB18" s="462"/>
      <c r="AC18" s="461"/>
      <c r="AD18" s="461"/>
      <c r="AE18" s="461"/>
      <c r="AF18" s="428">
        <f t="shared" si="1"/>
        <v>10</v>
      </c>
      <c r="AG18" s="319">
        <f t="shared" si="2"/>
        <v>10</v>
      </c>
      <c r="AH18" s="453">
        <v>150</v>
      </c>
      <c r="AI18" s="453">
        <v>120</v>
      </c>
    </row>
    <row r="19" spans="1:35" ht="54" customHeight="1">
      <c r="A19" s="69"/>
      <c r="B19" s="161" t="s">
        <v>276</v>
      </c>
      <c r="C19" s="326">
        <v>0.2</v>
      </c>
      <c r="D19" s="431"/>
      <c r="E19" s="327">
        <v>1</v>
      </c>
      <c r="F19" s="431"/>
      <c r="G19" s="327">
        <v>0.5</v>
      </c>
      <c r="H19" s="431"/>
      <c r="I19" s="431"/>
      <c r="J19" s="431"/>
      <c r="K19" s="431"/>
      <c r="L19" s="431">
        <v>0</v>
      </c>
      <c r="M19" s="431"/>
      <c r="N19" s="320">
        <f t="shared" si="0"/>
        <v>1.7</v>
      </c>
      <c r="O19" s="327"/>
      <c r="P19" s="328"/>
      <c r="Q19" s="463"/>
      <c r="R19" s="327">
        <v>0.8</v>
      </c>
      <c r="S19" s="328">
        <v>0.8</v>
      </c>
      <c r="T19" s="328"/>
      <c r="U19" s="328"/>
      <c r="V19" s="328">
        <v>0.1</v>
      </c>
      <c r="W19" s="328"/>
      <c r="X19" s="328"/>
      <c r="Y19" s="328"/>
      <c r="Z19" s="463"/>
      <c r="AA19" s="328">
        <v>0.1</v>
      </c>
      <c r="AB19" s="328">
        <v>0.1</v>
      </c>
      <c r="AC19" s="328"/>
      <c r="AD19" s="328"/>
      <c r="AE19" s="328"/>
      <c r="AF19" s="320">
        <f t="shared" si="1"/>
        <v>1.9000000000000004</v>
      </c>
      <c r="AG19" s="321">
        <f t="shared" si="2"/>
        <v>3.6000000000000005</v>
      </c>
      <c r="AH19" s="329">
        <v>28.8</v>
      </c>
      <c r="AI19" s="329">
        <v>3.9</v>
      </c>
    </row>
    <row r="20" spans="1:35" ht="54" customHeight="1" thickBot="1">
      <c r="B20" s="29" t="s">
        <v>253</v>
      </c>
      <c r="C20" s="464">
        <f>SUM(C18:C19)</f>
        <v>0.2</v>
      </c>
      <c r="D20" s="455">
        <f t="shared" ref="D20:AI20" si="6">SUM(D18:D19)</f>
        <v>0</v>
      </c>
      <c r="E20" s="455">
        <f t="shared" si="6"/>
        <v>1</v>
      </c>
      <c r="F20" s="455">
        <f t="shared" si="6"/>
        <v>0</v>
      </c>
      <c r="G20" s="455">
        <f t="shared" si="6"/>
        <v>0.5</v>
      </c>
      <c r="H20" s="455">
        <f t="shared" si="6"/>
        <v>0</v>
      </c>
      <c r="I20" s="455">
        <f t="shared" si="6"/>
        <v>0</v>
      </c>
      <c r="J20" s="455">
        <f t="shared" si="6"/>
        <v>0</v>
      </c>
      <c r="K20" s="455">
        <f t="shared" si="6"/>
        <v>0</v>
      </c>
      <c r="L20" s="455">
        <f t="shared" si="6"/>
        <v>0</v>
      </c>
      <c r="M20" s="455">
        <f t="shared" si="6"/>
        <v>0</v>
      </c>
      <c r="N20" s="457">
        <f t="shared" si="0"/>
        <v>1.7</v>
      </c>
      <c r="O20" s="464">
        <f t="shared" si="6"/>
        <v>0</v>
      </c>
      <c r="P20" s="455">
        <f t="shared" si="6"/>
        <v>0</v>
      </c>
      <c r="Q20" s="455">
        <f t="shared" si="6"/>
        <v>0</v>
      </c>
      <c r="R20" s="455">
        <f t="shared" si="6"/>
        <v>5.8</v>
      </c>
      <c r="S20" s="455">
        <f t="shared" si="6"/>
        <v>5.8</v>
      </c>
      <c r="T20" s="455">
        <f t="shared" si="6"/>
        <v>0</v>
      </c>
      <c r="U20" s="455">
        <f t="shared" si="6"/>
        <v>0</v>
      </c>
      <c r="V20" s="455">
        <f t="shared" si="6"/>
        <v>0.1</v>
      </c>
      <c r="W20" s="455">
        <f t="shared" si="6"/>
        <v>0</v>
      </c>
      <c r="X20" s="455">
        <f t="shared" si="6"/>
        <v>0</v>
      </c>
      <c r="Y20" s="455">
        <f t="shared" si="6"/>
        <v>0</v>
      </c>
      <c r="Z20" s="455">
        <f t="shared" si="6"/>
        <v>0</v>
      </c>
      <c r="AA20" s="455">
        <f t="shared" si="6"/>
        <v>0.1</v>
      </c>
      <c r="AB20" s="455">
        <f t="shared" si="6"/>
        <v>0.1</v>
      </c>
      <c r="AC20" s="455">
        <f t="shared" si="6"/>
        <v>0</v>
      </c>
      <c r="AD20" s="455">
        <f t="shared" si="6"/>
        <v>0</v>
      </c>
      <c r="AE20" s="455">
        <f t="shared" si="6"/>
        <v>0</v>
      </c>
      <c r="AF20" s="457">
        <f t="shared" si="1"/>
        <v>11.899999999999999</v>
      </c>
      <c r="AG20" s="459">
        <f t="shared" si="2"/>
        <v>13.599999999999998</v>
      </c>
      <c r="AH20" s="459">
        <f t="shared" si="6"/>
        <v>178.8</v>
      </c>
      <c r="AI20" s="459">
        <f t="shared" si="6"/>
        <v>123.9</v>
      </c>
    </row>
    <row r="21" spans="1:35" ht="54" customHeight="1">
      <c r="A21" s="69"/>
      <c r="B21" s="116" t="s">
        <v>223</v>
      </c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318">
        <f t="shared" si="0"/>
        <v>0</v>
      </c>
      <c r="O21" s="450"/>
      <c r="P21" s="451"/>
      <c r="Q21" s="452"/>
      <c r="R21" s="451"/>
      <c r="S21" s="452"/>
      <c r="T21" s="452"/>
      <c r="U21" s="452"/>
      <c r="V21" s="452"/>
      <c r="W21" s="452"/>
      <c r="X21" s="452"/>
      <c r="Y21" s="452"/>
      <c r="Z21" s="452"/>
      <c r="AA21" s="452"/>
      <c r="AB21" s="452"/>
      <c r="AC21" s="452"/>
      <c r="AD21" s="452"/>
      <c r="AE21" s="190">
        <v>0.2</v>
      </c>
      <c r="AF21" s="318">
        <f t="shared" si="1"/>
        <v>0.2</v>
      </c>
      <c r="AG21" s="319">
        <f t="shared" si="2"/>
        <v>0.2</v>
      </c>
      <c r="AH21" s="209">
        <v>0.3</v>
      </c>
      <c r="AI21" s="209">
        <v>0.2</v>
      </c>
    </row>
    <row r="22" spans="1:35" ht="54" customHeight="1" thickBot="1">
      <c r="B22" s="29" t="s">
        <v>256</v>
      </c>
      <c r="C22" s="464">
        <f>SUM(C21)</f>
        <v>0</v>
      </c>
      <c r="D22" s="455">
        <f t="shared" ref="D22:AI22" si="7">SUM(D21)</f>
        <v>0</v>
      </c>
      <c r="E22" s="455">
        <f t="shared" si="7"/>
        <v>0</v>
      </c>
      <c r="F22" s="455">
        <f t="shared" si="7"/>
        <v>0</v>
      </c>
      <c r="G22" s="455">
        <f t="shared" si="7"/>
        <v>0</v>
      </c>
      <c r="H22" s="455">
        <f t="shared" si="7"/>
        <v>0</v>
      </c>
      <c r="I22" s="455">
        <f t="shared" si="7"/>
        <v>0</v>
      </c>
      <c r="J22" s="455">
        <f t="shared" si="7"/>
        <v>0</v>
      </c>
      <c r="K22" s="455">
        <f t="shared" si="7"/>
        <v>0</v>
      </c>
      <c r="L22" s="455">
        <f t="shared" si="7"/>
        <v>0</v>
      </c>
      <c r="M22" s="455">
        <f t="shared" si="7"/>
        <v>0</v>
      </c>
      <c r="N22" s="457">
        <f t="shared" si="0"/>
        <v>0</v>
      </c>
      <c r="O22" s="464">
        <f t="shared" si="7"/>
        <v>0</v>
      </c>
      <c r="P22" s="455">
        <f t="shared" si="7"/>
        <v>0</v>
      </c>
      <c r="Q22" s="455">
        <f t="shared" si="7"/>
        <v>0</v>
      </c>
      <c r="R22" s="455">
        <f t="shared" si="7"/>
        <v>0</v>
      </c>
      <c r="S22" s="455">
        <f t="shared" si="7"/>
        <v>0</v>
      </c>
      <c r="T22" s="455">
        <f t="shared" si="7"/>
        <v>0</v>
      </c>
      <c r="U22" s="455">
        <f t="shared" si="7"/>
        <v>0</v>
      </c>
      <c r="V22" s="455">
        <f t="shared" si="7"/>
        <v>0</v>
      </c>
      <c r="W22" s="455">
        <f t="shared" si="7"/>
        <v>0</v>
      </c>
      <c r="X22" s="455">
        <f t="shared" si="7"/>
        <v>0</v>
      </c>
      <c r="Y22" s="455">
        <f t="shared" si="7"/>
        <v>0</v>
      </c>
      <c r="Z22" s="455">
        <f t="shared" si="7"/>
        <v>0</v>
      </c>
      <c r="AA22" s="455">
        <f t="shared" si="7"/>
        <v>0</v>
      </c>
      <c r="AB22" s="455">
        <f t="shared" si="7"/>
        <v>0</v>
      </c>
      <c r="AC22" s="455">
        <f t="shared" si="7"/>
        <v>0</v>
      </c>
      <c r="AD22" s="455">
        <f t="shared" si="7"/>
        <v>0</v>
      </c>
      <c r="AE22" s="455">
        <f t="shared" si="7"/>
        <v>0.2</v>
      </c>
      <c r="AF22" s="457">
        <f t="shared" si="1"/>
        <v>0.2</v>
      </c>
      <c r="AG22" s="459">
        <f t="shared" si="2"/>
        <v>0.2</v>
      </c>
      <c r="AH22" s="459">
        <f t="shared" si="7"/>
        <v>0.3</v>
      </c>
      <c r="AI22" s="459">
        <f t="shared" si="7"/>
        <v>0.2</v>
      </c>
    </row>
    <row r="23" spans="1:35" ht="54" customHeight="1">
      <c r="A23" s="69"/>
      <c r="B23" s="116" t="s">
        <v>282</v>
      </c>
      <c r="C23" s="322">
        <v>1.7000000000000002</v>
      </c>
      <c r="D23" s="323"/>
      <c r="E23" s="323">
        <v>1</v>
      </c>
      <c r="F23" s="323"/>
      <c r="G23" s="323">
        <v>0.7</v>
      </c>
      <c r="H23" s="323"/>
      <c r="I23" s="323"/>
      <c r="J23" s="323"/>
      <c r="K23" s="323"/>
      <c r="L23" s="323">
        <v>3.8</v>
      </c>
      <c r="M23" s="323">
        <v>1.4</v>
      </c>
      <c r="N23" s="318">
        <f t="shared" si="0"/>
        <v>8.6</v>
      </c>
      <c r="O23" s="322"/>
      <c r="P23" s="323"/>
      <c r="Q23" s="324">
        <v>0.2</v>
      </c>
      <c r="R23" s="323">
        <v>1.8</v>
      </c>
      <c r="S23" s="324">
        <v>6.3</v>
      </c>
      <c r="T23" s="324">
        <v>4.5</v>
      </c>
      <c r="U23" s="324">
        <v>0.30000000000000004</v>
      </c>
      <c r="V23" s="324">
        <v>4.5</v>
      </c>
      <c r="W23" s="324"/>
      <c r="X23" s="324"/>
      <c r="Y23" s="324"/>
      <c r="Z23" s="324">
        <v>0.06</v>
      </c>
      <c r="AA23" s="324"/>
      <c r="AB23" s="324"/>
      <c r="AC23" s="324">
        <v>0.4</v>
      </c>
      <c r="AD23" s="324">
        <v>0.4</v>
      </c>
      <c r="AE23" s="324"/>
      <c r="AF23" s="318">
        <f t="shared" si="1"/>
        <v>18.459999999999997</v>
      </c>
      <c r="AG23" s="319">
        <f t="shared" si="2"/>
        <v>27.059999999999995</v>
      </c>
      <c r="AH23" s="325">
        <v>423</v>
      </c>
      <c r="AI23" s="325">
        <v>347</v>
      </c>
    </row>
    <row r="24" spans="1:35" ht="54" customHeight="1">
      <c r="A24" s="69"/>
      <c r="B24" s="67" t="s">
        <v>206</v>
      </c>
      <c r="C24" s="326">
        <v>63</v>
      </c>
      <c r="D24" s="327">
        <v>3.2</v>
      </c>
      <c r="E24" s="327">
        <v>30</v>
      </c>
      <c r="F24" s="327">
        <v>1</v>
      </c>
      <c r="G24" s="327">
        <v>22</v>
      </c>
      <c r="H24" s="327">
        <v>6</v>
      </c>
      <c r="I24" s="327">
        <v>0.8</v>
      </c>
      <c r="J24" s="327"/>
      <c r="K24" s="327">
        <v>13</v>
      </c>
      <c r="L24" s="327">
        <v>36</v>
      </c>
      <c r="M24" s="327">
        <v>24</v>
      </c>
      <c r="N24" s="320">
        <f t="shared" si="0"/>
        <v>199</v>
      </c>
      <c r="O24" s="326">
        <v>1.5</v>
      </c>
      <c r="P24" s="327"/>
      <c r="Q24" s="328">
        <v>4</v>
      </c>
      <c r="R24" s="327"/>
      <c r="S24" s="328">
        <v>60</v>
      </c>
      <c r="T24" s="328"/>
      <c r="U24" s="328">
        <v>2</v>
      </c>
      <c r="V24" s="328">
        <v>4.8</v>
      </c>
      <c r="W24" s="328"/>
      <c r="X24" s="328">
        <v>4</v>
      </c>
      <c r="Y24" s="328"/>
      <c r="Z24" s="328"/>
      <c r="AA24" s="328"/>
      <c r="AB24" s="328">
        <v>0</v>
      </c>
      <c r="AC24" s="328">
        <v>100</v>
      </c>
      <c r="AD24" s="328">
        <v>1</v>
      </c>
      <c r="AE24" s="328"/>
      <c r="AF24" s="320">
        <f t="shared" si="1"/>
        <v>177.3</v>
      </c>
      <c r="AG24" s="321">
        <f t="shared" si="2"/>
        <v>376.3</v>
      </c>
      <c r="AH24" s="329">
        <v>8500</v>
      </c>
      <c r="AI24" s="329">
        <v>8300</v>
      </c>
    </row>
    <row r="25" spans="1:35" ht="54" customHeight="1">
      <c r="A25" s="69"/>
      <c r="B25" s="74" t="s">
        <v>283</v>
      </c>
      <c r="C25" s="326">
        <v>16</v>
      </c>
      <c r="D25" s="327"/>
      <c r="E25" s="327">
        <v>2.7</v>
      </c>
      <c r="F25" s="327"/>
      <c r="G25" s="327">
        <v>30</v>
      </c>
      <c r="H25" s="327"/>
      <c r="I25" s="327"/>
      <c r="J25" s="327"/>
      <c r="K25" s="327"/>
      <c r="L25" s="327">
        <v>48</v>
      </c>
      <c r="M25" s="327">
        <v>11</v>
      </c>
      <c r="N25" s="320">
        <f t="shared" si="0"/>
        <v>107.7</v>
      </c>
      <c r="O25" s="326"/>
      <c r="P25" s="327"/>
      <c r="Q25" s="328">
        <v>2.7</v>
      </c>
      <c r="R25" s="327">
        <v>22</v>
      </c>
      <c r="S25" s="328">
        <v>36</v>
      </c>
      <c r="T25" s="328">
        <v>32</v>
      </c>
      <c r="U25" s="328">
        <v>7</v>
      </c>
      <c r="V25" s="328">
        <v>35</v>
      </c>
      <c r="W25" s="328">
        <v>0.3</v>
      </c>
      <c r="X25" s="328"/>
      <c r="Y25" s="328"/>
      <c r="Z25" s="328">
        <v>5</v>
      </c>
      <c r="AA25" s="328"/>
      <c r="AB25" s="328"/>
      <c r="AC25" s="328">
        <v>11.6</v>
      </c>
      <c r="AD25" s="328">
        <v>0.8</v>
      </c>
      <c r="AE25" s="328"/>
      <c r="AF25" s="320">
        <f t="shared" si="1"/>
        <v>152.4</v>
      </c>
      <c r="AG25" s="321">
        <f t="shared" si="2"/>
        <v>260.10000000000002</v>
      </c>
      <c r="AH25" s="329">
        <v>6910</v>
      </c>
      <c r="AI25" s="329">
        <v>5830</v>
      </c>
    </row>
    <row r="26" spans="1:35" ht="54" customHeight="1" thickBot="1">
      <c r="B26" s="29" t="s">
        <v>254</v>
      </c>
      <c r="C26" s="464">
        <f>SUM(C23:C25)</f>
        <v>80.7</v>
      </c>
      <c r="D26" s="455">
        <f t="shared" ref="D26:AI26" si="8">SUM(D23:D25)</f>
        <v>3.2</v>
      </c>
      <c r="E26" s="455">
        <f t="shared" si="8"/>
        <v>33.700000000000003</v>
      </c>
      <c r="F26" s="455">
        <f t="shared" si="8"/>
        <v>1</v>
      </c>
      <c r="G26" s="455">
        <f t="shared" si="8"/>
        <v>52.7</v>
      </c>
      <c r="H26" s="455">
        <f t="shared" si="8"/>
        <v>6</v>
      </c>
      <c r="I26" s="455">
        <f t="shared" si="8"/>
        <v>0.8</v>
      </c>
      <c r="J26" s="455">
        <f t="shared" si="8"/>
        <v>0</v>
      </c>
      <c r="K26" s="455">
        <f t="shared" si="8"/>
        <v>13</v>
      </c>
      <c r="L26" s="455">
        <f t="shared" si="8"/>
        <v>87.8</v>
      </c>
      <c r="M26" s="455">
        <f t="shared" si="8"/>
        <v>36.4</v>
      </c>
      <c r="N26" s="457">
        <f t="shared" si="0"/>
        <v>315.3</v>
      </c>
      <c r="O26" s="464">
        <f t="shared" si="8"/>
        <v>1.5</v>
      </c>
      <c r="P26" s="455">
        <f t="shared" si="8"/>
        <v>0</v>
      </c>
      <c r="Q26" s="455">
        <f t="shared" si="8"/>
        <v>6.9</v>
      </c>
      <c r="R26" s="455">
        <f t="shared" si="8"/>
        <v>23.8</v>
      </c>
      <c r="S26" s="455">
        <f t="shared" si="8"/>
        <v>102.3</v>
      </c>
      <c r="T26" s="455">
        <f t="shared" si="8"/>
        <v>36.5</v>
      </c>
      <c r="U26" s="455">
        <f t="shared" si="8"/>
        <v>9.3000000000000007</v>
      </c>
      <c r="V26" s="455">
        <f t="shared" si="8"/>
        <v>44.3</v>
      </c>
      <c r="W26" s="455">
        <f t="shared" si="8"/>
        <v>0.3</v>
      </c>
      <c r="X26" s="455">
        <f t="shared" si="8"/>
        <v>4</v>
      </c>
      <c r="Y26" s="455">
        <f t="shared" si="8"/>
        <v>0</v>
      </c>
      <c r="Z26" s="455">
        <f t="shared" si="8"/>
        <v>5.0599999999999996</v>
      </c>
      <c r="AA26" s="455">
        <f t="shared" si="8"/>
        <v>0</v>
      </c>
      <c r="AB26" s="455">
        <f t="shared" si="8"/>
        <v>0</v>
      </c>
      <c r="AC26" s="455">
        <f t="shared" si="8"/>
        <v>112</v>
      </c>
      <c r="AD26" s="455">
        <f t="shared" si="8"/>
        <v>2.2000000000000002</v>
      </c>
      <c r="AE26" s="455">
        <f t="shared" si="8"/>
        <v>0</v>
      </c>
      <c r="AF26" s="457">
        <f t="shared" si="1"/>
        <v>348.16</v>
      </c>
      <c r="AG26" s="459">
        <f t="shared" si="2"/>
        <v>663.46</v>
      </c>
      <c r="AH26" s="459">
        <f t="shared" si="8"/>
        <v>15833</v>
      </c>
      <c r="AI26" s="459">
        <f t="shared" si="8"/>
        <v>14477</v>
      </c>
    </row>
    <row r="27" spans="1:35" ht="54" customHeight="1">
      <c r="A27" s="69"/>
      <c r="B27" s="116" t="s">
        <v>237</v>
      </c>
      <c r="C27" s="450"/>
      <c r="D27" s="451"/>
      <c r="E27" s="451">
        <v>1.2</v>
      </c>
      <c r="F27" s="451"/>
      <c r="G27" s="451">
        <v>1.4</v>
      </c>
      <c r="H27" s="451"/>
      <c r="I27" s="451"/>
      <c r="J27" s="451"/>
      <c r="K27" s="451">
        <v>1</v>
      </c>
      <c r="L27" s="451">
        <v>0.3</v>
      </c>
      <c r="M27" s="451">
        <v>0.4</v>
      </c>
      <c r="N27" s="318">
        <f t="shared" si="0"/>
        <v>4.3</v>
      </c>
      <c r="O27" s="450">
        <v>0.2</v>
      </c>
      <c r="P27" s="451">
        <v>0.3</v>
      </c>
      <c r="Q27" s="452">
        <v>0.2</v>
      </c>
      <c r="R27" s="451">
        <v>6.5</v>
      </c>
      <c r="S27" s="452">
        <v>6.2</v>
      </c>
      <c r="T27" s="452"/>
      <c r="U27" s="452"/>
      <c r="V27" s="452"/>
      <c r="W27" s="452"/>
      <c r="X27" s="452"/>
      <c r="Y27" s="452">
        <v>10.5</v>
      </c>
      <c r="Z27" s="452"/>
      <c r="AA27" s="452"/>
      <c r="AB27" s="452"/>
      <c r="AC27" s="452"/>
      <c r="AD27" s="452"/>
      <c r="AE27" s="452"/>
      <c r="AF27" s="318">
        <f t="shared" si="1"/>
        <v>23.9</v>
      </c>
      <c r="AG27" s="319">
        <f t="shared" si="2"/>
        <v>28.2</v>
      </c>
      <c r="AH27" s="453">
        <v>720</v>
      </c>
      <c r="AI27" s="453">
        <v>500</v>
      </c>
    </row>
    <row r="28" spans="1:35" ht="54" customHeight="1" thickBot="1">
      <c r="B28" s="67" t="s">
        <v>255</v>
      </c>
      <c r="C28" s="465">
        <f>SUM(C27:C27)</f>
        <v>0</v>
      </c>
      <c r="D28" s="466">
        <f t="shared" ref="D28:AI28" si="9">SUM(D27:D27)</f>
        <v>0</v>
      </c>
      <c r="E28" s="466">
        <f t="shared" si="9"/>
        <v>1.2</v>
      </c>
      <c r="F28" s="466">
        <f t="shared" si="9"/>
        <v>0</v>
      </c>
      <c r="G28" s="466">
        <f t="shared" si="9"/>
        <v>1.4</v>
      </c>
      <c r="H28" s="466">
        <f t="shared" si="9"/>
        <v>0</v>
      </c>
      <c r="I28" s="466">
        <f t="shared" si="9"/>
        <v>0</v>
      </c>
      <c r="J28" s="466">
        <f t="shared" si="9"/>
        <v>0</v>
      </c>
      <c r="K28" s="466">
        <f t="shared" si="9"/>
        <v>1</v>
      </c>
      <c r="L28" s="466">
        <f t="shared" si="9"/>
        <v>0.3</v>
      </c>
      <c r="M28" s="466">
        <f t="shared" si="9"/>
        <v>0.4</v>
      </c>
      <c r="N28" s="467">
        <f t="shared" si="0"/>
        <v>4.3</v>
      </c>
      <c r="O28" s="465">
        <f t="shared" si="9"/>
        <v>0.2</v>
      </c>
      <c r="P28" s="466">
        <f t="shared" si="9"/>
        <v>0.3</v>
      </c>
      <c r="Q28" s="466">
        <f t="shared" si="9"/>
        <v>0.2</v>
      </c>
      <c r="R28" s="466">
        <f t="shared" si="9"/>
        <v>6.5</v>
      </c>
      <c r="S28" s="466">
        <f t="shared" si="9"/>
        <v>6.2</v>
      </c>
      <c r="T28" s="466">
        <f t="shared" si="9"/>
        <v>0</v>
      </c>
      <c r="U28" s="466">
        <f t="shared" si="9"/>
        <v>0</v>
      </c>
      <c r="V28" s="466">
        <f t="shared" si="9"/>
        <v>0</v>
      </c>
      <c r="W28" s="466">
        <f t="shared" si="9"/>
        <v>0</v>
      </c>
      <c r="X28" s="466">
        <f t="shared" si="9"/>
        <v>0</v>
      </c>
      <c r="Y28" s="466">
        <f t="shared" si="9"/>
        <v>10.5</v>
      </c>
      <c r="Z28" s="466">
        <f t="shared" si="9"/>
        <v>0</v>
      </c>
      <c r="AA28" s="466">
        <f t="shared" si="9"/>
        <v>0</v>
      </c>
      <c r="AB28" s="466">
        <f t="shared" si="9"/>
        <v>0</v>
      </c>
      <c r="AC28" s="466">
        <f t="shared" si="9"/>
        <v>0</v>
      </c>
      <c r="AD28" s="466">
        <f t="shared" si="9"/>
        <v>0</v>
      </c>
      <c r="AE28" s="466">
        <f t="shared" si="9"/>
        <v>0</v>
      </c>
      <c r="AF28" s="467">
        <f t="shared" si="1"/>
        <v>23.9</v>
      </c>
      <c r="AG28" s="468">
        <f t="shared" si="2"/>
        <v>28.2</v>
      </c>
      <c r="AH28" s="468">
        <f t="shared" si="9"/>
        <v>720</v>
      </c>
      <c r="AI28" s="468">
        <f t="shared" si="9"/>
        <v>500</v>
      </c>
    </row>
    <row r="29" spans="1:35" ht="54" customHeight="1" thickBot="1">
      <c r="B29" s="432" t="s">
        <v>244</v>
      </c>
      <c r="C29" s="469">
        <f t="shared" ref="C29:M29" si="10">SUM(C14,C17,C20,C22,C26,C28)</f>
        <v>84.77</v>
      </c>
      <c r="D29" s="470">
        <f t="shared" si="10"/>
        <v>3.2</v>
      </c>
      <c r="E29" s="470">
        <f t="shared" si="10"/>
        <v>42.150000000000006</v>
      </c>
      <c r="F29" s="470">
        <f t="shared" si="10"/>
        <v>1.1000000000000001</v>
      </c>
      <c r="G29" s="470">
        <f t="shared" si="10"/>
        <v>58</v>
      </c>
      <c r="H29" s="470">
        <f t="shared" si="10"/>
        <v>6.4</v>
      </c>
      <c r="I29" s="470">
        <f t="shared" si="10"/>
        <v>5.45</v>
      </c>
      <c r="J29" s="470">
        <f t="shared" si="10"/>
        <v>0.6</v>
      </c>
      <c r="K29" s="470">
        <f t="shared" si="10"/>
        <v>14</v>
      </c>
      <c r="L29" s="470">
        <f t="shared" si="10"/>
        <v>93.27</v>
      </c>
      <c r="M29" s="470">
        <f t="shared" si="10"/>
        <v>37.449999999999996</v>
      </c>
      <c r="N29" s="471">
        <f t="shared" si="0"/>
        <v>346.39</v>
      </c>
      <c r="O29" s="469">
        <f t="shared" ref="O29:AE29" si="11">SUM(O14,O17,O20,O22,O26,O28)</f>
        <v>1.7</v>
      </c>
      <c r="P29" s="470">
        <f t="shared" si="11"/>
        <v>0.3</v>
      </c>
      <c r="Q29" s="470">
        <f t="shared" si="11"/>
        <v>7.4600000000000009</v>
      </c>
      <c r="R29" s="470">
        <f t="shared" si="11"/>
        <v>43</v>
      </c>
      <c r="S29" s="470">
        <f t="shared" si="11"/>
        <v>146.54999999999998</v>
      </c>
      <c r="T29" s="470">
        <f t="shared" si="11"/>
        <v>36.5</v>
      </c>
      <c r="U29" s="470">
        <f t="shared" si="11"/>
        <v>9.3000000000000007</v>
      </c>
      <c r="V29" s="470">
        <f t="shared" si="11"/>
        <v>44.5</v>
      </c>
      <c r="W29" s="470">
        <f t="shared" si="11"/>
        <v>0.3</v>
      </c>
      <c r="X29" s="470">
        <f t="shared" si="11"/>
        <v>4</v>
      </c>
      <c r="Y29" s="470">
        <f t="shared" si="11"/>
        <v>10.5</v>
      </c>
      <c r="Z29" s="470">
        <f t="shared" si="11"/>
        <v>5.0599999999999996</v>
      </c>
      <c r="AA29" s="470">
        <f t="shared" si="11"/>
        <v>0.1</v>
      </c>
      <c r="AB29" s="470">
        <f t="shared" si="11"/>
        <v>0.5</v>
      </c>
      <c r="AC29" s="470">
        <f t="shared" si="11"/>
        <v>113.1</v>
      </c>
      <c r="AD29" s="470">
        <f t="shared" si="11"/>
        <v>2.9000000000000004</v>
      </c>
      <c r="AE29" s="470">
        <f t="shared" si="11"/>
        <v>0.30000000000000004</v>
      </c>
      <c r="AF29" s="471">
        <f>SUM(O29:AE29)</f>
        <v>426.07</v>
      </c>
      <c r="AG29" s="472">
        <f>SUM(N29,AF29)</f>
        <v>772.46</v>
      </c>
      <c r="AH29" s="472">
        <f>SUM(AH14,AH17,AH20,AH22,AH26,AH28)</f>
        <v>17405.38</v>
      </c>
      <c r="AI29" s="472">
        <f>SUM(AI14,AI17,AI20,AI22,AI26,AI28)</f>
        <v>15712.93</v>
      </c>
    </row>
  </sheetData>
  <mergeCells count="9">
    <mergeCell ref="C5:N5"/>
    <mergeCell ref="I6:L6"/>
    <mergeCell ref="C6:H6"/>
    <mergeCell ref="AH1:AI1"/>
    <mergeCell ref="R6:W6"/>
    <mergeCell ref="X6:AB6"/>
    <mergeCell ref="O5:AF5"/>
    <mergeCell ref="O6:Q6"/>
    <mergeCell ref="AC6:AE6"/>
  </mergeCells>
  <phoneticPr fontId="1"/>
  <conditionalFormatting sqref="C27">
    <cfRule type="cellIs" dxfId="0" priority="2" stopIfTrue="1" operator="notEqual">
      <formula>#REF!</formula>
    </cfRule>
  </conditionalFormatting>
  <printOptions horizontalCentered="1"/>
  <pageMargins left="0.19685039370078741" right="0.19685039370078741" top="1.5748031496062993" bottom="0.78740157480314965" header="0" footer="0"/>
  <pageSetup paperSize="9" scale="1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V34"/>
  <sheetViews>
    <sheetView showGridLines="0" showOutlineSymbols="0" topLeftCell="A2" zoomScale="40" zoomScaleNormal="40" zoomScaleSheetLayoutView="50" workbookViewId="0">
      <pane ySplit="6" topLeftCell="A8" activePane="bottomLeft" state="frozen"/>
      <selection activeCell="G3" sqref="G3"/>
      <selection pane="bottomLeft" activeCell="G3" sqref="G3"/>
    </sheetView>
  </sheetViews>
  <sheetFormatPr defaultColWidth="10.75" defaultRowHeight="54" customHeight="1"/>
  <cols>
    <col min="1" max="1" width="7.375" style="1" customWidth="1"/>
    <col min="2" max="2" width="20.625" style="1" customWidth="1"/>
    <col min="3" max="18" width="12.625" style="43" customWidth="1"/>
    <col min="19" max="21" width="15.625" style="1" customWidth="1"/>
    <col min="22" max="22" width="1.625" style="1" customWidth="1"/>
    <col min="23" max="16384" width="10.75" style="1"/>
  </cols>
  <sheetData>
    <row r="1" spans="1:22" ht="54" customHeight="1">
      <c r="T1" s="724"/>
      <c r="U1" s="724"/>
      <c r="V1" s="724"/>
    </row>
    <row r="2" spans="1:22" ht="54" customHeight="1">
      <c r="B2" s="2" t="s">
        <v>272</v>
      </c>
      <c r="U2" s="66"/>
    </row>
    <row r="3" spans="1:22" ht="54" customHeight="1">
      <c r="B3" s="2"/>
    </row>
    <row r="4" spans="1:22" ht="54" customHeight="1" thickBot="1">
      <c r="B4" s="4" t="s">
        <v>300</v>
      </c>
      <c r="H4" s="53"/>
      <c r="I4" s="54"/>
      <c r="J4" s="54"/>
      <c r="K4" s="54"/>
      <c r="R4" s="6" t="s">
        <v>306</v>
      </c>
      <c r="S4" s="6"/>
    </row>
    <row r="5" spans="1:22" ht="54" customHeight="1">
      <c r="B5" s="81"/>
      <c r="C5" s="764" t="s">
        <v>24</v>
      </c>
      <c r="D5" s="765"/>
      <c r="E5" s="765"/>
      <c r="F5" s="765"/>
      <c r="G5" s="734"/>
      <c r="H5" s="765" t="s">
        <v>245</v>
      </c>
      <c r="I5" s="765"/>
      <c r="J5" s="765"/>
      <c r="K5" s="765"/>
      <c r="L5" s="765"/>
      <c r="M5" s="765"/>
      <c r="N5" s="765"/>
      <c r="O5" s="765"/>
      <c r="P5" s="765"/>
      <c r="Q5" s="765"/>
      <c r="R5" s="734"/>
      <c r="S5" s="27" t="s">
        <v>118</v>
      </c>
      <c r="T5" s="60" t="s">
        <v>119</v>
      </c>
      <c r="U5" s="60" t="s">
        <v>120</v>
      </c>
      <c r="V5" s="3"/>
    </row>
    <row r="6" spans="1:22" ht="54" customHeight="1">
      <c r="B6" s="7" t="s">
        <v>0</v>
      </c>
      <c r="C6" s="729" t="s">
        <v>108</v>
      </c>
      <c r="D6" s="720"/>
      <c r="E6" s="720"/>
      <c r="F6" s="120" t="s">
        <v>107</v>
      </c>
      <c r="G6" s="8"/>
      <c r="H6" s="720" t="s">
        <v>106</v>
      </c>
      <c r="I6" s="720"/>
      <c r="J6" s="720"/>
      <c r="K6" s="720"/>
      <c r="L6" s="725"/>
      <c r="M6" s="720" t="s">
        <v>264</v>
      </c>
      <c r="N6" s="720"/>
      <c r="O6" s="720"/>
      <c r="P6" s="720"/>
      <c r="Q6" s="486" t="s">
        <v>20</v>
      </c>
      <c r="R6" s="8"/>
      <c r="S6" s="9" t="s">
        <v>49</v>
      </c>
      <c r="T6" s="61" t="s">
        <v>49</v>
      </c>
      <c r="U6" s="61" t="s">
        <v>49</v>
      </c>
      <c r="V6" s="3"/>
    </row>
    <row r="7" spans="1:22" ht="69" customHeight="1" thickBot="1">
      <c r="B7" s="127"/>
      <c r="C7" s="111" t="s">
        <v>130</v>
      </c>
      <c r="D7" s="112" t="s">
        <v>45</v>
      </c>
      <c r="E7" s="112" t="s">
        <v>66</v>
      </c>
      <c r="F7" s="113" t="s">
        <v>103</v>
      </c>
      <c r="G7" s="126" t="s">
        <v>6</v>
      </c>
      <c r="H7" s="168" t="s">
        <v>59</v>
      </c>
      <c r="I7" s="119" t="s">
        <v>60</v>
      </c>
      <c r="J7" s="146" t="s">
        <v>104</v>
      </c>
      <c r="K7" s="128" t="s">
        <v>105</v>
      </c>
      <c r="L7" s="107" t="s">
        <v>61</v>
      </c>
      <c r="M7" s="107" t="s">
        <v>46</v>
      </c>
      <c r="N7" s="114" t="s">
        <v>62</v>
      </c>
      <c r="O7" s="112" t="s">
        <v>63</v>
      </c>
      <c r="P7" s="108" t="s">
        <v>64</v>
      </c>
      <c r="Q7" s="115" t="s">
        <v>127</v>
      </c>
      <c r="R7" s="126" t="s">
        <v>6</v>
      </c>
      <c r="S7" s="125" t="s">
        <v>150</v>
      </c>
      <c r="T7" s="61" t="s">
        <v>151</v>
      </c>
      <c r="U7" s="61" t="s">
        <v>151</v>
      </c>
      <c r="V7" s="3"/>
    </row>
    <row r="8" spans="1:22" ht="54" customHeight="1">
      <c r="B8" s="172" t="s">
        <v>213</v>
      </c>
      <c r="C8" s="549"/>
      <c r="D8" s="550"/>
      <c r="E8" s="550"/>
      <c r="F8" s="550"/>
      <c r="G8" s="551">
        <f>SUM(C8:F8)</f>
        <v>0</v>
      </c>
      <c r="H8" s="552">
        <v>0.6</v>
      </c>
      <c r="I8" s="553"/>
      <c r="J8" s="553">
        <v>2.2000000000000002</v>
      </c>
      <c r="K8" s="550">
        <v>0.8</v>
      </c>
      <c r="L8" s="553">
        <v>3.5</v>
      </c>
      <c r="M8" s="553"/>
      <c r="N8" s="553"/>
      <c r="O8" s="553"/>
      <c r="P8" s="553"/>
      <c r="Q8" s="553"/>
      <c r="R8" s="551">
        <f>SUM(H8:Q8)</f>
        <v>7.1000000000000005</v>
      </c>
      <c r="S8" s="554">
        <f>SUM(G8,R8)</f>
        <v>7.1000000000000005</v>
      </c>
      <c r="T8" s="555">
        <v>20</v>
      </c>
      <c r="U8" s="555">
        <v>16</v>
      </c>
      <c r="V8" s="3"/>
    </row>
    <row r="9" spans="1:22" ht="54" customHeight="1">
      <c r="A9" s="69"/>
      <c r="B9" s="173" t="s">
        <v>209</v>
      </c>
      <c r="C9" s="556"/>
      <c r="D9" s="557"/>
      <c r="E9" s="557"/>
      <c r="F9" s="558">
        <v>2.91</v>
      </c>
      <c r="G9" s="559">
        <f t="shared" ref="G9:G33" si="0">SUM(C9:F9)</f>
        <v>2.91</v>
      </c>
      <c r="H9" s="560"/>
      <c r="I9" s="561"/>
      <c r="J9" s="562"/>
      <c r="K9" s="563"/>
      <c r="L9" s="557"/>
      <c r="M9" s="557"/>
      <c r="N9" s="561"/>
      <c r="O9" s="557">
        <v>0.5</v>
      </c>
      <c r="P9" s="561"/>
      <c r="Q9" s="564"/>
      <c r="R9" s="559">
        <f t="shared" ref="R9:R33" si="1">SUM(H9:Q9)</f>
        <v>0.5</v>
      </c>
      <c r="S9" s="565">
        <f t="shared" ref="S9:S33" si="2">SUM(G9,R9)</f>
        <v>3.41</v>
      </c>
      <c r="T9" s="566">
        <v>59.43</v>
      </c>
      <c r="U9" s="566">
        <v>54.68</v>
      </c>
    </row>
    <row r="10" spans="1:22" ht="54" customHeight="1">
      <c r="A10" s="69"/>
      <c r="B10" s="166" t="s">
        <v>210</v>
      </c>
      <c r="C10" s="556"/>
      <c r="D10" s="557"/>
      <c r="E10" s="557"/>
      <c r="F10" s="563"/>
      <c r="G10" s="559">
        <f t="shared" si="0"/>
        <v>0</v>
      </c>
      <c r="H10" s="560"/>
      <c r="I10" s="561"/>
      <c r="J10" s="562"/>
      <c r="K10" s="563"/>
      <c r="L10" s="557"/>
      <c r="M10" s="557"/>
      <c r="N10" s="561"/>
      <c r="O10" s="557"/>
      <c r="P10" s="561"/>
      <c r="Q10" s="567">
        <v>0.2</v>
      </c>
      <c r="R10" s="559">
        <f t="shared" si="1"/>
        <v>0.2</v>
      </c>
      <c r="S10" s="565">
        <f t="shared" si="2"/>
        <v>0.2</v>
      </c>
      <c r="T10" s="566">
        <v>2.2999999999999998</v>
      </c>
      <c r="U10" s="566">
        <v>2.2999999999999998</v>
      </c>
    </row>
    <row r="11" spans="1:22" ht="54" customHeight="1" thickBot="1">
      <c r="B11" s="174" t="s">
        <v>251</v>
      </c>
      <c r="C11" s="568">
        <v>0</v>
      </c>
      <c r="D11" s="569">
        <f t="shared" ref="D11:U11" si="3">SUM(D8:D10)</f>
        <v>0</v>
      </c>
      <c r="E11" s="569">
        <f t="shared" si="3"/>
        <v>0</v>
      </c>
      <c r="F11" s="569">
        <f t="shared" si="3"/>
        <v>2.91</v>
      </c>
      <c r="G11" s="570">
        <f t="shared" si="0"/>
        <v>2.91</v>
      </c>
      <c r="H11" s="571">
        <f t="shared" si="3"/>
        <v>0.6</v>
      </c>
      <c r="I11" s="569">
        <f t="shared" si="3"/>
        <v>0</v>
      </c>
      <c r="J11" s="569">
        <f t="shared" si="3"/>
        <v>2.2000000000000002</v>
      </c>
      <c r="K11" s="569">
        <f t="shared" si="3"/>
        <v>0.8</v>
      </c>
      <c r="L11" s="569">
        <f t="shared" si="3"/>
        <v>3.5</v>
      </c>
      <c r="M11" s="569">
        <f t="shared" si="3"/>
        <v>0</v>
      </c>
      <c r="N11" s="569">
        <f t="shared" si="3"/>
        <v>0</v>
      </c>
      <c r="O11" s="569">
        <f t="shared" si="3"/>
        <v>0.5</v>
      </c>
      <c r="P11" s="569">
        <f t="shared" si="3"/>
        <v>0</v>
      </c>
      <c r="Q11" s="569">
        <f t="shared" si="3"/>
        <v>0.2</v>
      </c>
      <c r="R11" s="571">
        <f t="shared" si="1"/>
        <v>7.8000000000000007</v>
      </c>
      <c r="S11" s="568">
        <f t="shared" si="2"/>
        <v>10.71</v>
      </c>
      <c r="T11" s="568">
        <f t="shared" si="3"/>
        <v>81.73</v>
      </c>
      <c r="U11" s="572">
        <f t="shared" si="3"/>
        <v>72.98</v>
      </c>
    </row>
    <row r="12" spans="1:22" ht="54" customHeight="1">
      <c r="A12" s="69"/>
      <c r="B12" s="167" t="s">
        <v>220</v>
      </c>
      <c r="C12" s="348">
        <v>4.7300000000000004</v>
      </c>
      <c r="D12" s="339">
        <v>8.68</v>
      </c>
      <c r="E12" s="339">
        <v>5.01</v>
      </c>
      <c r="F12" s="339"/>
      <c r="G12" s="349">
        <f t="shared" si="0"/>
        <v>18.420000000000002</v>
      </c>
      <c r="H12" s="350"/>
      <c r="I12" s="351"/>
      <c r="J12" s="351">
        <v>13.469999999999999</v>
      </c>
      <c r="K12" s="339">
        <v>5.73</v>
      </c>
      <c r="L12" s="351">
        <v>52.82</v>
      </c>
      <c r="M12" s="351"/>
      <c r="N12" s="351"/>
      <c r="O12" s="351"/>
      <c r="P12" s="351"/>
      <c r="Q12" s="351"/>
      <c r="R12" s="349">
        <f t="shared" si="1"/>
        <v>72.02</v>
      </c>
      <c r="S12" s="353">
        <f t="shared" si="2"/>
        <v>90.44</v>
      </c>
      <c r="T12" s="340">
        <v>1156.79</v>
      </c>
      <c r="U12" s="340">
        <v>1156.79</v>
      </c>
    </row>
    <row r="13" spans="1:22" ht="54" customHeight="1">
      <c r="A13" s="69"/>
      <c r="B13" s="166" t="s">
        <v>218</v>
      </c>
      <c r="C13" s="251">
        <v>17.589146722164411</v>
      </c>
      <c r="D13" s="252">
        <v>34.47</v>
      </c>
      <c r="E13" s="253">
        <v>14.45</v>
      </c>
      <c r="F13" s="254"/>
      <c r="G13" s="255">
        <f>SUM(C13:F13)</f>
        <v>66.509146722164417</v>
      </c>
      <c r="H13" s="256"/>
      <c r="I13" s="257"/>
      <c r="J13" s="258">
        <v>72.36</v>
      </c>
      <c r="K13" s="259">
        <v>18.38</v>
      </c>
      <c r="L13" s="253">
        <v>167.78</v>
      </c>
      <c r="M13" s="260"/>
      <c r="N13" s="257"/>
      <c r="O13" s="260"/>
      <c r="P13" s="257"/>
      <c r="Q13" s="261"/>
      <c r="R13" s="255">
        <f>SUM(H13:Q13)</f>
        <v>258.52</v>
      </c>
      <c r="S13" s="262">
        <f>G13+R13</f>
        <v>325.0291467221644</v>
      </c>
      <c r="T13" s="263">
        <v>4797.03</v>
      </c>
      <c r="U13" s="263">
        <v>4797.03</v>
      </c>
    </row>
    <row r="14" spans="1:22" ht="54" customHeight="1">
      <c r="A14" s="69"/>
      <c r="B14" s="166" t="s">
        <v>219</v>
      </c>
      <c r="C14" s="264">
        <v>15.652460978147763</v>
      </c>
      <c r="D14" s="194">
        <v>13.8</v>
      </c>
      <c r="E14" s="211">
        <v>8</v>
      </c>
      <c r="F14" s="265"/>
      <c r="G14" s="255">
        <f>SUM(C14:F14)</f>
        <v>37.452460978147762</v>
      </c>
      <c r="H14" s="194"/>
      <c r="I14" s="266"/>
      <c r="J14" s="194">
        <v>39.17</v>
      </c>
      <c r="K14" s="211">
        <v>18.8</v>
      </c>
      <c r="L14" s="194">
        <v>130.52000000000001</v>
      </c>
      <c r="M14" s="266"/>
      <c r="N14" s="266"/>
      <c r="O14" s="266"/>
      <c r="P14" s="266"/>
      <c r="Q14" s="266"/>
      <c r="R14" s="255">
        <f>SUM(H14:Q14)</f>
        <v>188.49</v>
      </c>
      <c r="S14" s="262">
        <f>G14+R14</f>
        <v>225.94246097814778</v>
      </c>
      <c r="T14" s="213">
        <v>3040.6</v>
      </c>
      <c r="U14" s="267">
        <v>2764.2</v>
      </c>
    </row>
    <row r="15" spans="1:22" ht="54" customHeight="1" thickBot="1">
      <c r="B15" s="174" t="s">
        <v>252</v>
      </c>
      <c r="C15" s="410">
        <f t="shared" ref="C15:U15" si="4">SUM(C12:C14)</f>
        <v>37.971607700312177</v>
      </c>
      <c r="D15" s="407">
        <f t="shared" si="4"/>
        <v>56.95</v>
      </c>
      <c r="E15" s="407">
        <f t="shared" si="4"/>
        <v>27.46</v>
      </c>
      <c r="F15" s="407">
        <f t="shared" si="4"/>
        <v>0</v>
      </c>
      <c r="G15" s="573">
        <f t="shared" si="0"/>
        <v>122.38160770031217</v>
      </c>
      <c r="H15" s="574">
        <f t="shared" si="4"/>
        <v>0</v>
      </c>
      <c r="I15" s="575">
        <f t="shared" si="4"/>
        <v>0</v>
      </c>
      <c r="J15" s="575">
        <f t="shared" si="4"/>
        <v>125</v>
      </c>
      <c r="K15" s="575">
        <f t="shared" si="4"/>
        <v>42.91</v>
      </c>
      <c r="L15" s="575">
        <f t="shared" si="4"/>
        <v>351.12</v>
      </c>
      <c r="M15" s="575">
        <f t="shared" si="4"/>
        <v>0</v>
      </c>
      <c r="N15" s="575">
        <f t="shared" si="4"/>
        <v>0</v>
      </c>
      <c r="O15" s="575">
        <f t="shared" si="4"/>
        <v>0</v>
      </c>
      <c r="P15" s="575">
        <f t="shared" si="4"/>
        <v>0</v>
      </c>
      <c r="Q15" s="575">
        <f t="shared" si="4"/>
        <v>0</v>
      </c>
      <c r="R15" s="573">
        <f t="shared" si="1"/>
        <v>519.03</v>
      </c>
      <c r="S15" s="413">
        <f t="shared" si="2"/>
        <v>641.41160770031217</v>
      </c>
      <c r="T15" s="413">
        <f t="shared" si="4"/>
        <v>8994.42</v>
      </c>
      <c r="U15" s="413">
        <f t="shared" si="4"/>
        <v>8718.02</v>
      </c>
    </row>
    <row r="16" spans="1:22" ht="54" customHeight="1">
      <c r="A16" s="69"/>
      <c r="B16" s="167" t="s">
        <v>243</v>
      </c>
      <c r="C16" s="348">
        <v>0</v>
      </c>
      <c r="D16" s="339"/>
      <c r="E16" s="339"/>
      <c r="F16" s="339"/>
      <c r="G16" s="349">
        <f t="shared" si="0"/>
        <v>0</v>
      </c>
      <c r="H16" s="350"/>
      <c r="I16" s="351">
        <v>0.1</v>
      </c>
      <c r="J16" s="352"/>
      <c r="K16" s="576"/>
      <c r="L16" s="352"/>
      <c r="M16" s="352"/>
      <c r="N16" s="352"/>
      <c r="O16" s="352"/>
      <c r="P16" s="352"/>
      <c r="Q16" s="567">
        <v>0.2</v>
      </c>
      <c r="R16" s="349">
        <f t="shared" si="1"/>
        <v>0.30000000000000004</v>
      </c>
      <c r="S16" s="353">
        <f t="shared" si="2"/>
        <v>0.30000000000000004</v>
      </c>
      <c r="T16" s="340">
        <v>3.8</v>
      </c>
      <c r="U16" s="340">
        <v>3.4</v>
      </c>
    </row>
    <row r="17" spans="1:22" ht="54" customHeight="1" thickBot="1">
      <c r="B17" s="174" t="s">
        <v>253</v>
      </c>
      <c r="C17" s="410">
        <v>0</v>
      </c>
      <c r="D17" s="407">
        <f t="shared" ref="D17:U17" si="5">SUM(D16)</f>
        <v>0</v>
      </c>
      <c r="E17" s="407">
        <f t="shared" si="5"/>
        <v>0</v>
      </c>
      <c r="F17" s="407">
        <f t="shared" si="5"/>
        <v>0</v>
      </c>
      <c r="G17" s="573">
        <f t="shared" si="0"/>
        <v>0</v>
      </c>
      <c r="H17" s="574">
        <f t="shared" si="5"/>
        <v>0</v>
      </c>
      <c r="I17" s="575">
        <f t="shared" si="5"/>
        <v>0.1</v>
      </c>
      <c r="J17" s="575">
        <f t="shared" si="5"/>
        <v>0</v>
      </c>
      <c r="K17" s="575">
        <f t="shared" si="5"/>
        <v>0</v>
      </c>
      <c r="L17" s="575">
        <f t="shared" si="5"/>
        <v>0</v>
      </c>
      <c r="M17" s="575">
        <f t="shared" si="5"/>
        <v>0</v>
      </c>
      <c r="N17" s="575">
        <f t="shared" si="5"/>
        <v>0</v>
      </c>
      <c r="O17" s="575">
        <f t="shared" si="5"/>
        <v>0</v>
      </c>
      <c r="P17" s="575">
        <f t="shared" si="5"/>
        <v>0</v>
      </c>
      <c r="Q17" s="575">
        <f t="shared" si="5"/>
        <v>0.2</v>
      </c>
      <c r="R17" s="573">
        <f t="shared" si="1"/>
        <v>0.30000000000000004</v>
      </c>
      <c r="S17" s="413">
        <f t="shared" si="2"/>
        <v>0.30000000000000004</v>
      </c>
      <c r="T17" s="413">
        <f t="shared" si="5"/>
        <v>3.8</v>
      </c>
      <c r="U17" s="413">
        <f t="shared" si="5"/>
        <v>3.4</v>
      </c>
    </row>
    <row r="18" spans="1:22" ht="54" customHeight="1">
      <c r="A18" s="69"/>
      <c r="B18" s="487" t="s">
        <v>228</v>
      </c>
      <c r="C18" s="200">
        <v>0.3</v>
      </c>
      <c r="D18" s="190">
        <v>1.5</v>
      </c>
      <c r="E18" s="339"/>
      <c r="F18" s="339"/>
      <c r="G18" s="349">
        <f t="shared" si="0"/>
        <v>1.8</v>
      </c>
      <c r="H18" s="350"/>
      <c r="I18" s="351"/>
      <c r="J18" s="202">
        <v>3.8</v>
      </c>
      <c r="K18" s="190">
        <v>0.6</v>
      </c>
      <c r="L18" s="202">
        <v>18.8</v>
      </c>
      <c r="M18" s="351"/>
      <c r="N18" s="351"/>
      <c r="O18" s="202"/>
      <c r="P18" s="202"/>
      <c r="Q18" s="351"/>
      <c r="R18" s="349">
        <f t="shared" si="1"/>
        <v>23.2</v>
      </c>
      <c r="S18" s="353">
        <f t="shared" si="2"/>
        <v>25</v>
      </c>
      <c r="T18" s="209">
        <v>357.1</v>
      </c>
      <c r="U18" s="308">
        <v>357.1</v>
      </c>
    </row>
    <row r="19" spans="1:22" ht="54" customHeight="1">
      <c r="A19" s="69"/>
      <c r="B19" s="166" t="s">
        <v>223</v>
      </c>
      <c r="C19" s="197">
        <v>0.1</v>
      </c>
      <c r="D19" s="195">
        <v>0.1</v>
      </c>
      <c r="E19" s="265"/>
      <c r="F19" s="265"/>
      <c r="G19" s="255">
        <f t="shared" si="0"/>
        <v>0.2</v>
      </c>
      <c r="H19" s="359"/>
      <c r="I19" s="266"/>
      <c r="J19" s="361">
        <v>0.5</v>
      </c>
      <c r="K19" s="195">
        <v>0.2</v>
      </c>
      <c r="L19" s="361">
        <v>0.5</v>
      </c>
      <c r="M19" s="266"/>
      <c r="N19" s="266"/>
      <c r="O19" s="361"/>
      <c r="P19" s="361"/>
      <c r="Q19" s="266"/>
      <c r="R19" s="255">
        <f t="shared" si="1"/>
        <v>1.2</v>
      </c>
      <c r="S19" s="262">
        <f t="shared" si="2"/>
        <v>1.4</v>
      </c>
      <c r="T19" s="218">
        <v>8</v>
      </c>
      <c r="U19" s="363">
        <v>8</v>
      </c>
    </row>
    <row r="20" spans="1:22" ht="54" customHeight="1">
      <c r="A20" s="69"/>
      <c r="B20" s="166" t="s">
        <v>235</v>
      </c>
      <c r="C20" s="286"/>
      <c r="D20" s="287"/>
      <c r="E20" s="265"/>
      <c r="F20" s="265"/>
      <c r="G20" s="255">
        <f t="shared" si="0"/>
        <v>0</v>
      </c>
      <c r="H20" s="359"/>
      <c r="I20" s="266"/>
      <c r="J20" s="362"/>
      <c r="K20" s="287"/>
      <c r="L20" s="362"/>
      <c r="M20" s="266"/>
      <c r="N20" s="266"/>
      <c r="O20" s="362"/>
      <c r="P20" s="362">
        <v>1.5</v>
      </c>
      <c r="Q20" s="266"/>
      <c r="R20" s="255">
        <f t="shared" si="1"/>
        <v>1.5</v>
      </c>
      <c r="S20" s="262">
        <f t="shared" si="2"/>
        <v>1.5</v>
      </c>
      <c r="T20" s="342">
        <v>2</v>
      </c>
      <c r="U20" s="343">
        <v>2</v>
      </c>
    </row>
    <row r="21" spans="1:22" ht="54" customHeight="1">
      <c r="A21" s="69"/>
      <c r="B21" s="166" t="s">
        <v>226</v>
      </c>
      <c r="C21" s="286"/>
      <c r="D21" s="287"/>
      <c r="E21" s="265"/>
      <c r="F21" s="265"/>
      <c r="G21" s="255">
        <f t="shared" si="0"/>
        <v>0</v>
      </c>
      <c r="H21" s="359"/>
      <c r="I21" s="266"/>
      <c r="J21" s="362"/>
      <c r="K21" s="287"/>
      <c r="L21" s="362">
        <v>1</v>
      </c>
      <c r="M21" s="266"/>
      <c r="N21" s="266"/>
      <c r="O21" s="362">
        <v>2</v>
      </c>
      <c r="P21" s="362">
        <v>3</v>
      </c>
      <c r="Q21" s="266"/>
      <c r="R21" s="255">
        <f t="shared" si="1"/>
        <v>6</v>
      </c>
      <c r="S21" s="262">
        <f t="shared" si="2"/>
        <v>6</v>
      </c>
      <c r="T21" s="342">
        <v>30</v>
      </c>
      <c r="U21" s="343">
        <v>27</v>
      </c>
    </row>
    <row r="22" spans="1:22" ht="54" customHeight="1">
      <c r="A22" s="69"/>
      <c r="B22" s="166" t="s">
        <v>232</v>
      </c>
      <c r="C22" s="286"/>
      <c r="D22" s="287"/>
      <c r="E22" s="265"/>
      <c r="F22" s="265"/>
      <c r="G22" s="255">
        <f t="shared" si="0"/>
        <v>0</v>
      </c>
      <c r="H22" s="359"/>
      <c r="I22" s="266"/>
      <c r="J22" s="362"/>
      <c r="K22" s="287"/>
      <c r="L22" s="362">
        <v>2</v>
      </c>
      <c r="M22" s="266"/>
      <c r="N22" s="266"/>
      <c r="O22" s="362"/>
      <c r="P22" s="362"/>
      <c r="Q22" s="266"/>
      <c r="R22" s="255">
        <f t="shared" si="1"/>
        <v>2</v>
      </c>
      <c r="S22" s="262">
        <f t="shared" si="2"/>
        <v>2</v>
      </c>
      <c r="T22" s="342">
        <v>23.1</v>
      </c>
      <c r="U22" s="343">
        <v>22.9</v>
      </c>
    </row>
    <row r="23" spans="1:22" ht="54" customHeight="1" thickBot="1">
      <c r="B23" s="174" t="s">
        <v>256</v>
      </c>
      <c r="C23" s="410">
        <f>SUM(C18:C22)</f>
        <v>0.4</v>
      </c>
      <c r="D23" s="407">
        <f>SUM(D18:D22)</f>
        <v>1.6</v>
      </c>
      <c r="E23" s="407">
        <f>SUM(E18:E22)</f>
        <v>0</v>
      </c>
      <c r="F23" s="407">
        <f>SUM(F18:F22)</f>
        <v>0</v>
      </c>
      <c r="G23" s="573">
        <f t="shared" si="0"/>
        <v>2</v>
      </c>
      <c r="H23" s="574">
        <f t="shared" ref="H23:Q23" si="6">SUM(H18:H22)</f>
        <v>0</v>
      </c>
      <c r="I23" s="575">
        <f t="shared" si="6"/>
        <v>0</v>
      </c>
      <c r="J23" s="575">
        <f t="shared" si="6"/>
        <v>4.3</v>
      </c>
      <c r="K23" s="575">
        <f t="shared" si="6"/>
        <v>0.8</v>
      </c>
      <c r="L23" s="575">
        <f t="shared" si="6"/>
        <v>22.3</v>
      </c>
      <c r="M23" s="575">
        <f t="shared" si="6"/>
        <v>0</v>
      </c>
      <c r="N23" s="575">
        <f t="shared" si="6"/>
        <v>0</v>
      </c>
      <c r="O23" s="575">
        <f t="shared" si="6"/>
        <v>2</v>
      </c>
      <c r="P23" s="575">
        <f t="shared" si="6"/>
        <v>4.5</v>
      </c>
      <c r="Q23" s="575">
        <f t="shared" si="6"/>
        <v>0</v>
      </c>
      <c r="R23" s="573">
        <f t="shared" si="1"/>
        <v>33.9</v>
      </c>
      <c r="S23" s="413">
        <f t="shared" si="2"/>
        <v>35.9</v>
      </c>
      <c r="T23" s="413">
        <f>SUM(T18:T22)</f>
        <v>420.20000000000005</v>
      </c>
      <c r="U23" s="413">
        <f>SUM(U18:U22)</f>
        <v>417</v>
      </c>
    </row>
    <row r="24" spans="1:22" ht="54" customHeight="1">
      <c r="A24" s="69"/>
      <c r="B24" s="167" t="s">
        <v>206</v>
      </c>
      <c r="C24" s="348">
        <v>0.17</v>
      </c>
      <c r="D24" s="339">
        <v>0.26</v>
      </c>
      <c r="E24" s="339">
        <v>0.03</v>
      </c>
      <c r="F24" s="339"/>
      <c r="G24" s="349">
        <f t="shared" si="0"/>
        <v>0.46000000000000008</v>
      </c>
      <c r="H24" s="350">
        <v>0</v>
      </c>
      <c r="I24" s="351"/>
      <c r="J24" s="351">
        <v>0.98</v>
      </c>
      <c r="K24" s="339">
        <v>0.31</v>
      </c>
      <c r="L24" s="351">
        <v>5.5</v>
      </c>
      <c r="M24" s="351"/>
      <c r="N24" s="352"/>
      <c r="O24" s="352"/>
      <c r="P24" s="352"/>
      <c r="Q24" s="352"/>
      <c r="R24" s="349">
        <f t="shared" si="1"/>
        <v>6.79</v>
      </c>
      <c r="S24" s="353">
        <f t="shared" si="2"/>
        <v>7.25</v>
      </c>
      <c r="T24" s="340">
        <v>83</v>
      </c>
      <c r="U24" s="340">
        <v>83</v>
      </c>
    </row>
    <row r="25" spans="1:22" ht="54" customHeight="1">
      <c r="A25" s="69"/>
      <c r="B25" s="166" t="s">
        <v>285</v>
      </c>
      <c r="C25" s="354"/>
      <c r="D25" s="193">
        <v>0.05</v>
      </c>
      <c r="E25" s="193"/>
      <c r="F25" s="193"/>
      <c r="G25" s="255">
        <f t="shared" si="0"/>
        <v>0.05</v>
      </c>
      <c r="H25" s="355"/>
      <c r="I25" s="356"/>
      <c r="J25" s="356"/>
      <c r="K25" s="193"/>
      <c r="L25" s="356"/>
      <c r="M25" s="356"/>
      <c r="N25" s="357"/>
      <c r="O25" s="357"/>
      <c r="P25" s="357"/>
      <c r="Q25" s="357"/>
      <c r="R25" s="255">
        <f>SUM(H25:Q25)</f>
        <v>0</v>
      </c>
      <c r="S25" s="262">
        <f>SUM(G25,R25)</f>
        <v>0.05</v>
      </c>
      <c r="T25" s="214">
        <v>0.1</v>
      </c>
      <c r="U25" s="214">
        <v>0.1</v>
      </c>
    </row>
    <row r="26" spans="1:22" ht="54" customHeight="1">
      <c r="A26" s="69"/>
      <c r="B26" s="166" t="s">
        <v>286</v>
      </c>
      <c r="C26" s="358">
        <v>0</v>
      </c>
      <c r="D26" s="265">
        <v>0</v>
      </c>
      <c r="E26" s="265"/>
      <c r="F26" s="265"/>
      <c r="G26" s="255">
        <f t="shared" si="0"/>
        <v>0</v>
      </c>
      <c r="H26" s="359"/>
      <c r="I26" s="266"/>
      <c r="J26" s="266"/>
      <c r="K26" s="265"/>
      <c r="L26" s="266">
        <v>0</v>
      </c>
      <c r="M26" s="266"/>
      <c r="N26" s="208"/>
      <c r="O26" s="208"/>
      <c r="P26" s="208"/>
      <c r="Q26" s="208"/>
      <c r="R26" s="255">
        <f t="shared" si="1"/>
        <v>0</v>
      </c>
      <c r="S26" s="262">
        <f t="shared" si="2"/>
        <v>0</v>
      </c>
      <c r="T26" s="267">
        <v>0</v>
      </c>
      <c r="U26" s="267">
        <v>0</v>
      </c>
    </row>
    <row r="27" spans="1:22" ht="54" customHeight="1" thickBot="1">
      <c r="B27" s="174" t="s">
        <v>254</v>
      </c>
      <c r="C27" s="410">
        <f t="shared" ref="C27:U27" si="7">SUM(C24:C26)</f>
        <v>0.17</v>
      </c>
      <c r="D27" s="407">
        <f t="shared" si="7"/>
        <v>0.31</v>
      </c>
      <c r="E27" s="407">
        <f t="shared" si="7"/>
        <v>0.03</v>
      </c>
      <c r="F27" s="407">
        <f t="shared" si="7"/>
        <v>0</v>
      </c>
      <c r="G27" s="573">
        <f>SUM(C27:F27)</f>
        <v>0.51</v>
      </c>
      <c r="H27" s="574">
        <f t="shared" si="7"/>
        <v>0</v>
      </c>
      <c r="I27" s="575">
        <f t="shared" si="7"/>
        <v>0</v>
      </c>
      <c r="J27" s="575">
        <f t="shared" si="7"/>
        <v>0.98</v>
      </c>
      <c r="K27" s="575">
        <f t="shared" si="7"/>
        <v>0.31</v>
      </c>
      <c r="L27" s="575">
        <f t="shared" si="7"/>
        <v>5.5</v>
      </c>
      <c r="M27" s="575">
        <f t="shared" si="7"/>
        <v>0</v>
      </c>
      <c r="N27" s="575">
        <f t="shared" si="7"/>
        <v>0</v>
      </c>
      <c r="O27" s="575">
        <f t="shared" si="7"/>
        <v>0</v>
      </c>
      <c r="P27" s="575">
        <f t="shared" si="7"/>
        <v>0</v>
      </c>
      <c r="Q27" s="575">
        <f t="shared" si="7"/>
        <v>0</v>
      </c>
      <c r="R27" s="573">
        <f t="shared" si="1"/>
        <v>6.79</v>
      </c>
      <c r="S27" s="413">
        <f t="shared" si="2"/>
        <v>7.3</v>
      </c>
      <c r="T27" s="413">
        <f t="shared" si="7"/>
        <v>83.1</v>
      </c>
      <c r="U27" s="413">
        <f t="shared" si="7"/>
        <v>83.1</v>
      </c>
    </row>
    <row r="28" spans="1:22" ht="54" customHeight="1">
      <c r="B28" s="172" t="s">
        <v>240</v>
      </c>
      <c r="C28" s="348">
        <v>0.2</v>
      </c>
      <c r="D28" s="577">
        <v>0</v>
      </c>
      <c r="E28" s="578">
        <v>0</v>
      </c>
      <c r="F28" s="578">
        <v>0</v>
      </c>
      <c r="G28" s="349">
        <f t="shared" si="0"/>
        <v>0.2</v>
      </c>
      <c r="H28" s="579">
        <v>0</v>
      </c>
      <c r="I28" s="580">
        <v>0</v>
      </c>
      <c r="J28" s="580">
        <v>0</v>
      </c>
      <c r="K28" s="580">
        <v>0</v>
      </c>
      <c r="L28" s="580">
        <v>0</v>
      </c>
      <c r="M28" s="580">
        <v>0</v>
      </c>
      <c r="N28" s="580">
        <v>0</v>
      </c>
      <c r="O28" s="580">
        <v>0</v>
      </c>
      <c r="P28" s="580">
        <v>0</v>
      </c>
      <c r="Q28" s="580">
        <v>0</v>
      </c>
      <c r="R28" s="581">
        <f t="shared" si="1"/>
        <v>0</v>
      </c>
      <c r="S28" s="353">
        <f t="shared" si="2"/>
        <v>0.2</v>
      </c>
      <c r="T28" s="582">
        <v>0.5</v>
      </c>
      <c r="U28" s="582">
        <v>0.4</v>
      </c>
      <c r="V28" s="3"/>
    </row>
    <row r="29" spans="1:22" ht="54" customHeight="1">
      <c r="A29" s="69"/>
      <c r="B29" s="173" t="s">
        <v>237</v>
      </c>
      <c r="C29" s="358">
        <v>0.1</v>
      </c>
      <c r="D29" s="265"/>
      <c r="E29" s="265"/>
      <c r="F29" s="265"/>
      <c r="G29" s="255">
        <f t="shared" si="0"/>
        <v>0.1</v>
      </c>
      <c r="H29" s="583">
        <v>0.5</v>
      </c>
      <c r="I29" s="584"/>
      <c r="J29" s="584"/>
      <c r="K29" s="585"/>
      <c r="L29" s="584">
        <v>5</v>
      </c>
      <c r="M29" s="584">
        <v>0.5</v>
      </c>
      <c r="N29" s="584">
        <v>0.5</v>
      </c>
      <c r="O29" s="266"/>
      <c r="P29" s="266"/>
      <c r="Q29" s="266"/>
      <c r="R29" s="255">
        <f t="shared" si="1"/>
        <v>6.5</v>
      </c>
      <c r="S29" s="262">
        <f t="shared" si="2"/>
        <v>6.6</v>
      </c>
      <c r="T29" s="586">
        <v>7.8</v>
      </c>
      <c r="U29" s="586">
        <v>4.9000000000000004</v>
      </c>
    </row>
    <row r="30" spans="1:22" ht="54" customHeight="1">
      <c r="A30" s="69"/>
      <c r="B30" s="166" t="s">
        <v>239</v>
      </c>
      <c r="C30" s="358">
        <v>0</v>
      </c>
      <c r="D30" s="265"/>
      <c r="E30" s="265"/>
      <c r="F30" s="265"/>
      <c r="G30" s="255">
        <f t="shared" si="0"/>
        <v>0</v>
      </c>
      <c r="H30" s="359"/>
      <c r="I30" s="266"/>
      <c r="J30" s="266"/>
      <c r="K30" s="265"/>
      <c r="L30" s="266">
        <v>2</v>
      </c>
      <c r="M30" s="266"/>
      <c r="N30" s="266"/>
      <c r="O30" s="266"/>
      <c r="P30" s="266"/>
      <c r="Q30" s="266"/>
      <c r="R30" s="255">
        <f t="shared" si="1"/>
        <v>2</v>
      </c>
      <c r="S30" s="262">
        <f t="shared" si="2"/>
        <v>2</v>
      </c>
      <c r="T30" s="586">
        <v>4.2</v>
      </c>
      <c r="U30" s="586">
        <v>3.2</v>
      </c>
    </row>
    <row r="31" spans="1:22" ht="54" customHeight="1">
      <c r="A31" s="69"/>
      <c r="B31" s="166" t="s">
        <v>242</v>
      </c>
      <c r="C31" s="358">
        <v>0.1</v>
      </c>
      <c r="D31" s="265">
        <v>0.5</v>
      </c>
      <c r="E31" s="265"/>
      <c r="F31" s="265"/>
      <c r="G31" s="255">
        <f t="shared" si="0"/>
        <v>0.6</v>
      </c>
      <c r="H31" s="359"/>
      <c r="I31" s="266"/>
      <c r="J31" s="266">
        <v>0.4</v>
      </c>
      <c r="K31" s="265">
        <v>0.5</v>
      </c>
      <c r="L31" s="266">
        <v>4.2</v>
      </c>
      <c r="M31" s="266"/>
      <c r="N31" s="266">
        <v>1.5</v>
      </c>
      <c r="O31" s="266"/>
      <c r="P31" s="266"/>
      <c r="Q31" s="266">
        <v>0.2</v>
      </c>
      <c r="R31" s="255">
        <f t="shared" si="1"/>
        <v>6.8000000000000007</v>
      </c>
      <c r="S31" s="262">
        <f t="shared" si="2"/>
        <v>7.4</v>
      </c>
      <c r="T31" s="586">
        <v>75</v>
      </c>
      <c r="U31" s="586">
        <v>65</v>
      </c>
    </row>
    <row r="32" spans="1:22" ht="54" customHeight="1" thickBot="1">
      <c r="B32" s="174" t="s">
        <v>255</v>
      </c>
      <c r="C32" s="410">
        <f t="shared" ref="C32:U32" si="8">SUM(C28:C31)</f>
        <v>0.4</v>
      </c>
      <c r="D32" s="407">
        <f t="shared" si="8"/>
        <v>0.5</v>
      </c>
      <c r="E32" s="407">
        <f t="shared" si="8"/>
        <v>0</v>
      </c>
      <c r="F32" s="407">
        <f t="shared" si="8"/>
        <v>0</v>
      </c>
      <c r="G32" s="573">
        <f t="shared" si="0"/>
        <v>0.9</v>
      </c>
      <c r="H32" s="574">
        <f t="shared" si="8"/>
        <v>0.5</v>
      </c>
      <c r="I32" s="575">
        <f t="shared" si="8"/>
        <v>0</v>
      </c>
      <c r="J32" s="575">
        <f t="shared" si="8"/>
        <v>0.4</v>
      </c>
      <c r="K32" s="575">
        <f t="shared" si="8"/>
        <v>0.5</v>
      </c>
      <c r="L32" s="575">
        <f t="shared" si="8"/>
        <v>11.2</v>
      </c>
      <c r="M32" s="575">
        <f t="shared" si="8"/>
        <v>0.5</v>
      </c>
      <c r="N32" s="575">
        <f t="shared" si="8"/>
        <v>2</v>
      </c>
      <c r="O32" s="575">
        <f t="shared" si="8"/>
        <v>0</v>
      </c>
      <c r="P32" s="575">
        <f t="shared" si="8"/>
        <v>0</v>
      </c>
      <c r="Q32" s="575">
        <f t="shared" si="8"/>
        <v>0.2</v>
      </c>
      <c r="R32" s="573">
        <f t="shared" si="1"/>
        <v>15.299999999999999</v>
      </c>
      <c r="S32" s="413">
        <f t="shared" si="2"/>
        <v>16.2</v>
      </c>
      <c r="T32" s="413">
        <f t="shared" si="8"/>
        <v>87.5</v>
      </c>
      <c r="U32" s="413">
        <f t="shared" si="8"/>
        <v>73.5</v>
      </c>
    </row>
    <row r="33" spans="2:21" ht="54" customHeight="1" thickBot="1">
      <c r="B33" s="175" t="s">
        <v>244</v>
      </c>
      <c r="C33" s="425">
        <f>SUM(C11,C15,C17,C23,C27,C32)</f>
        <v>38.941607700312176</v>
      </c>
      <c r="D33" s="423">
        <f>SUM(D11,D15,D17,D23,D27,D32)</f>
        <v>59.360000000000007</v>
      </c>
      <c r="E33" s="423">
        <f>SUM(E11,E15,E17,E23,E27,E32)</f>
        <v>27.490000000000002</v>
      </c>
      <c r="F33" s="423">
        <f>SUM(F11,F15,F17,F23,F27,F32)</f>
        <v>2.91</v>
      </c>
      <c r="G33" s="424">
        <f t="shared" si="0"/>
        <v>128.70160770031219</v>
      </c>
      <c r="H33" s="587">
        <f t="shared" ref="H33:Q33" si="9">SUM(H11,H15,H17,H23,H27,H32)</f>
        <v>1.1000000000000001</v>
      </c>
      <c r="I33" s="423">
        <f t="shared" si="9"/>
        <v>0.1</v>
      </c>
      <c r="J33" s="423">
        <f t="shared" si="9"/>
        <v>132.88</v>
      </c>
      <c r="K33" s="423">
        <f t="shared" si="9"/>
        <v>45.319999999999993</v>
      </c>
      <c r="L33" s="423">
        <f t="shared" si="9"/>
        <v>393.62</v>
      </c>
      <c r="M33" s="423">
        <f t="shared" si="9"/>
        <v>0.5</v>
      </c>
      <c r="N33" s="423">
        <f t="shared" si="9"/>
        <v>2</v>
      </c>
      <c r="O33" s="423">
        <f t="shared" si="9"/>
        <v>2.5</v>
      </c>
      <c r="P33" s="423">
        <f t="shared" si="9"/>
        <v>4.5</v>
      </c>
      <c r="Q33" s="423">
        <f t="shared" si="9"/>
        <v>0.60000000000000009</v>
      </c>
      <c r="R33" s="424">
        <f t="shared" si="1"/>
        <v>583.12</v>
      </c>
      <c r="S33" s="427">
        <f t="shared" si="2"/>
        <v>711.82160770031214</v>
      </c>
      <c r="T33" s="427">
        <f>SUM(T11,T15,T17,T23,T27,T32)</f>
        <v>9670.75</v>
      </c>
      <c r="U33" s="427">
        <f>SUM(U11,U15,U17,U23,U27,U32)</f>
        <v>9368</v>
      </c>
    </row>
    <row r="34" spans="2:21" ht="54" customHeight="1"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9"/>
      <c r="O34" s="268"/>
      <c r="P34" s="268"/>
      <c r="Q34" s="268"/>
      <c r="R34" s="268"/>
      <c r="S34" s="270"/>
      <c r="T34" s="270"/>
      <c r="U34" s="270"/>
    </row>
  </sheetData>
  <mergeCells count="6">
    <mergeCell ref="T1:V1"/>
    <mergeCell ref="H5:R5"/>
    <mergeCell ref="C5:G5"/>
    <mergeCell ref="M6:P6"/>
    <mergeCell ref="H6:L6"/>
    <mergeCell ref="C6:E6"/>
  </mergeCells>
  <phoneticPr fontId="1"/>
  <printOptions horizontalCentered="1"/>
  <pageMargins left="0.25" right="0.25" top="0.75" bottom="0.75" header="0.3" footer="0.3"/>
  <pageSetup paperSize="9" scale="3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V28"/>
  <sheetViews>
    <sheetView showGridLines="0" showOutlineSymbols="0" topLeftCell="A2" zoomScale="40" zoomScaleNormal="40" zoomScaleSheetLayoutView="50" workbookViewId="0">
      <pane xSplit="2" ySplit="6" topLeftCell="C8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0.75" defaultRowHeight="54" customHeight="1"/>
  <cols>
    <col min="1" max="1" width="4.125" style="43" customWidth="1"/>
    <col min="2" max="2" width="20.625" style="43" customWidth="1"/>
    <col min="3" max="18" width="12.625" style="43" customWidth="1"/>
    <col min="19" max="21" width="15.625" style="1" customWidth="1"/>
    <col min="22" max="22" width="1.625" style="43" customWidth="1"/>
    <col min="23" max="16384" width="10.75" style="43"/>
  </cols>
  <sheetData>
    <row r="1" spans="1:22" ht="54" customHeight="1">
      <c r="I1" s="65"/>
      <c r="T1" s="783"/>
      <c r="U1" s="783"/>
      <c r="V1" s="23"/>
    </row>
    <row r="2" spans="1:22" ht="54" customHeight="1">
      <c r="B2" s="2" t="s">
        <v>272</v>
      </c>
      <c r="K2" s="46"/>
      <c r="L2" s="46"/>
      <c r="U2" s="66"/>
    </row>
    <row r="3" spans="1:22" ht="54" customHeight="1">
      <c r="B3" s="2"/>
      <c r="K3" s="46"/>
      <c r="L3" s="46"/>
    </row>
    <row r="4" spans="1:22" ht="54" customHeight="1" thickBot="1">
      <c r="A4" s="55"/>
      <c r="B4" s="4" t="s">
        <v>301</v>
      </c>
      <c r="C4" s="55"/>
      <c r="D4" s="55"/>
      <c r="E4" s="55"/>
      <c r="F4" s="56"/>
      <c r="G4" s="55"/>
      <c r="H4" s="55"/>
      <c r="I4" s="55"/>
      <c r="J4" s="55"/>
      <c r="K4" s="57"/>
      <c r="L4" s="58"/>
      <c r="M4" s="55"/>
      <c r="N4" s="55"/>
      <c r="O4" s="55"/>
      <c r="P4" s="55"/>
      <c r="Q4" s="55"/>
      <c r="R4" s="6" t="s">
        <v>306</v>
      </c>
      <c r="S4" s="6"/>
      <c r="V4" s="55"/>
    </row>
    <row r="5" spans="1:22" ht="54" customHeight="1">
      <c r="A5" s="55"/>
      <c r="B5" s="27"/>
      <c r="C5" s="787" t="s">
        <v>76</v>
      </c>
      <c r="D5" s="765"/>
      <c r="E5" s="734"/>
      <c r="F5" s="727" t="s">
        <v>245</v>
      </c>
      <c r="G5" s="727"/>
      <c r="H5" s="727"/>
      <c r="I5" s="727"/>
      <c r="J5" s="727"/>
      <c r="K5" s="727"/>
      <c r="L5" s="727"/>
      <c r="M5" s="727"/>
      <c r="N5" s="727"/>
      <c r="O5" s="727"/>
      <c r="P5" s="727"/>
      <c r="Q5" s="727"/>
      <c r="R5" s="728"/>
      <c r="S5" s="27" t="s">
        <v>118</v>
      </c>
      <c r="T5" s="77" t="s">
        <v>119</v>
      </c>
      <c r="U5" s="60" t="s">
        <v>120</v>
      </c>
      <c r="V5" s="55"/>
    </row>
    <row r="6" spans="1:22" ht="54" customHeight="1">
      <c r="A6" s="55"/>
      <c r="B6" s="9" t="s">
        <v>0</v>
      </c>
      <c r="C6" s="729" t="s">
        <v>28</v>
      </c>
      <c r="D6" s="720"/>
      <c r="E6" s="50"/>
      <c r="F6" s="720" t="s">
        <v>28</v>
      </c>
      <c r="G6" s="720"/>
      <c r="H6" s="720"/>
      <c r="I6" s="725"/>
      <c r="J6" s="720" t="s">
        <v>27</v>
      </c>
      <c r="K6" s="720"/>
      <c r="L6" s="720"/>
      <c r="M6" s="720"/>
      <c r="N6" s="791" t="s">
        <v>109</v>
      </c>
      <c r="O6" s="792"/>
      <c r="P6" s="792"/>
      <c r="Q6" s="28" t="s">
        <v>20</v>
      </c>
      <c r="R6" s="50"/>
      <c r="S6" s="9" t="s">
        <v>49</v>
      </c>
      <c r="T6" s="78" t="s">
        <v>49</v>
      </c>
      <c r="U6" s="61" t="s">
        <v>49</v>
      </c>
      <c r="V6" s="55"/>
    </row>
    <row r="7" spans="1:22" ht="54" customHeight="1" thickBot="1">
      <c r="A7" s="55"/>
      <c r="B7" s="29"/>
      <c r="C7" s="41" t="s">
        <v>4</v>
      </c>
      <c r="D7" s="25" t="s">
        <v>191</v>
      </c>
      <c r="E7" s="38" t="s">
        <v>6</v>
      </c>
      <c r="F7" s="165" t="s">
        <v>3</v>
      </c>
      <c r="G7" s="37" t="s">
        <v>7</v>
      </c>
      <c r="H7" s="40" t="s">
        <v>2</v>
      </c>
      <c r="I7" s="40" t="s">
        <v>250</v>
      </c>
      <c r="J7" s="37" t="s">
        <v>5</v>
      </c>
      <c r="K7" s="30" t="s">
        <v>8</v>
      </c>
      <c r="L7" s="30" t="s">
        <v>1</v>
      </c>
      <c r="M7" s="31" t="s">
        <v>129</v>
      </c>
      <c r="N7" s="40" t="s">
        <v>47</v>
      </c>
      <c r="O7" s="39" t="s">
        <v>48</v>
      </c>
      <c r="P7" s="40" t="s">
        <v>9</v>
      </c>
      <c r="Q7" s="20" t="s">
        <v>127</v>
      </c>
      <c r="R7" s="48" t="s">
        <v>6</v>
      </c>
      <c r="S7" s="34" t="s">
        <v>192</v>
      </c>
      <c r="T7" s="79" t="s">
        <v>193</v>
      </c>
      <c r="U7" s="62" t="s">
        <v>193</v>
      </c>
      <c r="V7" s="55"/>
    </row>
    <row r="8" spans="1:22" ht="54" customHeight="1">
      <c r="A8" s="69"/>
      <c r="B8" s="63" t="s">
        <v>210</v>
      </c>
      <c r="C8" s="200"/>
      <c r="D8" s="190"/>
      <c r="E8" s="201">
        <f>SUM(C8:D8)</f>
        <v>0</v>
      </c>
      <c r="F8" s="219"/>
      <c r="G8" s="202"/>
      <c r="H8" s="190"/>
      <c r="I8" s="190"/>
      <c r="J8" s="202"/>
      <c r="K8" s="190"/>
      <c r="L8" s="190"/>
      <c r="M8" s="190"/>
      <c r="N8" s="190"/>
      <c r="O8" s="190"/>
      <c r="P8" s="202"/>
      <c r="Q8" s="202">
        <v>0.3</v>
      </c>
      <c r="R8" s="191">
        <f>SUM(F8:Q8)</f>
        <v>0.3</v>
      </c>
      <c r="S8" s="271">
        <f>SUM(E8,R8)</f>
        <v>0.3</v>
      </c>
      <c r="T8" s="188">
        <v>0.2</v>
      </c>
      <c r="U8" s="209">
        <v>0.2</v>
      </c>
      <c r="V8" s="55"/>
    </row>
    <row r="9" spans="1:22" ht="54" customHeight="1" thickBot="1">
      <c r="A9" s="55"/>
      <c r="B9" s="22" t="s">
        <v>251</v>
      </c>
      <c r="C9" s="272">
        <f>SUM(C8)</f>
        <v>0</v>
      </c>
      <c r="D9" s="221">
        <f t="shared" ref="D9:U9" si="0">SUM(D8)</f>
        <v>0</v>
      </c>
      <c r="E9" s="222">
        <f t="shared" ref="E9:E28" si="1">SUM(C9:D9)</f>
        <v>0</v>
      </c>
      <c r="F9" s="223">
        <f t="shared" si="0"/>
        <v>0</v>
      </c>
      <c r="G9" s="221">
        <f t="shared" si="0"/>
        <v>0</v>
      </c>
      <c r="H9" s="221">
        <f t="shared" si="0"/>
        <v>0</v>
      </c>
      <c r="I9" s="221">
        <f t="shared" si="0"/>
        <v>0</v>
      </c>
      <c r="J9" s="221">
        <f t="shared" si="0"/>
        <v>0</v>
      </c>
      <c r="K9" s="221">
        <f t="shared" si="0"/>
        <v>0</v>
      </c>
      <c r="L9" s="221">
        <f t="shared" si="0"/>
        <v>0</v>
      </c>
      <c r="M9" s="221">
        <f t="shared" si="0"/>
        <v>0</v>
      </c>
      <c r="N9" s="221">
        <f t="shared" si="0"/>
        <v>0</v>
      </c>
      <c r="O9" s="221">
        <f t="shared" si="0"/>
        <v>0</v>
      </c>
      <c r="P9" s="221">
        <f t="shared" si="0"/>
        <v>0</v>
      </c>
      <c r="Q9" s="221">
        <f t="shared" si="0"/>
        <v>0.3</v>
      </c>
      <c r="R9" s="273">
        <f t="shared" ref="R9:R28" si="2">SUM(F9:Q9)</f>
        <v>0.3</v>
      </c>
      <c r="S9" s="274">
        <f t="shared" ref="S9:S28" si="3">SUM(E9,R9)</f>
        <v>0.3</v>
      </c>
      <c r="T9" s="274">
        <f t="shared" si="0"/>
        <v>0.2</v>
      </c>
      <c r="U9" s="275">
        <f t="shared" si="0"/>
        <v>0.2</v>
      </c>
      <c r="V9" s="55"/>
    </row>
    <row r="10" spans="1:22" ht="54" customHeight="1">
      <c r="A10" s="69"/>
      <c r="B10" s="169" t="s">
        <v>281</v>
      </c>
      <c r="C10" s="200"/>
      <c r="D10" s="190"/>
      <c r="E10" s="201">
        <f t="shared" si="1"/>
        <v>0</v>
      </c>
      <c r="F10" s="200">
        <v>0.6</v>
      </c>
      <c r="G10" s="202"/>
      <c r="H10" s="190"/>
      <c r="I10" s="190"/>
      <c r="J10" s="202">
        <v>8</v>
      </c>
      <c r="K10" s="190"/>
      <c r="L10" s="190"/>
      <c r="M10" s="190"/>
      <c r="N10" s="190"/>
      <c r="O10" s="190"/>
      <c r="P10" s="202">
        <v>0.5</v>
      </c>
      <c r="Q10" s="376"/>
      <c r="R10" s="191">
        <f t="shared" si="2"/>
        <v>9.1</v>
      </c>
      <c r="S10" s="271">
        <f t="shared" si="3"/>
        <v>9.1</v>
      </c>
      <c r="T10" s="188">
        <v>12</v>
      </c>
      <c r="U10" s="209">
        <v>11.5</v>
      </c>
      <c r="V10" s="55"/>
    </row>
    <row r="11" spans="1:22" ht="54" customHeight="1">
      <c r="A11" s="69"/>
      <c r="B11" s="63" t="s">
        <v>219</v>
      </c>
      <c r="C11" s="200"/>
      <c r="D11" s="190"/>
      <c r="E11" s="201">
        <f>SUM(C11:D11)</f>
        <v>0</v>
      </c>
      <c r="F11" s="200"/>
      <c r="G11" s="202"/>
      <c r="H11" s="186">
        <v>1.1299999999999999</v>
      </c>
      <c r="I11" s="190"/>
      <c r="J11" s="186">
        <v>2.4</v>
      </c>
      <c r="K11" s="190"/>
      <c r="L11" s="186">
        <v>3</v>
      </c>
      <c r="M11" s="190"/>
      <c r="N11" s="190"/>
      <c r="O11" s="190"/>
      <c r="P11" s="202"/>
      <c r="Q11" s="202"/>
      <c r="R11" s="191">
        <f>SUM(F11:Q11)</f>
        <v>6.5299999999999994</v>
      </c>
      <c r="S11" s="271">
        <f>E11+R11</f>
        <v>6.5299999999999994</v>
      </c>
      <c r="T11" s="188">
        <v>6.6</v>
      </c>
      <c r="U11" s="209">
        <v>5.9</v>
      </c>
      <c r="V11" s="55"/>
    </row>
    <row r="12" spans="1:22" ht="54" customHeight="1">
      <c r="A12" s="69"/>
      <c r="B12" s="169" t="s">
        <v>222</v>
      </c>
      <c r="C12" s="200"/>
      <c r="D12" s="190"/>
      <c r="E12" s="201">
        <f t="shared" si="1"/>
        <v>0</v>
      </c>
      <c r="F12" s="200"/>
      <c r="G12" s="202"/>
      <c r="H12" s="190"/>
      <c r="I12" s="195"/>
      <c r="J12" s="202">
        <v>0.2</v>
      </c>
      <c r="K12" s="190"/>
      <c r="L12" s="190">
        <v>3.7</v>
      </c>
      <c r="M12" s="190"/>
      <c r="N12" s="190"/>
      <c r="O12" s="190"/>
      <c r="P12" s="202"/>
      <c r="Q12" s="376"/>
      <c r="R12" s="191">
        <f t="shared" si="2"/>
        <v>3.9000000000000004</v>
      </c>
      <c r="S12" s="271">
        <f t="shared" si="3"/>
        <v>3.9000000000000004</v>
      </c>
      <c r="T12" s="188">
        <v>4.0999999999999996</v>
      </c>
      <c r="U12" s="209">
        <v>0.2</v>
      </c>
      <c r="V12" s="55"/>
    </row>
    <row r="13" spans="1:22" ht="54" customHeight="1" thickBot="1">
      <c r="A13" s="55"/>
      <c r="B13" s="22" t="s">
        <v>252</v>
      </c>
      <c r="C13" s="274">
        <f>SUM(C10:C12)</f>
        <v>0</v>
      </c>
      <c r="D13" s="273">
        <f>SUM(D10:D12)</f>
        <v>0</v>
      </c>
      <c r="E13" s="276">
        <f t="shared" si="1"/>
        <v>0</v>
      </c>
      <c r="F13" s="272">
        <f t="shared" ref="F13:Q13" si="4">SUM(F10:F12)</f>
        <v>0.6</v>
      </c>
      <c r="G13" s="277">
        <f t="shared" si="4"/>
        <v>0</v>
      </c>
      <c r="H13" s="277">
        <f t="shared" si="4"/>
        <v>1.1299999999999999</v>
      </c>
      <c r="I13" s="239">
        <f t="shared" si="4"/>
        <v>0</v>
      </c>
      <c r="J13" s="277">
        <f t="shared" si="4"/>
        <v>10.6</v>
      </c>
      <c r="K13" s="277">
        <f t="shared" si="4"/>
        <v>0</v>
      </c>
      <c r="L13" s="277">
        <f t="shared" si="4"/>
        <v>6.7</v>
      </c>
      <c r="M13" s="277">
        <f t="shared" si="4"/>
        <v>0</v>
      </c>
      <c r="N13" s="277">
        <f t="shared" si="4"/>
        <v>0</v>
      </c>
      <c r="O13" s="277">
        <f t="shared" si="4"/>
        <v>0</v>
      </c>
      <c r="P13" s="277">
        <f t="shared" si="4"/>
        <v>0.5</v>
      </c>
      <c r="Q13" s="277">
        <f t="shared" si="4"/>
        <v>0</v>
      </c>
      <c r="R13" s="278">
        <f t="shared" si="2"/>
        <v>19.53</v>
      </c>
      <c r="S13" s="279">
        <f t="shared" si="3"/>
        <v>19.53</v>
      </c>
      <c r="T13" s="280">
        <f>SUM(T10:T12)</f>
        <v>22.700000000000003</v>
      </c>
      <c r="U13" s="234">
        <f>SUM(U10:U12)</f>
        <v>17.599999999999998</v>
      </c>
      <c r="V13" s="55"/>
    </row>
    <row r="14" spans="1:22" ht="54" customHeight="1">
      <c r="A14" s="69"/>
      <c r="B14" s="63" t="s">
        <v>243</v>
      </c>
      <c r="C14" s="200"/>
      <c r="D14" s="190"/>
      <c r="E14" s="201">
        <f t="shared" si="1"/>
        <v>0</v>
      </c>
      <c r="F14" s="180"/>
      <c r="G14" s="376"/>
      <c r="H14" s="181"/>
      <c r="I14" s="181"/>
      <c r="J14" s="376"/>
      <c r="K14" s="181">
        <v>0.2</v>
      </c>
      <c r="L14" s="181"/>
      <c r="M14" s="181"/>
      <c r="N14" s="181"/>
      <c r="O14" s="181"/>
      <c r="P14" s="376"/>
      <c r="Q14" s="376">
        <v>0.1</v>
      </c>
      <c r="R14" s="191">
        <f t="shared" si="2"/>
        <v>0.30000000000000004</v>
      </c>
      <c r="S14" s="271">
        <f t="shared" si="3"/>
        <v>0.30000000000000004</v>
      </c>
      <c r="T14" s="184">
        <v>0.2</v>
      </c>
      <c r="U14" s="185">
        <v>0.2</v>
      </c>
      <c r="V14" s="55"/>
    </row>
    <row r="15" spans="1:22" ht="54" customHeight="1" thickBot="1">
      <c r="A15" s="55"/>
      <c r="B15" s="22" t="s">
        <v>253</v>
      </c>
      <c r="C15" s="274">
        <f>SUM(C14)</f>
        <v>0</v>
      </c>
      <c r="D15" s="273">
        <f t="shared" ref="D15:U15" si="5">SUM(D14)</f>
        <v>0</v>
      </c>
      <c r="E15" s="276">
        <f t="shared" si="1"/>
        <v>0</v>
      </c>
      <c r="F15" s="272">
        <f t="shared" si="5"/>
        <v>0</v>
      </c>
      <c r="G15" s="277">
        <f t="shared" si="5"/>
        <v>0</v>
      </c>
      <c r="H15" s="277">
        <f t="shared" si="5"/>
        <v>0</v>
      </c>
      <c r="I15" s="239">
        <f t="shared" si="5"/>
        <v>0</v>
      </c>
      <c r="J15" s="277">
        <f t="shared" si="5"/>
        <v>0</v>
      </c>
      <c r="K15" s="277">
        <f t="shared" si="5"/>
        <v>0.2</v>
      </c>
      <c r="L15" s="277">
        <f t="shared" si="5"/>
        <v>0</v>
      </c>
      <c r="M15" s="277">
        <f t="shared" si="5"/>
        <v>0</v>
      </c>
      <c r="N15" s="277">
        <f t="shared" si="5"/>
        <v>0</v>
      </c>
      <c r="O15" s="277">
        <f t="shared" si="5"/>
        <v>0</v>
      </c>
      <c r="P15" s="277">
        <f t="shared" si="5"/>
        <v>0</v>
      </c>
      <c r="Q15" s="277">
        <f t="shared" si="5"/>
        <v>0.1</v>
      </c>
      <c r="R15" s="278">
        <f t="shared" si="2"/>
        <v>0.30000000000000004</v>
      </c>
      <c r="S15" s="279">
        <f t="shared" si="3"/>
        <v>0.30000000000000004</v>
      </c>
      <c r="T15" s="280">
        <f t="shared" si="5"/>
        <v>0.2</v>
      </c>
      <c r="U15" s="234">
        <f t="shared" si="5"/>
        <v>0.2</v>
      </c>
      <c r="V15" s="55"/>
    </row>
    <row r="16" spans="1:22" ht="54" customHeight="1">
      <c r="A16" s="69"/>
      <c r="B16" s="63" t="s">
        <v>223</v>
      </c>
      <c r="C16" s="200"/>
      <c r="D16" s="190"/>
      <c r="E16" s="201">
        <f t="shared" si="1"/>
        <v>0</v>
      </c>
      <c r="F16" s="200"/>
      <c r="G16" s="202"/>
      <c r="H16" s="190"/>
      <c r="I16" s="190"/>
      <c r="J16" s="202"/>
      <c r="K16" s="190"/>
      <c r="L16" s="190"/>
      <c r="M16" s="190"/>
      <c r="N16" s="190"/>
      <c r="O16" s="190"/>
      <c r="P16" s="202"/>
      <c r="Q16" s="202">
        <v>0.2</v>
      </c>
      <c r="R16" s="191">
        <f t="shared" si="2"/>
        <v>0.2</v>
      </c>
      <c r="S16" s="271">
        <f t="shared" si="3"/>
        <v>0.2</v>
      </c>
      <c r="T16" s="209">
        <v>0.3</v>
      </c>
      <c r="U16" s="209">
        <v>0.2</v>
      </c>
      <c r="V16" s="55"/>
    </row>
    <row r="17" spans="1:22" ht="54" customHeight="1">
      <c r="A17" s="69"/>
      <c r="B17" s="63" t="s">
        <v>225</v>
      </c>
      <c r="C17" s="200"/>
      <c r="D17" s="195">
        <v>0.9</v>
      </c>
      <c r="E17" s="201">
        <f t="shared" si="1"/>
        <v>0.9</v>
      </c>
      <c r="F17" s="200"/>
      <c r="G17" s="361">
        <v>0.9</v>
      </c>
      <c r="H17" s="195">
        <v>2</v>
      </c>
      <c r="I17" s="190"/>
      <c r="J17" s="361"/>
      <c r="K17" s="190"/>
      <c r="L17" s="195">
        <v>3</v>
      </c>
      <c r="M17" s="195">
        <v>3</v>
      </c>
      <c r="N17" s="190"/>
      <c r="O17" s="190"/>
      <c r="P17" s="361"/>
      <c r="Q17" s="361"/>
      <c r="R17" s="191">
        <f t="shared" si="2"/>
        <v>8.9</v>
      </c>
      <c r="S17" s="271">
        <f t="shared" si="3"/>
        <v>9.8000000000000007</v>
      </c>
      <c r="T17" s="218">
        <v>25</v>
      </c>
      <c r="U17" s="218">
        <v>25</v>
      </c>
      <c r="V17" s="55"/>
    </row>
    <row r="18" spans="1:22" ht="54" customHeight="1">
      <c r="A18" s="69"/>
      <c r="B18" s="63" t="s">
        <v>226</v>
      </c>
      <c r="C18" s="200"/>
      <c r="D18" s="216"/>
      <c r="E18" s="201">
        <f t="shared" si="1"/>
        <v>0</v>
      </c>
      <c r="F18" s="200"/>
      <c r="G18" s="377">
        <v>0.2</v>
      </c>
      <c r="H18" s="232">
        <v>0.2</v>
      </c>
      <c r="I18" s="190"/>
      <c r="J18" s="377">
        <v>0.4</v>
      </c>
      <c r="K18" s="190"/>
      <c r="L18" s="232">
        <v>0.4</v>
      </c>
      <c r="M18" s="232"/>
      <c r="N18" s="190"/>
      <c r="O18" s="190"/>
      <c r="P18" s="377">
        <v>0.3</v>
      </c>
      <c r="Q18" s="361"/>
      <c r="R18" s="191">
        <f t="shared" si="2"/>
        <v>1.5000000000000002</v>
      </c>
      <c r="S18" s="271">
        <f t="shared" si="3"/>
        <v>1.5000000000000002</v>
      </c>
      <c r="T18" s="218">
        <v>4.5</v>
      </c>
      <c r="U18" s="218">
        <v>4</v>
      </c>
      <c r="V18" s="55"/>
    </row>
    <row r="19" spans="1:22" ht="54" customHeight="1">
      <c r="A19" s="69"/>
      <c r="B19" s="63" t="s">
        <v>236</v>
      </c>
      <c r="C19" s="200"/>
      <c r="D19" s="216"/>
      <c r="E19" s="201">
        <f t="shared" si="1"/>
        <v>0</v>
      </c>
      <c r="F19" s="200"/>
      <c r="G19" s="377"/>
      <c r="H19" s="232"/>
      <c r="I19" s="190"/>
      <c r="J19" s="377"/>
      <c r="K19" s="190"/>
      <c r="L19" s="232">
        <v>2</v>
      </c>
      <c r="M19" s="232"/>
      <c r="N19" s="190"/>
      <c r="O19" s="190"/>
      <c r="P19" s="377">
        <v>6</v>
      </c>
      <c r="Q19" s="361"/>
      <c r="R19" s="191">
        <f t="shared" si="2"/>
        <v>8</v>
      </c>
      <c r="S19" s="271">
        <f t="shared" si="3"/>
        <v>8</v>
      </c>
      <c r="T19" s="218">
        <v>11.5</v>
      </c>
      <c r="U19" s="218">
        <v>10</v>
      </c>
      <c r="V19" s="55"/>
    </row>
    <row r="20" spans="1:22" ht="54" customHeight="1">
      <c r="A20" s="69"/>
      <c r="B20" s="63" t="s">
        <v>232</v>
      </c>
      <c r="C20" s="200"/>
      <c r="D20" s="219"/>
      <c r="E20" s="201">
        <f t="shared" si="1"/>
        <v>0</v>
      </c>
      <c r="F20" s="200"/>
      <c r="G20" s="378"/>
      <c r="H20" s="250"/>
      <c r="I20" s="190">
        <v>6.5</v>
      </c>
      <c r="J20" s="378"/>
      <c r="K20" s="190"/>
      <c r="L20" s="250"/>
      <c r="M20" s="250"/>
      <c r="N20" s="190"/>
      <c r="O20" s="190"/>
      <c r="P20" s="378"/>
      <c r="Q20" s="378"/>
      <c r="R20" s="191">
        <f t="shared" si="2"/>
        <v>6.5</v>
      </c>
      <c r="S20" s="271">
        <f t="shared" si="3"/>
        <v>6.5</v>
      </c>
      <c r="T20" s="209">
        <v>5.3</v>
      </c>
      <c r="U20" s="209">
        <v>4.8</v>
      </c>
      <c r="V20" s="55"/>
    </row>
    <row r="21" spans="1:22" ht="54" customHeight="1" thickBot="1">
      <c r="A21" s="55"/>
      <c r="B21" s="22" t="s">
        <v>256</v>
      </c>
      <c r="C21" s="274">
        <f>SUM(C16:C20)</f>
        <v>0</v>
      </c>
      <c r="D21" s="273">
        <f>SUM(D16:D20)</f>
        <v>0.9</v>
      </c>
      <c r="E21" s="276">
        <f t="shared" si="1"/>
        <v>0.9</v>
      </c>
      <c r="F21" s="272">
        <f t="shared" ref="F21:Q21" si="6">SUM(F16:F20)</f>
        <v>0</v>
      </c>
      <c r="G21" s="277">
        <f t="shared" si="6"/>
        <v>1.1000000000000001</v>
      </c>
      <c r="H21" s="221">
        <f t="shared" si="6"/>
        <v>2.2000000000000002</v>
      </c>
      <c r="I21" s="235">
        <f t="shared" si="6"/>
        <v>6.5</v>
      </c>
      <c r="J21" s="277">
        <f t="shared" si="6"/>
        <v>0.4</v>
      </c>
      <c r="K21" s="277">
        <f t="shared" si="6"/>
        <v>0</v>
      </c>
      <c r="L21" s="277">
        <f t="shared" si="6"/>
        <v>5.4</v>
      </c>
      <c r="M21" s="277">
        <f t="shared" si="6"/>
        <v>3</v>
      </c>
      <c r="N21" s="277">
        <f t="shared" si="6"/>
        <v>0</v>
      </c>
      <c r="O21" s="277">
        <f t="shared" si="6"/>
        <v>0</v>
      </c>
      <c r="P21" s="277">
        <f t="shared" si="6"/>
        <v>6.3</v>
      </c>
      <c r="Q21" s="277">
        <f t="shared" si="6"/>
        <v>0.2</v>
      </c>
      <c r="R21" s="278">
        <f t="shared" si="2"/>
        <v>25.1</v>
      </c>
      <c r="S21" s="279">
        <f t="shared" si="3"/>
        <v>26</v>
      </c>
      <c r="T21" s="280">
        <f>SUM(T16:T20)</f>
        <v>46.599999999999994</v>
      </c>
      <c r="U21" s="234">
        <f>SUM(U16:U20)</f>
        <v>44</v>
      </c>
      <c r="V21" s="55"/>
    </row>
    <row r="22" spans="1:22" ht="54" customHeight="1">
      <c r="A22" s="69"/>
      <c r="B22" s="162" t="s">
        <v>206</v>
      </c>
      <c r="C22" s="226">
        <v>2.1</v>
      </c>
      <c r="D22" s="227"/>
      <c r="E22" s="281">
        <f t="shared" si="1"/>
        <v>2.1</v>
      </c>
      <c r="F22" s="226"/>
      <c r="G22" s="282">
        <v>8.5</v>
      </c>
      <c r="H22" s="227">
        <v>5.5</v>
      </c>
      <c r="I22" s="190"/>
      <c r="J22" s="282">
        <v>48.5</v>
      </c>
      <c r="K22" s="227"/>
      <c r="L22" s="227">
        <v>33.299999999999997</v>
      </c>
      <c r="M22" s="227">
        <v>3.9</v>
      </c>
      <c r="N22" s="227">
        <v>0.2</v>
      </c>
      <c r="O22" s="227">
        <v>0.2</v>
      </c>
      <c r="P22" s="282"/>
      <c r="Q22" s="282"/>
      <c r="R22" s="229">
        <f t="shared" si="2"/>
        <v>100.10000000000001</v>
      </c>
      <c r="S22" s="283">
        <f t="shared" si="3"/>
        <v>102.2</v>
      </c>
      <c r="T22" s="230">
        <v>6</v>
      </c>
      <c r="U22" s="231">
        <v>6</v>
      </c>
      <c r="V22" s="55"/>
    </row>
    <row r="23" spans="1:22" ht="54" customHeight="1" thickBot="1">
      <c r="A23" s="55"/>
      <c r="B23" s="22" t="s">
        <v>254</v>
      </c>
      <c r="C23" s="274">
        <f>SUM(C22)</f>
        <v>2.1</v>
      </c>
      <c r="D23" s="273">
        <f t="shared" ref="D23:U23" si="7">SUM(D22)</f>
        <v>0</v>
      </c>
      <c r="E23" s="276">
        <f t="shared" si="1"/>
        <v>2.1</v>
      </c>
      <c r="F23" s="272">
        <f t="shared" si="7"/>
        <v>0</v>
      </c>
      <c r="G23" s="277">
        <f t="shared" si="7"/>
        <v>8.5</v>
      </c>
      <c r="H23" s="277">
        <f t="shared" si="7"/>
        <v>5.5</v>
      </c>
      <c r="I23" s="221">
        <f t="shared" si="7"/>
        <v>0</v>
      </c>
      <c r="J23" s="277">
        <f t="shared" si="7"/>
        <v>48.5</v>
      </c>
      <c r="K23" s="277">
        <f t="shared" si="7"/>
        <v>0</v>
      </c>
      <c r="L23" s="277">
        <f t="shared" si="7"/>
        <v>33.299999999999997</v>
      </c>
      <c r="M23" s="277">
        <f t="shared" si="7"/>
        <v>3.9</v>
      </c>
      <c r="N23" s="277">
        <f t="shared" si="7"/>
        <v>0.2</v>
      </c>
      <c r="O23" s="277">
        <f t="shared" si="7"/>
        <v>0.2</v>
      </c>
      <c r="P23" s="277">
        <f t="shared" si="7"/>
        <v>0</v>
      </c>
      <c r="Q23" s="277">
        <f t="shared" si="7"/>
        <v>0</v>
      </c>
      <c r="R23" s="278">
        <f t="shared" si="2"/>
        <v>100.10000000000001</v>
      </c>
      <c r="S23" s="279">
        <f t="shared" si="3"/>
        <v>102.2</v>
      </c>
      <c r="T23" s="280">
        <f t="shared" si="7"/>
        <v>6</v>
      </c>
      <c r="U23" s="234">
        <f t="shared" si="7"/>
        <v>6</v>
      </c>
      <c r="V23" s="55"/>
    </row>
    <row r="24" spans="1:22" ht="54" customHeight="1">
      <c r="A24" s="55"/>
      <c r="B24" s="110" t="s">
        <v>237</v>
      </c>
      <c r="C24" s="284"/>
      <c r="D24" s="285"/>
      <c r="E24" s="201">
        <f t="shared" si="1"/>
        <v>0</v>
      </c>
      <c r="F24" s="200"/>
      <c r="G24" s="202"/>
      <c r="H24" s="190">
        <v>0.3</v>
      </c>
      <c r="I24" s="190"/>
      <c r="J24" s="202"/>
      <c r="K24" s="190"/>
      <c r="L24" s="190">
        <v>0.5</v>
      </c>
      <c r="M24" s="190"/>
      <c r="N24" s="190"/>
      <c r="O24" s="190">
        <v>0.5</v>
      </c>
      <c r="P24" s="202"/>
      <c r="Q24" s="202"/>
      <c r="R24" s="191">
        <f t="shared" si="2"/>
        <v>1.3</v>
      </c>
      <c r="S24" s="271">
        <f t="shared" si="3"/>
        <v>1.3</v>
      </c>
      <c r="T24" s="188">
        <v>7.8</v>
      </c>
      <c r="U24" s="209">
        <v>5.8</v>
      </c>
      <c r="V24" s="55"/>
    </row>
    <row r="25" spans="1:22" ht="54" customHeight="1">
      <c r="A25" s="69"/>
      <c r="B25" s="100" t="s">
        <v>239</v>
      </c>
      <c r="C25" s="200"/>
      <c r="D25" s="190"/>
      <c r="E25" s="201">
        <f t="shared" si="1"/>
        <v>0</v>
      </c>
      <c r="F25" s="200"/>
      <c r="G25" s="202"/>
      <c r="H25" s="190"/>
      <c r="I25" s="190"/>
      <c r="J25" s="202">
        <v>0.2</v>
      </c>
      <c r="K25" s="190"/>
      <c r="L25" s="190"/>
      <c r="M25" s="190"/>
      <c r="N25" s="190"/>
      <c r="O25" s="190"/>
      <c r="P25" s="202"/>
      <c r="Q25" s="202"/>
      <c r="R25" s="191">
        <f t="shared" si="2"/>
        <v>0.2</v>
      </c>
      <c r="S25" s="271">
        <f t="shared" si="3"/>
        <v>0.2</v>
      </c>
      <c r="T25" s="188">
        <v>1</v>
      </c>
      <c r="U25" s="209">
        <v>0.8</v>
      </c>
      <c r="V25" s="55"/>
    </row>
    <row r="26" spans="1:22" ht="54" customHeight="1">
      <c r="A26" s="69"/>
      <c r="B26" s="64" t="s">
        <v>241</v>
      </c>
      <c r="C26" s="200"/>
      <c r="D26" s="190"/>
      <c r="E26" s="201">
        <f t="shared" si="1"/>
        <v>0</v>
      </c>
      <c r="F26" s="200"/>
      <c r="G26" s="202"/>
      <c r="H26" s="190"/>
      <c r="I26" s="190"/>
      <c r="J26" s="202"/>
      <c r="K26" s="190"/>
      <c r="L26" s="190"/>
      <c r="M26" s="190"/>
      <c r="N26" s="190"/>
      <c r="O26" s="190"/>
      <c r="P26" s="202">
        <v>0.1</v>
      </c>
      <c r="Q26" s="202"/>
      <c r="R26" s="191">
        <f t="shared" si="2"/>
        <v>0.1</v>
      </c>
      <c r="S26" s="271">
        <f t="shared" si="3"/>
        <v>0.1</v>
      </c>
      <c r="T26" s="188">
        <v>0</v>
      </c>
      <c r="U26" s="209">
        <v>0</v>
      </c>
      <c r="V26" s="55"/>
    </row>
    <row r="27" spans="1:22" ht="54" customHeight="1" thickBot="1">
      <c r="A27" s="55"/>
      <c r="B27" s="138" t="s">
        <v>255</v>
      </c>
      <c r="C27" s="286">
        <f>SUM(C24:C26)</f>
        <v>0</v>
      </c>
      <c r="D27" s="287">
        <f t="shared" ref="D27:U27" si="8">SUM(D24:D26)</f>
        <v>0</v>
      </c>
      <c r="E27" s="288">
        <f t="shared" si="1"/>
        <v>0</v>
      </c>
      <c r="F27" s="286">
        <f t="shared" si="8"/>
        <v>0</v>
      </c>
      <c r="G27" s="287">
        <f t="shared" si="8"/>
        <v>0</v>
      </c>
      <c r="H27" s="287">
        <f t="shared" si="8"/>
        <v>0.3</v>
      </c>
      <c r="I27" s="221">
        <f t="shared" si="8"/>
        <v>0</v>
      </c>
      <c r="J27" s="287">
        <f t="shared" si="8"/>
        <v>0.2</v>
      </c>
      <c r="K27" s="287">
        <f t="shared" si="8"/>
        <v>0</v>
      </c>
      <c r="L27" s="287">
        <f t="shared" si="8"/>
        <v>0.5</v>
      </c>
      <c r="M27" s="287">
        <f t="shared" si="8"/>
        <v>0</v>
      </c>
      <c r="N27" s="287">
        <f t="shared" si="8"/>
        <v>0</v>
      </c>
      <c r="O27" s="287">
        <f t="shared" si="8"/>
        <v>0.5</v>
      </c>
      <c r="P27" s="287">
        <f t="shared" si="8"/>
        <v>0.1</v>
      </c>
      <c r="Q27" s="287">
        <f t="shared" si="8"/>
        <v>0</v>
      </c>
      <c r="R27" s="288">
        <f t="shared" si="2"/>
        <v>1.6</v>
      </c>
      <c r="S27" s="289">
        <f t="shared" si="3"/>
        <v>1.6</v>
      </c>
      <c r="T27" s="290">
        <f t="shared" si="8"/>
        <v>8.8000000000000007</v>
      </c>
      <c r="U27" s="289">
        <f t="shared" si="8"/>
        <v>6.6</v>
      </c>
      <c r="V27" s="55"/>
    </row>
    <row r="28" spans="1:22" ht="54" customHeight="1" thickBot="1">
      <c r="A28" s="55"/>
      <c r="B28" s="130" t="s">
        <v>244</v>
      </c>
      <c r="C28" s="291">
        <f>SUM(C9,C13,C15,C21,C23,C27)</f>
        <v>2.1</v>
      </c>
      <c r="D28" s="240">
        <f>SUM(D9,D13,D15,D21,D23,D27)</f>
        <v>0.9</v>
      </c>
      <c r="E28" s="241">
        <f t="shared" si="1"/>
        <v>3</v>
      </c>
      <c r="F28" s="291">
        <f t="shared" ref="F28:Q28" si="9">SUM(F9,F13,F15,F21,F23,F27)</f>
        <v>0.6</v>
      </c>
      <c r="G28" s="240">
        <f t="shared" si="9"/>
        <v>9.6</v>
      </c>
      <c r="H28" s="240">
        <f t="shared" si="9"/>
        <v>9.1300000000000008</v>
      </c>
      <c r="I28" s="235">
        <f t="shared" si="9"/>
        <v>6.5</v>
      </c>
      <c r="J28" s="240">
        <f t="shared" si="9"/>
        <v>59.7</v>
      </c>
      <c r="K28" s="240">
        <f t="shared" si="9"/>
        <v>0.2</v>
      </c>
      <c r="L28" s="240">
        <f t="shared" si="9"/>
        <v>45.9</v>
      </c>
      <c r="M28" s="240">
        <f t="shared" si="9"/>
        <v>6.9</v>
      </c>
      <c r="N28" s="240">
        <f t="shared" si="9"/>
        <v>0.2</v>
      </c>
      <c r="O28" s="240">
        <f t="shared" si="9"/>
        <v>0.7</v>
      </c>
      <c r="P28" s="240">
        <f t="shared" si="9"/>
        <v>6.8999999999999995</v>
      </c>
      <c r="Q28" s="240">
        <f t="shared" si="9"/>
        <v>0.60000000000000009</v>
      </c>
      <c r="R28" s="241">
        <f t="shared" si="2"/>
        <v>146.92999999999998</v>
      </c>
      <c r="S28" s="292">
        <f t="shared" si="3"/>
        <v>149.92999999999998</v>
      </c>
      <c r="T28" s="293">
        <f>SUM(T9,T13,T15,T21,T23,T27)</f>
        <v>84.499999999999986</v>
      </c>
      <c r="U28" s="292">
        <f>SUM(U9,U13,U15,U21,U23,U27)</f>
        <v>74.599999999999994</v>
      </c>
      <c r="V28" s="55"/>
    </row>
  </sheetData>
  <mergeCells count="7">
    <mergeCell ref="T1:U1"/>
    <mergeCell ref="C5:E5"/>
    <mergeCell ref="F5:R5"/>
    <mergeCell ref="C6:D6"/>
    <mergeCell ref="N6:P6"/>
    <mergeCell ref="J6:M6"/>
    <mergeCell ref="F6:I6"/>
  </mergeCells>
  <phoneticPr fontId="1"/>
  <printOptions horizontalCentered="1"/>
  <pageMargins left="0.25" right="0.25" top="0.75" bottom="0.75" header="0.3" footer="0.3"/>
  <pageSetup paperSize="9" scale="3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M31"/>
  <sheetViews>
    <sheetView showGridLines="0" showOutlineSymbols="0" topLeftCell="A2" zoomScale="40" zoomScaleNormal="40" zoomScaleSheetLayoutView="50" workbookViewId="0">
      <pane xSplit="2" ySplit="6" topLeftCell="C8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0.75" defaultRowHeight="54" customHeight="1"/>
  <cols>
    <col min="1" max="1" width="7.375" style="1" customWidth="1"/>
    <col min="2" max="12" width="20.625" style="1" customWidth="1"/>
    <col min="13" max="13" width="1.625" style="1" customWidth="1"/>
    <col min="14" max="19" width="8.75" style="1" customWidth="1"/>
    <col min="20" max="16384" width="10.75" style="1"/>
  </cols>
  <sheetData>
    <row r="1" spans="1:13" ht="54" customHeight="1">
      <c r="K1" s="783"/>
      <c r="L1" s="783"/>
    </row>
    <row r="2" spans="1:13" ht="54" customHeight="1">
      <c r="B2" s="2" t="s">
        <v>272</v>
      </c>
      <c r="C2" s="2"/>
      <c r="L2" s="66"/>
    </row>
    <row r="3" spans="1:13" ht="54" customHeight="1">
      <c r="B3" s="2"/>
      <c r="C3" s="2"/>
      <c r="D3" s="3"/>
    </row>
    <row r="4" spans="1:13" ht="54" customHeight="1" thickBot="1">
      <c r="B4" s="4" t="s">
        <v>302</v>
      </c>
      <c r="C4" s="4"/>
      <c r="I4" s="66" t="s">
        <v>306</v>
      </c>
      <c r="J4" s="6"/>
    </row>
    <row r="5" spans="1:13" ht="54" customHeight="1">
      <c r="B5" s="99"/>
      <c r="C5" s="151" t="s">
        <v>76</v>
      </c>
      <c r="D5" s="738" t="s">
        <v>23</v>
      </c>
      <c r="E5" s="739"/>
      <c r="F5" s="739"/>
      <c r="G5" s="739"/>
      <c r="H5" s="739"/>
      <c r="I5" s="728"/>
      <c r="J5" s="27" t="s">
        <v>118</v>
      </c>
      <c r="K5" s="60" t="s">
        <v>119</v>
      </c>
      <c r="L5" s="60" t="s">
        <v>120</v>
      </c>
    </row>
    <row r="6" spans="1:13" ht="54" customHeight="1">
      <c r="B6" s="129" t="s">
        <v>0</v>
      </c>
      <c r="C6" s="52" t="s">
        <v>38</v>
      </c>
      <c r="D6" s="793" t="s">
        <v>39</v>
      </c>
      <c r="E6" s="794"/>
      <c r="F6" s="795" t="s">
        <v>38</v>
      </c>
      <c r="G6" s="795"/>
      <c r="H6" s="795"/>
      <c r="I6" s="796"/>
      <c r="J6" s="9" t="s">
        <v>49</v>
      </c>
      <c r="K6" s="61" t="s">
        <v>49</v>
      </c>
      <c r="L6" s="61" t="s">
        <v>49</v>
      </c>
    </row>
    <row r="7" spans="1:13" ht="54" customHeight="1" thickBot="1">
      <c r="B7" s="75"/>
      <c r="C7" s="26" t="s">
        <v>199</v>
      </c>
      <c r="D7" s="129" t="s">
        <v>194</v>
      </c>
      <c r="E7" s="148" t="s">
        <v>200</v>
      </c>
      <c r="F7" s="149" t="s">
        <v>195</v>
      </c>
      <c r="G7" s="150" t="s">
        <v>204</v>
      </c>
      <c r="H7" s="149" t="s">
        <v>196</v>
      </c>
      <c r="I7" s="152" t="s">
        <v>197</v>
      </c>
      <c r="J7" s="125" t="s">
        <v>133</v>
      </c>
      <c r="K7" s="61" t="s">
        <v>134</v>
      </c>
      <c r="L7" s="61" t="s">
        <v>134</v>
      </c>
      <c r="M7" s="78"/>
    </row>
    <row r="8" spans="1:13" ht="54" customHeight="1">
      <c r="A8" s="69"/>
      <c r="B8" s="147" t="s">
        <v>207</v>
      </c>
      <c r="C8" s="524">
        <v>0.1</v>
      </c>
      <c r="D8" s="525"/>
      <c r="E8" s="526"/>
      <c r="F8" s="527">
        <v>1.5</v>
      </c>
      <c r="G8" s="527">
        <v>0.1</v>
      </c>
      <c r="H8" s="527">
        <v>0.1</v>
      </c>
      <c r="I8" s="528"/>
      <c r="J8" s="524">
        <f>SUM(C8:I8)</f>
        <v>1.8000000000000003</v>
      </c>
      <c r="K8" s="529">
        <v>15</v>
      </c>
      <c r="L8" s="530">
        <v>10</v>
      </c>
      <c r="M8" s="101"/>
    </row>
    <row r="9" spans="1:13" ht="54" customHeight="1">
      <c r="A9" s="69"/>
      <c r="B9" s="478" t="s">
        <v>216</v>
      </c>
      <c r="C9" s="309"/>
      <c r="D9" s="242"/>
      <c r="E9" s="244"/>
      <c r="F9" s="243">
        <v>0.92</v>
      </c>
      <c r="G9" s="243"/>
      <c r="H9" s="243"/>
      <c r="I9" s="316">
        <v>0.2</v>
      </c>
      <c r="J9" s="531">
        <f t="shared" ref="J9:J31" si="0">SUM(C9:I9)</f>
        <v>1.1200000000000001</v>
      </c>
      <c r="K9" s="317">
        <v>11.6</v>
      </c>
      <c r="L9" s="246">
        <v>10.68</v>
      </c>
      <c r="M9" s="101"/>
    </row>
    <row r="10" spans="1:13" ht="54" customHeight="1">
      <c r="A10" s="69"/>
      <c r="B10" s="64" t="s">
        <v>211</v>
      </c>
      <c r="C10" s="309"/>
      <c r="D10" s="242"/>
      <c r="E10" s="244"/>
      <c r="F10" s="243">
        <v>0.3</v>
      </c>
      <c r="G10" s="243"/>
      <c r="H10" s="243"/>
      <c r="I10" s="316"/>
      <c r="J10" s="309">
        <f t="shared" si="0"/>
        <v>0.3</v>
      </c>
      <c r="K10" s="317">
        <v>5</v>
      </c>
      <c r="L10" s="246">
        <v>4.8</v>
      </c>
      <c r="M10" s="101"/>
    </row>
    <row r="11" spans="1:13" ht="54" customHeight="1">
      <c r="A11" s="69"/>
      <c r="B11" s="64" t="s">
        <v>217</v>
      </c>
      <c r="C11" s="203">
        <v>0.1</v>
      </c>
      <c r="D11" s="532"/>
      <c r="E11" s="533"/>
      <c r="F11" s="534">
        <v>1</v>
      </c>
      <c r="G11" s="534"/>
      <c r="H11" s="534"/>
      <c r="I11" s="535"/>
      <c r="J11" s="203">
        <f t="shared" si="0"/>
        <v>1.1000000000000001</v>
      </c>
      <c r="K11" s="536">
        <v>3.7</v>
      </c>
      <c r="L11" s="294">
        <v>3.4</v>
      </c>
      <c r="M11" s="101"/>
    </row>
    <row r="12" spans="1:13" ht="54" customHeight="1" thickBot="1">
      <c r="A12" s="69"/>
      <c r="B12" s="109" t="s">
        <v>251</v>
      </c>
      <c r="C12" s="385">
        <f>SUM(C8:C11)</f>
        <v>0.2</v>
      </c>
      <c r="D12" s="537">
        <f t="shared" ref="D12:L12" si="1">SUM(D8:D11)</f>
        <v>0</v>
      </c>
      <c r="E12" s="538">
        <f t="shared" si="1"/>
        <v>0</v>
      </c>
      <c r="F12" s="538">
        <f t="shared" si="1"/>
        <v>3.7199999999999998</v>
      </c>
      <c r="G12" s="538">
        <f t="shared" si="1"/>
        <v>0.1</v>
      </c>
      <c r="H12" s="538">
        <f t="shared" si="1"/>
        <v>0.1</v>
      </c>
      <c r="I12" s="539">
        <f t="shared" si="1"/>
        <v>0.2</v>
      </c>
      <c r="J12" s="385">
        <f t="shared" si="0"/>
        <v>4.3199999999999994</v>
      </c>
      <c r="K12" s="385">
        <f t="shared" si="1"/>
        <v>35.300000000000004</v>
      </c>
      <c r="L12" s="385">
        <f t="shared" si="1"/>
        <v>28.88</v>
      </c>
      <c r="M12" s="101"/>
    </row>
    <row r="13" spans="1:13" ht="54" customHeight="1">
      <c r="A13" s="69"/>
      <c r="B13" s="147" t="s">
        <v>220</v>
      </c>
      <c r="C13" s="245" t="s">
        <v>280</v>
      </c>
      <c r="D13" s="310" t="s">
        <v>280</v>
      </c>
      <c r="E13" s="311" t="s">
        <v>280</v>
      </c>
      <c r="F13" s="312">
        <v>0.37</v>
      </c>
      <c r="G13" s="312" t="s">
        <v>280</v>
      </c>
      <c r="H13" s="312" t="s">
        <v>280</v>
      </c>
      <c r="I13" s="313" t="s">
        <v>280</v>
      </c>
      <c r="J13" s="245">
        <f t="shared" si="0"/>
        <v>0.37</v>
      </c>
      <c r="K13" s="314">
        <v>3.7</v>
      </c>
      <c r="L13" s="315">
        <v>3.7</v>
      </c>
      <c r="M13" s="101"/>
    </row>
    <row r="14" spans="1:13" ht="54" customHeight="1">
      <c r="A14" s="69"/>
      <c r="B14" s="64" t="s">
        <v>289</v>
      </c>
      <c r="C14" s="309">
        <v>0.32</v>
      </c>
      <c r="D14" s="242"/>
      <c r="E14" s="244"/>
      <c r="F14" s="243">
        <v>5.74</v>
      </c>
      <c r="G14" s="243"/>
      <c r="H14" s="243"/>
      <c r="I14" s="316"/>
      <c r="J14" s="309">
        <f t="shared" si="0"/>
        <v>6.0600000000000005</v>
      </c>
      <c r="K14" s="317">
        <v>50.41</v>
      </c>
      <c r="L14" s="246">
        <v>50.41</v>
      </c>
      <c r="M14" s="101">
        <v>65</v>
      </c>
    </row>
    <row r="15" spans="1:13" ht="54" customHeight="1">
      <c r="A15" s="69"/>
      <c r="B15" s="64" t="s">
        <v>219</v>
      </c>
      <c r="C15" s="203"/>
      <c r="D15" s="295">
        <v>0.15</v>
      </c>
      <c r="E15" s="296"/>
      <c r="F15" s="297">
        <v>2.4500000000000002</v>
      </c>
      <c r="G15" s="298"/>
      <c r="H15" s="298"/>
      <c r="I15" s="299"/>
      <c r="J15" s="300">
        <f>SUM(C15:I15)</f>
        <v>2.6</v>
      </c>
      <c r="K15" s="301">
        <v>7</v>
      </c>
      <c r="L15" s="302">
        <v>6.3</v>
      </c>
      <c r="M15" s="101"/>
    </row>
    <row r="16" spans="1:13" ht="54" customHeight="1">
      <c r="A16" s="69"/>
      <c r="B16" s="64" t="s">
        <v>221</v>
      </c>
      <c r="C16" s="309"/>
      <c r="D16" s="242">
        <v>0.05</v>
      </c>
      <c r="E16" s="244"/>
      <c r="F16" s="243">
        <v>0.35</v>
      </c>
      <c r="G16" s="243"/>
      <c r="H16" s="243"/>
      <c r="I16" s="316"/>
      <c r="J16" s="309">
        <f t="shared" si="0"/>
        <v>0.39999999999999997</v>
      </c>
      <c r="K16" s="317">
        <v>0</v>
      </c>
      <c r="L16" s="246">
        <v>0</v>
      </c>
      <c r="M16" s="101"/>
    </row>
    <row r="17" spans="1:13" ht="54" customHeight="1" thickBot="1">
      <c r="A17" s="69"/>
      <c r="B17" s="109" t="s">
        <v>252</v>
      </c>
      <c r="C17" s="385">
        <f>SUM(C13:C16)</f>
        <v>0.32</v>
      </c>
      <c r="D17" s="386">
        <f t="shared" ref="D17:L17" si="2">SUM(D13:D16)</f>
        <v>0.2</v>
      </c>
      <c r="E17" s="538">
        <f t="shared" si="2"/>
        <v>0</v>
      </c>
      <c r="F17" s="538">
        <f t="shared" si="2"/>
        <v>8.91</v>
      </c>
      <c r="G17" s="538">
        <f t="shared" si="2"/>
        <v>0</v>
      </c>
      <c r="H17" s="538">
        <f t="shared" si="2"/>
        <v>0</v>
      </c>
      <c r="I17" s="540">
        <f t="shared" si="2"/>
        <v>0</v>
      </c>
      <c r="J17" s="541">
        <f t="shared" si="0"/>
        <v>9.43</v>
      </c>
      <c r="K17" s="542">
        <f t="shared" si="2"/>
        <v>61.11</v>
      </c>
      <c r="L17" s="542">
        <f t="shared" si="2"/>
        <v>60.41</v>
      </c>
      <c r="M17" s="101"/>
    </row>
    <row r="18" spans="1:13" ht="54" customHeight="1">
      <c r="A18" s="69"/>
      <c r="B18" s="64" t="s">
        <v>223</v>
      </c>
      <c r="C18" s="310">
        <v>0.2</v>
      </c>
      <c r="D18" s="310"/>
      <c r="E18" s="311"/>
      <c r="F18" s="190">
        <v>0.4</v>
      </c>
      <c r="G18" s="312"/>
      <c r="H18" s="312"/>
      <c r="I18" s="313"/>
      <c r="J18" s="245">
        <f t="shared" si="0"/>
        <v>0.60000000000000009</v>
      </c>
      <c r="K18" s="373">
        <v>10</v>
      </c>
      <c r="L18" s="209">
        <v>10</v>
      </c>
      <c r="M18" s="101"/>
    </row>
    <row r="19" spans="1:13" ht="54" customHeight="1">
      <c r="A19" s="69"/>
      <c r="B19" s="64" t="s">
        <v>230</v>
      </c>
      <c r="C19" s="388">
        <v>0.1</v>
      </c>
      <c r="D19" s="532"/>
      <c r="E19" s="533"/>
      <c r="F19" s="534"/>
      <c r="G19" s="534"/>
      <c r="H19" s="534"/>
      <c r="I19" s="535"/>
      <c r="J19" s="203">
        <f t="shared" si="0"/>
        <v>0.1</v>
      </c>
      <c r="K19" s="373" t="s">
        <v>275</v>
      </c>
      <c r="L19" s="209" t="s">
        <v>275</v>
      </c>
      <c r="M19" s="101"/>
    </row>
    <row r="20" spans="1:13" ht="54" customHeight="1" thickBot="1">
      <c r="A20" s="69"/>
      <c r="B20" s="109" t="s">
        <v>256</v>
      </c>
      <c r="C20" s="385">
        <f>SUM(C18:C19)</f>
        <v>0.30000000000000004</v>
      </c>
      <c r="D20" s="386">
        <f t="shared" ref="D20:L20" si="3">SUM(D18:D19)</f>
        <v>0</v>
      </c>
      <c r="E20" s="538">
        <f t="shared" si="3"/>
        <v>0</v>
      </c>
      <c r="F20" s="538">
        <f t="shared" si="3"/>
        <v>0.4</v>
      </c>
      <c r="G20" s="538">
        <f t="shared" si="3"/>
        <v>0</v>
      </c>
      <c r="H20" s="538">
        <f t="shared" si="3"/>
        <v>0</v>
      </c>
      <c r="I20" s="540">
        <f t="shared" si="3"/>
        <v>0</v>
      </c>
      <c r="J20" s="541">
        <f t="shared" si="0"/>
        <v>0.70000000000000007</v>
      </c>
      <c r="K20" s="542">
        <f t="shared" si="3"/>
        <v>10</v>
      </c>
      <c r="L20" s="542">
        <f t="shared" si="3"/>
        <v>10</v>
      </c>
      <c r="M20" s="101"/>
    </row>
    <row r="21" spans="1:13" ht="54" customHeight="1">
      <c r="A21" s="69"/>
      <c r="B21" s="64" t="s">
        <v>282</v>
      </c>
      <c r="C21" s="479">
        <v>0.7</v>
      </c>
      <c r="D21" s="480">
        <v>0.1</v>
      </c>
      <c r="E21" s="481"/>
      <c r="F21" s="482">
        <v>0.84</v>
      </c>
      <c r="G21" s="482"/>
      <c r="H21" s="482"/>
      <c r="I21" s="483"/>
      <c r="J21" s="203">
        <f t="shared" si="0"/>
        <v>1.64</v>
      </c>
      <c r="K21" s="484">
        <v>15</v>
      </c>
      <c r="L21" s="485">
        <v>14.5</v>
      </c>
      <c r="M21" s="101"/>
    </row>
    <row r="22" spans="1:13" ht="54" customHeight="1">
      <c r="A22" s="69"/>
      <c r="B22" s="100" t="s">
        <v>206</v>
      </c>
      <c r="C22" s="309">
        <v>6.2</v>
      </c>
      <c r="D22" s="242">
        <v>1</v>
      </c>
      <c r="E22" s="244">
        <v>1</v>
      </c>
      <c r="F22" s="243">
        <v>193</v>
      </c>
      <c r="G22" s="243"/>
      <c r="H22" s="243">
        <v>5</v>
      </c>
      <c r="I22" s="316"/>
      <c r="J22" s="203">
        <f t="shared" si="0"/>
        <v>206.2</v>
      </c>
      <c r="K22" s="317">
        <v>3090</v>
      </c>
      <c r="L22" s="246">
        <v>3090</v>
      </c>
      <c r="M22" s="101"/>
    </row>
    <row r="23" spans="1:13" ht="54" customHeight="1">
      <c r="A23" s="69"/>
      <c r="B23" s="100" t="s">
        <v>283</v>
      </c>
      <c r="C23" s="309">
        <v>5.81</v>
      </c>
      <c r="D23" s="242">
        <v>0.6</v>
      </c>
      <c r="E23" s="244"/>
      <c r="F23" s="243">
        <v>5.59</v>
      </c>
      <c r="G23" s="243"/>
      <c r="H23" s="243"/>
      <c r="I23" s="316"/>
      <c r="J23" s="203">
        <f t="shared" si="0"/>
        <v>12</v>
      </c>
      <c r="K23" s="317">
        <v>195</v>
      </c>
      <c r="L23" s="246">
        <v>191.13</v>
      </c>
      <c r="M23" s="101"/>
    </row>
    <row r="24" spans="1:13" ht="54" customHeight="1">
      <c r="A24" s="69"/>
      <c r="B24" s="138" t="s">
        <v>286</v>
      </c>
      <c r="C24" s="309">
        <v>0.2</v>
      </c>
      <c r="D24" s="379"/>
      <c r="E24" s="380"/>
      <c r="F24" s="381">
        <v>0.5</v>
      </c>
      <c r="G24" s="381"/>
      <c r="H24" s="381">
        <v>0.1</v>
      </c>
      <c r="I24" s="382"/>
      <c r="J24" s="309">
        <f t="shared" si="0"/>
        <v>0.79999999999999993</v>
      </c>
      <c r="K24" s="383">
        <v>12</v>
      </c>
      <c r="L24" s="384">
        <v>12</v>
      </c>
      <c r="M24" s="101"/>
    </row>
    <row r="25" spans="1:13" ht="54" customHeight="1" thickBot="1">
      <c r="A25" s="69"/>
      <c r="B25" s="109" t="s">
        <v>254</v>
      </c>
      <c r="C25" s="385">
        <f>SUM(C21:C24)</f>
        <v>12.91</v>
      </c>
      <c r="D25" s="386">
        <f t="shared" ref="D25:L25" si="4">SUM(D21:D24)</f>
        <v>1.7000000000000002</v>
      </c>
      <c r="E25" s="387">
        <f t="shared" si="4"/>
        <v>1</v>
      </c>
      <c r="F25" s="387">
        <f t="shared" si="4"/>
        <v>199.93</v>
      </c>
      <c r="G25" s="387">
        <f t="shared" si="4"/>
        <v>0</v>
      </c>
      <c r="H25" s="387">
        <f t="shared" si="4"/>
        <v>5.0999999999999996</v>
      </c>
      <c r="I25" s="387">
        <f t="shared" si="4"/>
        <v>0</v>
      </c>
      <c r="J25" s="385">
        <f t="shared" si="0"/>
        <v>220.64000000000001</v>
      </c>
      <c r="K25" s="385">
        <f t="shared" si="4"/>
        <v>3312</v>
      </c>
      <c r="L25" s="385">
        <f t="shared" si="4"/>
        <v>3307.63</v>
      </c>
      <c r="M25" s="101"/>
    </row>
    <row r="26" spans="1:13" ht="54" customHeight="1">
      <c r="A26" s="69"/>
      <c r="B26" s="64" t="s">
        <v>240</v>
      </c>
      <c r="C26" s="245">
        <v>4.4000000000000004</v>
      </c>
      <c r="D26" s="310">
        <v>1</v>
      </c>
      <c r="E26" s="311">
        <v>0.3</v>
      </c>
      <c r="F26" s="312"/>
      <c r="G26" s="312"/>
      <c r="H26" s="543"/>
      <c r="I26" s="544"/>
      <c r="J26" s="245">
        <f t="shared" si="0"/>
        <v>5.7</v>
      </c>
      <c r="K26" s="314">
        <v>7</v>
      </c>
      <c r="L26" s="315">
        <v>6</v>
      </c>
      <c r="M26" s="101"/>
    </row>
    <row r="27" spans="1:13" ht="54" customHeight="1">
      <c r="A27" s="69"/>
      <c r="B27" s="64" t="s">
        <v>239</v>
      </c>
      <c r="C27" s="203">
        <v>0.2</v>
      </c>
      <c r="D27" s="532"/>
      <c r="E27" s="533"/>
      <c r="F27" s="534"/>
      <c r="G27" s="534"/>
      <c r="H27" s="545"/>
      <c r="I27" s="546"/>
      <c r="J27" s="203">
        <f t="shared" si="0"/>
        <v>0.2</v>
      </c>
      <c r="K27" s="536">
        <v>0.6</v>
      </c>
      <c r="L27" s="294">
        <v>0.4</v>
      </c>
      <c r="M27" s="101"/>
    </row>
    <row r="28" spans="1:13" ht="54" customHeight="1">
      <c r="A28" s="69"/>
      <c r="B28" s="100" t="s">
        <v>241</v>
      </c>
      <c r="C28" s="309"/>
      <c r="D28" s="242"/>
      <c r="E28" s="244"/>
      <c r="F28" s="243">
        <v>0.3</v>
      </c>
      <c r="G28" s="243"/>
      <c r="H28" s="547"/>
      <c r="I28" s="548"/>
      <c r="J28" s="203">
        <f t="shared" si="0"/>
        <v>0.3</v>
      </c>
      <c r="K28" s="317">
        <v>0.9</v>
      </c>
      <c r="L28" s="246">
        <v>0.9</v>
      </c>
      <c r="M28" s="101"/>
    </row>
    <row r="29" spans="1:13" ht="54" customHeight="1">
      <c r="A29" s="69"/>
      <c r="B29" s="100" t="s">
        <v>238</v>
      </c>
      <c r="C29" s="309">
        <v>0.5</v>
      </c>
      <c r="D29" s="242"/>
      <c r="E29" s="244"/>
      <c r="F29" s="243"/>
      <c r="G29" s="243"/>
      <c r="H29" s="547"/>
      <c r="I29" s="548"/>
      <c r="J29" s="203">
        <f t="shared" si="0"/>
        <v>0.5</v>
      </c>
      <c r="K29" s="238">
        <v>0.2</v>
      </c>
      <c r="L29" s="218">
        <v>0.2</v>
      </c>
      <c r="M29" s="101"/>
    </row>
    <row r="30" spans="1:13" ht="54" customHeight="1" thickBot="1">
      <c r="A30" s="69"/>
      <c r="B30" s="109" t="s">
        <v>255</v>
      </c>
      <c r="C30" s="385">
        <f>SUM(C26:C29)</f>
        <v>5.1000000000000005</v>
      </c>
      <c r="D30" s="386">
        <f t="shared" ref="D30:L30" si="5">SUM(D26:D29)</f>
        <v>1</v>
      </c>
      <c r="E30" s="538">
        <f t="shared" si="5"/>
        <v>0.3</v>
      </c>
      <c r="F30" s="538">
        <f t="shared" si="5"/>
        <v>0.3</v>
      </c>
      <c r="G30" s="538">
        <f t="shared" si="5"/>
        <v>0</v>
      </c>
      <c r="H30" s="538">
        <f t="shared" si="5"/>
        <v>0</v>
      </c>
      <c r="I30" s="540">
        <f t="shared" si="5"/>
        <v>0</v>
      </c>
      <c r="J30" s="541">
        <f t="shared" si="0"/>
        <v>6.7</v>
      </c>
      <c r="K30" s="542">
        <f t="shared" si="5"/>
        <v>8.6999999999999993</v>
      </c>
      <c r="L30" s="542">
        <f t="shared" si="5"/>
        <v>7.5000000000000009</v>
      </c>
      <c r="M30" s="101"/>
    </row>
    <row r="31" spans="1:13" ht="54" customHeight="1" thickBot="1">
      <c r="A31" s="69"/>
      <c r="B31" s="109" t="s">
        <v>244</v>
      </c>
      <c r="C31" s="385">
        <f t="shared" ref="C31:I31" si="6">SUM(C12,C17,C20,C25,C30)</f>
        <v>18.830000000000002</v>
      </c>
      <c r="D31" s="386">
        <f t="shared" si="6"/>
        <v>2.9000000000000004</v>
      </c>
      <c r="E31" s="387">
        <f t="shared" si="6"/>
        <v>1.3</v>
      </c>
      <c r="F31" s="387">
        <f t="shared" si="6"/>
        <v>213.26000000000002</v>
      </c>
      <c r="G31" s="387">
        <f t="shared" si="6"/>
        <v>0.1</v>
      </c>
      <c r="H31" s="387">
        <f t="shared" si="6"/>
        <v>5.1999999999999993</v>
      </c>
      <c r="I31" s="539">
        <f t="shared" si="6"/>
        <v>0.2</v>
      </c>
      <c r="J31" s="385">
        <f t="shared" si="0"/>
        <v>241.79</v>
      </c>
      <c r="K31" s="385">
        <f>SUM(K12,K17,K20,K25,K30)</f>
        <v>3427.1099999999997</v>
      </c>
      <c r="L31" s="385">
        <f>SUM(L12,L17,L20,L25,L30)</f>
        <v>3414.42</v>
      </c>
      <c r="M31" s="101"/>
    </row>
  </sheetData>
  <mergeCells count="4">
    <mergeCell ref="K1:L1"/>
    <mergeCell ref="D6:E6"/>
    <mergeCell ref="D5:I5"/>
    <mergeCell ref="F6:I6"/>
  </mergeCells>
  <phoneticPr fontId="1"/>
  <printOptions horizontalCentered="1"/>
  <pageMargins left="0.25" right="0.25" top="0.75" bottom="0.75" header="0.3" footer="0.3"/>
  <pageSetup paperSize="9" scale="3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Y19"/>
  <sheetViews>
    <sheetView showGridLines="0" showOutlineSymbols="0" topLeftCell="A2" zoomScale="40" zoomScaleNormal="40" zoomScaleSheetLayoutView="50" workbookViewId="0">
      <pane xSplit="2" ySplit="6" topLeftCell="C8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0.75" defaultRowHeight="54" customHeight="1"/>
  <cols>
    <col min="1" max="1" width="7.5" style="1" customWidth="1"/>
    <col min="2" max="2" width="20.625" style="1" customWidth="1"/>
    <col min="3" max="21" width="10.625" style="1" customWidth="1"/>
    <col min="22" max="24" width="15.625" style="1" customWidth="1"/>
    <col min="25" max="25" width="1.75" style="1" customWidth="1"/>
    <col min="26" max="16384" width="10.75" style="1"/>
  </cols>
  <sheetData>
    <row r="1" spans="1:25" ht="54" customHeight="1">
      <c r="M1" s="43"/>
      <c r="W1" s="724"/>
      <c r="X1" s="724"/>
      <c r="Y1" s="23"/>
    </row>
    <row r="2" spans="1:25" ht="54" customHeight="1">
      <c r="B2" s="2" t="s">
        <v>272</v>
      </c>
      <c r="X2" s="66"/>
    </row>
    <row r="3" spans="1:25" ht="54" customHeight="1">
      <c r="B3" s="2"/>
    </row>
    <row r="4" spans="1:25" ht="54" customHeight="1" thickBot="1">
      <c r="B4" s="4" t="s">
        <v>293</v>
      </c>
      <c r="F4" s="5"/>
      <c r="U4" s="6" t="s">
        <v>306</v>
      </c>
      <c r="V4" s="6"/>
    </row>
    <row r="5" spans="1:25" ht="54" customHeight="1">
      <c r="B5" s="27"/>
      <c r="C5" s="732" t="s">
        <v>24</v>
      </c>
      <c r="D5" s="733"/>
      <c r="E5" s="733"/>
      <c r="F5" s="733"/>
      <c r="G5" s="733"/>
      <c r="H5" s="733"/>
      <c r="I5" s="733"/>
      <c r="J5" s="733"/>
      <c r="K5" s="733"/>
      <c r="L5" s="733"/>
      <c r="M5" s="733"/>
      <c r="N5" s="734"/>
      <c r="O5" s="738" t="s">
        <v>245</v>
      </c>
      <c r="P5" s="739"/>
      <c r="Q5" s="739"/>
      <c r="R5" s="739"/>
      <c r="S5" s="739"/>
      <c r="T5" s="739"/>
      <c r="U5" s="728"/>
      <c r="V5" s="27" t="s">
        <v>118</v>
      </c>
      <c r="W5" s="77" t="s">
        <v>119</v>
      </c>
      <c r="X5" s="60" t="s">
        <v>120</v>
      </c>
    </row>
    <row r="6" spans="1:25" ht="54" customHeight="1">
      <c r="B6" s="9" t="s">
        <v>0</v>
      </c>
      <c r="C6" s="729" t="s">
        <v>28</v>
      </c>
      <c r="D6" s="720"/>
      <c r="E6" s="719" t="s">
        <v>68</v>
      </c>
      <c r="F6" s="720"/>
      <c r="G6" s="720"/>
      <c r="H6" s="720"/>
      <c r="I6" s="720"/>
      <c r="J6" s="725"/>
      <c r="K6" s="735" t="s">
        <v>22</v>
      </c>
      <c r="L6" s="736"/>
      <c r="M6" s="737"/>
      <c r="N6" s="133"/>
      <c r="O6" s="122" t="s">
        <v>28</v>
      </c>
      <c r="P6" s="719" t="s">
        <v>27</v>
      </c>
      <c r="Q6" s="720"/>
      <c r="R6" s="725"/>
      <c r="S6" s="105" t="s">
        <v>29</v>
      </c>
      <c r="T6" s="154" t="s">
        <v>139</v>
      </c>
      <c r="U6" s="50"/>
      <c r="V6" s="9" t="s">
        <v>49</v>
      </c>
      <c r="W6" s="78" t="s">
        <v>49</v>
      </c>
      <c r="X6" s="61" t="s">
        <v>49</v>
      </c>
    </row>
    <row r="7" spans="1:25" ht="54" customHeight="1" thickBot="1">
      <c r="B7" s="67"/>
      <c r="C7" s="134" t="s">
        <v>140</v>
      </c>
      <c r="D7" s="11" t="s">
        <v>145</v>
      </c>
      <c r="E7" s="31" t="s">
        <v>141</v>
      </c>
      <c r="F7" s="12" t="s">
        <v>142</v>
      </c>
      <c r="G7" s="19" t="s">
        <v>143</v>
      </c>
      <c r="H7" s="32" t="s">
        <v>41</v>
      </c>
      <c r="I7" s="89" t="s">
        <v>144</v>
      </c>
      <c r="J7" s="47" t="s">
        <v>309</v>
      </c>
      <c r="K7" s="10" t="s">
        <v>69</v>
      </c>
      <c r="L7" s="10" t="s">
        <v>70</v>
      </c>
      <c r="M7" s="13" t="s">
        <v>148</v>
      </c>
      <c r="N7" s="15" t="s">
        <v>6</v>
      </c>
      <c r="O7" s="372" t="s">
        <v>310</v>
      </c>
      <c r="P7" s="11" t="s">
        <v>146</v>
      </c>
      <c r="Q7" s="88" t="s">
        <v>71</v>
      </c>
      <c r="R7" s="374" t="s">
        <v>147</v>
      </c>
      <c r="S7" s="33" t="s">
        <v>149</v>
      </c>
      <c r="T7" s="96" t="s">
        <v>127</v>
      </c>
      <c r="U7" s="102" t="s">
        <v>6</v>
      </c>
      <c r="V7" s="34" t="s">
        <v>150</v>
      </c>
      <c r="W7" s="79" t="s">
        <v>151</v>
      </c>
      <c r="X7" s="62" t="s">
        <v>151</v>
      </c>
    </row>
    <row r="8" spans="1:25" ht="54" customHeight="1">
      <c r="A8" s="69"/>
      <c r="B8" s="116" t="s">
        <v>219</v>
      </c>
      <c r="C8" s="186"/>
      <c r="D8" s="186">
        <v>0.9</v>
      </c>
      <c r="E8" s="186">
        <v>1.1000000000000001</v>
      </c>
      <c r="F8" s="190"/>
      <c r="G8" s="190"/>
      <c r="H8" s="190"/>
      <c r="I8" s="186"/>
      <c r="J8" s="186"/>
      <c r="K8" s="186"/>
      <c r="L8" s="187"/>
      <c r="M8" s="187">
        <v>0.8</v>
      </c>
      <c r="N8" s="191">
        <f>SUM(C8:M8)</f>
        <v>2.8</v>
      </c>
      <c r="O8" s="373"/>
      <c r="P8" s="186"/>
      <c r="Q8" s="190"/>
      <c r="R8" s="186">
        <v>0.6</v>
      </c>
      <c r="S8" s="186">
        <v>0.4</v>
      </c>
      <c r="T8" s="190"/>
      <c r="U8" s="191">
        <f>SUM(O8:T8)</f>
        <v>1</v>
      </c>
      <c r="V8" s="192">
        <f>U8+N8</f>
        <v>3.8</v>
      </c>
      <c r="W8" s="188">
        <v>26.24</v>
      </c>
      <c r="X8" s="209">
        <v>23.62</v>
      </c>
    </row>
    <row r="9" spans="1:25" ht="54" customHeight="1" thickBot="1">
      <c r="B9" s="73" t="s">
        <v>252</v>
      </c>
      <c r="C9" s="224">
        <f>SUM(C8)</f>
        <v>0</v>
      </c>
      <c r="D9" s="473">
        <f>SUM(D8)</f>
        <v>0.9</v>
      </c>
      <c r="E9" s="221">
        <f t="shared" ref="D9:X11" si="0">SUM(E8)</f>
        <v>1.1000000000000001</v>
      </c>
      <c r="F9" s="221">
        <f t="shared" si="0"/>
        <v>0</v>
      </c>
      <c r="G9" s="221">
        <f t="shared" si="0"/>
        <v>0</v>
      </c>
      <c r="H9" s="221">
        <f t="shared" si="0"/>
        <v>0</v>
      </c>
      <c r="I9" s="221">
        <f t="shared" si="0"/>
        <v>0</v>
      </c>
      <c r="J9" s="221">
        <f t="shared" si="0"/>
        <v>0</v>
      </c>
      <c r="K9" s="221">
        <f t="shared" si="0"/>
        <v>0</v>
      </c>
      <c r="L9" s="221">
        <f t="shared" si="0"/>
        <v>0</v>
      </c>
      <c r="M9" s="221">
        <f t="shared" si="0"/>
        <v>0.8</v>
      </c>
      <c r="N9" s="276">
        <f>SUM(C9:M9)</f>
        <v>2.8</v>
      </c>
      <c r="O9" s="274">
        <f t="shared" si="0"/>
        <v>0</v>
      </c>
      <c r="P9" s="473">
        <f t="shared" si="0"/>
        <v>0</v>
      </c>
      <c r="Q9" s="473">
        <f t="shared" si="0"/>
        <v>0</v>
      </c>
      <c r="R9" s="473">
        <f t="shared" si="0"/>
        <v>0.6</v>
      </c>
      <c r="S9" s="473">
        <f t="shared" si="0"/>
        <v>0.4</v>
      </c>
      <c r="T9" s="473">
        <f t="shared" si="0"/>
        <v>0</v>
      </c>
      <c r="U9" s="474">
        <f t="shared" ref="U9:U19" si="1">SUM(O9:T9)</f>
        <v>1</v>
      </c>
      <c r="V9" s="275">
        <f>SUM(N9,U9)</f>
        <v>3.8</v>
      </c>
      <c r="W9" s="275">
        <f t="shared" si="0"/>
        <v>26.24</v>
      </c>
      <c r="X9" s="275">
        <f t="shared" si="0"/>
        <v>23.62</v>
      </c>
    </row>
    <row r="10" spans="1:25" ht="54" customHeight="1">
      <c r="A10" s="69"/>
      <c r="B10" s="116" t="s">
        <v>243</v>
      </c>
      <c r="C10" s="189">
        <v>0.1</v>
      </c>
      <c r="D10" s="186"/>
      <c r="E10" s="186"/>
      <c r="F10" s="186"/>
      <c r="G10" s="190">
        <v>0.1</v>
      </c>
      <c r="H10" s="190">
        <v>0.2</v>
      </c>
      <c r="I10" s="190">
        <v>0.2</v>
      </c>
      <c r="J10" s="190"/>
      <c r="K10" s="186"/>
      <c r="L10" s="186">
        <v>0.3</v>
      </c>
      <c r="M10" s="187">
        <v>0.3</v>
      </c>
      <c r="N10" s="191">
        <f t="shared" ref="N10:N18" si="2">SUM(C10:M10)</f>
        <v>1.2000000000000002</v>
      </c>
      <c r="O10" s="373"/>
      <c r="P10" s="186"/>
      <c r="Q10" s="190"/>
      <c r="R10" s="190"/>
      <c r="S10" s="190"/>
      <c r="T10" s="190"/>
      <c r="U10" s="191">
        <f t="shared" si="1"/>
        <v>0</v>
      </c>
      <c r="V10" s="192">
        <f t="shared" ref="V10:V18" si="3">SUM(N10,U10)</f>
        <v>1.2000000000000002</v>
      </c>
      <c r="W10" s="188">
        <v>6.4</v>
      </c>
      <c r="X10" s="209">
        <v>5.8</v>
      </c>
    </row>
    <row r="11" spans="1:25" ht="54" customHeight="1" thickBot="1">
      <c r="B11" s="73" t="s">
        <v>253</v>
      </c>
      <c r="C11" s="224">
        <f>SUM(C10)</f>
        <v>0.1</v>
      </c>
      <c r="D11" s="473">
        <f t="shared" si="0"/>
        <v>0</v>
      </c>
      <c r="E11" s="221">
        <f t="shared" si="0"/>
        <v>0</v>
      </c>
      <c r="F11" s="221">
        <f t="shared" si="0"/>
        <v>0</v>
      </c>
      <c r="G11" s="221">
        <f t="shared" si="0"/>
        <v>0.1</v>
      </c>
      <c r="H11" s="221">
        <f t="shared" si="0"/>
        <v>0.2</v>
      </c>
      <c r="I11" s="221">
        <f t="shared" si="0"/>
        <v>0.2</v>
      </c>
      <c r="J11" s="221">
        <f t="shared" si="0"/>
        <v>0</v>
      </c>
      <c r="K11" s="221">
        <f t="shared" si="0"/>
        <v>0</v>
      </c>
      <c r="L11" s="221">
        <f t="shared" si="0"/>
        <v>0.3</v>
      </c>
      <c r="M11" s="221">
        <f t="shared" si="0"/>
        <v>0.3</v>
      </c>
      <c r="N11" s="276">
        <f t="shared" si="2"/>
        <v>1.2000000000000002</v>
      </c>
      <c r="O11" s="274">
        <f t="shared" si="0"/>
        <v>0</v>
      </c>
      <c r="P11" s="473">
        <f t="shared" si="0"/>
        <v>0</v>
      </c>
      <c r="Q11" s="473">
        <f t="shared" si="0"/>
        <v>0</v>
      </c>
      <c r="R11" s="473">
        <f t="shared" si="0"/>
        <v>0</v>
      </c>
      <c r="S11" s="473">
        <f t="shared" si="0"/>
        <v>0</v>
      </c>
      <c r="T11" s="473">
        <f t="shared" si="0"/>
        <v>0</v>
      </c>
      <c r="U11" s="474">
        <f t="shared" si="1"/>
        <v>0</v>
      </c>
      <c r="V11" s="275">
        <f t="shared" si="3"/>
        <v>1.2000000000000002</v>
      </c>
      <c r="W11" s="275">
        <f t="shared" si="0"/>
        <v>6.4</v>
      </c>
      <c r="X11" s="275">
        <f t="shared" si="0"/>
        <v>5.8</v>
      </c>
    </row>
    <row r="12" spans="1:25" ht="54" customHeight="1">
      <c r="A12" s="69"/>
      <c r="B12" s="74" t="s">
        <v>224</v>
      </c>
      <c r="C12" s="189"/>
      <c r="D12" s="186">
        <v>0.1</v>
      </c>
      <c r="E12" s="186"/>
      <c r="F12" s="186">
        <v>0.13</v>
      </c>
      <c r="G12" s="190"/>
      <c r="H12" s="190">
        <v>0.03</v>
      </c>
      <c r="I12" s="190">
        <v>0.05</v>
      </c>
      <c r="J12" s="186">
        <v>0.02</v>
      </c>
      <c r="K12" s="186">
        <v>0.1</v>
      </c>
      <c r="L12" s="186">
        <v>0.26</v>
      </c>
      <c r="M12" s="187">
        <v>0.72</v>
      </c>
      <c r="N12" s="191">
        <f t="shared" si="2"/>
        <v>1.4100000000000001</v>
      </c>
      <c r="O12" s="373">
        <v>0.02</v>
      </c>
      <c r="P12" s="186">
        <v>0.2</v>
      </c>
      <c r="Q12" s="190"/>
      <c r="R12" s="190"/>
      <c r="S12" s="190">
        <v>0.05</v>
      </c>
      <c r="T12" s="190">
        <v>0.05</v>
      </c>
      <c r="U12" s="191">
        <f t="shared" si="1"/>
        <v>0.32</v>
      </c>
      <c r="V12" s="192">
        <f t="shared" si="3"/>
        <v>1.7300000000000002</v>
      </c>
      <c r="W12" s="188">
        <v>18.899999999999999</v>
      </c>
      <c r="X12" s="209">
        <v>17.2</v>
      </c>
    </row>
    <row r="13" spans="1:25" ht="54" customHeight="1">
      <c r="A13" s="69"/>
      <c r="B13" s="74" t="s">
        <v>225</v>
      </c>
      <c r="C13" s="189"/>
      <c r="D13" s="186">
        <v>0.2</v>
      </c>
      <c r="E13" s="196">
        <v>0.05</v>
      </c>
      <c r="F13" s="196"/>
      <c r="G13" s="195">
        <v>0.05</v>
      </c>
      <c r="H13" s="195">
        <v>0.05</v>
      </c>
      <c r="I13" s="195">
        <v>0.1</v>
      </c>
      <c r="J13" s="195"/>
      <c r="K13" s="195"/>
      <c r="L13" s="196">
        <v>0.05</v>
      </c>
      <c r="M13" s="236">
        <v>0.06</v>
      </c>
      <c r="N13" s="191">
        <f t="shared" si="2"/>
        <v>0.55999999999999994</v>
      </c>
      <c r="O13" s="373"/>
      <c r="P13" s="196"/>
      <c r="Q13" s="195">
        <v>0.01</v>
      </c>
      <c r="R13" s="195">
        <v>0.1</v>
      </c>
      <c r="S13" s="195">
        <v>0.05</v>
      </c>
      <c r="T13" s="195">
        <v>0.4</v>
      </c>
      <c r="U13" s="191">
        <f t="shared" si="1"/>
        <v>0.56000000000000005</v>
      </c>
      <c r="V13" s="192">
        <f t="shared" si="3"/>
        <v>1.1200000000000001</v>
      </c>
      <c r="W13" s="217">
        <v>12</v>
      </c>
      <c r="X13" s="218">
        <v>12</v>
      </c>
    </row>
    <row r="14" spans="1:25" ht="54" customHeight="1">
      <c r="A14" s="69"/>
      <c r="B14" s="74" t="s">
        <v>226</v>
      </c>
      <c r="C14" s="189"/>
      <c r="D14" s="186">
        <v>0.5</v>
      </c>
      <c r="E14" s="186"/>
      <c r="F14" s="186"/>
      <c r="G14" s="190"/>
      <c r="H14" s="190"/>
      <c r="I14" s="190"/>
      <c r="J14" s="190"/>
      <c r="K14" s="186"/>
      <c r="L14" s="186"/>
      <c r="M14" s="360">
        <v>0.5</v>
      </c>
      <c r="N14" s="191">
        <f t="shared" si="2"/>
        <v>1</v>
      </c>
      <c r="O14" s="373"/>
      <c r="P14" s="196"/>
      <c r="Q14" s="195">
        <v>0.1</v>
      </c>
      <c r="R14" s="195"/>
      <c r="S14" s="190"/>
      <c r="T14" s="195">
        <v>0.1</v>
      </c>
      <c r="U14" s="191">
        <f t="shared" si="1"/>
        <v>0.2</v>
      </c>
      <c r="V14" s="192">
        <f t="shared" si="3"/>
        <v>1.2</v>
      </c>
      <c r="W14" s="217">
        <v>9.5</v>
      </c>
      <c r="X14" s="218">
        <v>8</v>
      </c>
    </row>
    <row r="15" spans="1:25" ht="54" customHeight="1" thickBot="1">
      <c r="B15" s="73" t="s">
        <v>256</v>
      </c>
      <c r="C15" s="224">
        <f>SUM(C12:C14)</f>
        <v>0</v>
      </c>
      <c r="D15" s="221">
        <f t="shared" ref="D15:X15" si="4">SUM(D12:D14)</f>
        <v>0.8</v>
      </c>
      <c r="E15" s="221">
        <f t="shared" si="4"/>
        <v>0.05</v>
      </c>
      <c r="F15" s="221">
        <f t="shared" si="4"/>
        <v>0.13</v>
      </c>
      <c r="G15" s="221">
        <f t="shared" si="4"/>
        <v>0.05</v>
      </c>
      <c r="H15" s="221">
        <f t="shared" si="4"/>
        <v>0.08</v>
      </c>
      <c r="I15" s="221">
        <f t="shared" si="4"/>
        <v>0.15000000000000002</v>
      </c>
      <c r="J15" s="221">
        <f t="shared" si="4"/>
        <v>0.02</v>
      </c>
      <c r="K15" s="221">
        <f t="shared" si="4"/>
        <v>0.1</v>
      </c>
      <c r="L15" s="221">
        <f t="shared" si="4"/>
        <v>0.31</v>
      </c>
      <c r="M15" s="221">
        <f t="shared" si="4"/>
        <v>1.28</v>
      </c>
      <c r="N15" s="222">
        <f t="shared" si="2"/>
        <v>2.9700000000000006</v>
      </c>
      <c r="O15" s="220">
        <f t="shared" si="4"/>
        <v>0.02</v>
      </c>
      <c r="P15" s="221">
        <f t="shared" si="4"/>
        <v>0.2</v>
      </c>
      <c r="Q15" s="221">
        <f t="shared" si="4"/>
        <v>0.11</v>
      </c>
      <c r="R15" s="221">
        <f t="shared" si="4"/>
        <v>0.1</v>
      </c>
      <c r="S15" s="221">
        <f t="shared" si="4"/>
        <v>0.1</v>
      </c>
      <c r="T15" s="221">
        <f t="shared" si="4"/>
        <v>0.55000000000000004</v>
      </c>
      <c r="U15" s="474">
        <f t="shared" si="1"/>
        <v>1.08</v>
      </c>
      <c r="V15" s="275">
        <f t="shared" si="3"/>
        <v>4.0500000000000007</v>
      </c>
      <c r="W15" s="275">
        <f t="shared" si="4"/>
        <v>40.4</v>
      </c>
      <c r="X15" s="275">
        <f t="shared" si="4"/>
        <v>37.200000000000003</v>
      </c>
    </row>
    <row r="16" spans="1:25" ht="54" customHeight="1">
      <c r="A16" s="69"/>
      <c r="B16" s="74" t="s">
        <v>237</v>
      </c>
      <c r="C16" s="189"/>
      <c r="D16" s="186">
        <v>0.1</v>
      </c>
      <c r="E16" s="186"/>
      <c r="F16" s="186"/>
      <c r="G16" s="190"/>
      <c r="H16" s="190"/>
      <c r="I16" s="190"/>
      <c r="J16" s="190"/>
      <c r="K16" s="186"/>
      <c r="L16" s="186"/>
      <c r="M16" s="187">
        <v>0.1</v>
      </c>
      <c r="N16" s="191">
        <f t="shared" si="2"/>
        <v>0.2</v>
      </c>
      <c r="O16" s="373"/>
      <c r="P16" s="186"/>
      <c r="Q16" s="190"/>
      <c r="R16" s="190"/>
      <c r="S16" s="190">
        <v>0.1</v>
      </c>
      <c r="T16" s="190"/>
      <c r="U16" s="191">
        <f t="shared" si="1"/>
        <v>0.1</v>
      </c>
      <c r="V16" s="192">
        <f t="shared" si="3"/>
        <v>0.30000000000000004</v>
      </c>
      <c r="W16" s="188">
        <v>3</v>
      </c>
      <c r="X16" s="209">
        <v>1</v>
      </c>
    </row>
    <row r="17" spans="1:24" ht="54" customHeight="1">
      <c r="A17" s="69"/>
      <c r="B17" s="74" t="s">
        <v>239</v>
      </c>
      <c r="C17" s="249"/>
      <c r="D17" s="196"/>
      <c r="E17" s="196">
        <v>0.03</v>
      </c>
      <c r="F17" s="196"/>
      <c r="G17" s="195"/>
      <c r="H17" s="195"/>
      <c r="I17" s="195"/>
      <c r="J17" s="195"/>
      <c r="K17" s="196"/>
      <c r="L17" s="196"/>
      <c r="M17" s="236">
        <v>0.03</v>
      </c>
      <c r="N17" s="191">
        <f t="shared" si="2"/>
        <v>0.06</v>
      </c>
      <c r="O17" s="373"/>
      <c r="P17" s="196"/>
      <c r="Q17" s="195"/>
      <c r="R17" s="195"/>
      <c r="S17" s="195">
        <v>0.03</v>
      </c>
      <c r="T17" s="195"/>
      <c r="U17" s="191">
        <f t="shared" si="1"/>
        <v>0.03</v>
      </c>
      <c r="V17" s="192">
        <f t="shared" si="3"/>
        <v>0.09</v>
      </c>
      <c r="W17" s="217">
        <v>1.2</v>
      </c>
      <c r="X17" s="218">
        <v>1.2</v>
      </c>
    </row>
    <row r="18" spans="1:24" ht="54" customHeight="1" thickBot="1">
      <c r="B18" s="73" t="s">
        <v>255</v>
      </c>
      <c r="C18" s="224">
        <f>SUM(C16:C17)</f>
        <v>0</v>
      </c>
      <c r="D18" s="473">
        <f t="shared" ref="D18:X18" si="5">SUM(D16:D17)</f>
        <v>0.1</v>
      </c>
      <c r="E18" s="221">
        <f t="shared" si="5"/>
        <v>0.03</v>
      </c>
      <c r="F18" s="221">
        <f t="shared" si="5"/>
        <v>0</v>
      </c>
      <c r="G18" s="221">
        <f t="shared" si="5"/>
        <v>0</v>
      </c>
      <c r="H18" s="221">
        <f t="shared" si="5"/>
        <v>0</v>
      </c>
      <c r="I18" s="221">
        <f t="shared" si="5"/>
        <v>0</v>
      </c>
      <c r="J18" s="221"/>
      <c r="K18" s="221">
        <f t="shared" si="5"/>
        <v>0</v>
      </c>
      <c r="L18" s="221">
        <f t="shared" si="5"/>
        <v>0</v>
      </c>
      <c r="M18" s="221">
        <f t="shared" si="5"/>
        <v>0.13</v>
      </c>
      <c r="N18" s="222">
        <f t="shared" si="2"/>
        <v>0.26</v>
      </c>
      <c r="O18" s="272"/>
      <c r="P18" s="473">
        <f t="shared" si="5"/>
        <v>0</v>
      </c>
      <c r="Q18" s="473">
        <f t="shared" si="5"/>
        <v>0</v>
      </c>
      <c r="R18" s="473">
        <f t="shared" si="5"/>
        <v>0</v>
      </c>
      <c r="S18" s="473">
        <f t="shared" si="5"/>
        <v>0.13</v>
      </c>
      <c r="T18" s="473">
        <f t="shared" si="5"/>
        <v>0</v>
      </c>
      <c r="U18" s="474">
        <f t="shared" si="1"/>
        <v>0.13</v>
      </c>
      <c r="V18" s="275">
        <f t="shared" si="3"/>
        <v>0.39</v>
      </c>
      <c r="W18" s="275">
        <f t="shared" si="5"/>
        <v>4.2</v>
      </c>
      <c r="X18" s="275">
        <f t="shared" si="5"/>
        <v>2.2000000000000002</v>
      </c>
    </row>
    <row r="19" spans="1:24" ht="54" customHeight="1" thickBot="1">
      <c r="B19" s="73" t="s">
        <v>244</v>
      </c>
      <c r="C19" s="220">
        <f>SUM(C9,C11,C15,C18)</f>
        <v>0.1</v>
      </c>
      <c r="D19" s="240">
        <f t="shared" ref="D19:M19" si="6">SUM(D9,D11,D15,D18)</f>
        <v>1.8000000000000003</v>
      </c>
      <c r="E19" s="240">
        <f t="shared" si="6"/>
        <v>1.1800000000000002</v>
      </c>
      <c r="F19" s="240">
        <f t="shared" si="6"/>
        <v>0.13</v>
      </c>
      <c r="G19" s="240">
        <f t="shared" si="6"/>
        <v>0.15000000000000002</v>
      </c>
      <c r="H19" s="240">
        <f t="shared" si="6"/>
        <v>0.28000000000000003</v>
      </c>
      <c r="I19" s="240">
        <f t="shared" si="6"/>
        <v>0.35000000000000003</v>
      </c>
      <c r="J19" s="240">
        <f t="shared" si="6"/>
        <v>0.02</v>
      </c>
      <c r="K19" s="240">
        <f t="shared" si="6"/>
        <v>0.1</v>
      </c>
      <c r="L19" s="240">
        <f t="shared" si="6"/>
        <v>0.61</v>
      </c>
      <c r="M19" s="240">
        <f t="shared" si="6"/>
        <v>2.5099999999999998</v>
      </c>
      <c r="N19" s="241">
        <f t="shared" ref="N19:X19" si="7">SUM(N9,N11,N15,N18)</f>
        <v>7.23</v>
      </c>
      <c r="O19" s="291">
        <f t="shared" si="7"/>
        <v>0.02</v>
      </c>
      <c r="P19" s="240">
        <f t="shared" si="7"/>
        <v>0.2</v>
      </c>
      <c r="Q19" s="240">
        <f t="shared" si="7"/>
        <v>0.11</v>
      </c>
      <c r="R19" s="240">
        <f t="shared" si="7"/>
        <v>0.7</v>
      </c>
      <c r="S19" s="240">
        <f t="shared" si="7"/>
        <v>0.63</v>
      </c>
      <c r="T19" s="240">
        <f t="shared" si="7"/>
        <v>0.55000000000000004</v>
      </c>
      <c r="U19" s="233">
        <f t="shared" si="1"/>
        <v>2.21</v>
      </c>
      <c r="V19" s="292">
        <f t="shared" si="7"/>
        <v>9.4400000000000013</v>
      </c>
      <c r="W19" s="292">
        <f t="shared" si="7"/>
        <v>77.239999999999995</v>
      </c>
      <c r="X19" s="292">
        <f t="shared" si="7"/>
        <v>68.820000000000007</v>
      </c>
    </row>
  </sheetData>
  <mergeCells count="7">
    <mergeCell ref="W1:X1"/>
    <mergeCell ref="C5:N5"/>
    <mergeCell ref="C6:D6"/>
    <mergeCell ref="K6:M6"/>
    <mergeCell ref="P6:R6"/>
    <mergeCell ref="E6:J6"/>
    <mergeCell ref="O5:U5"/>
  </mergeCells>
  <phoneticPr fontId="1"/>
  <printOptions horizontalCentered="1"/>
  <pageMargins left="0.19685039370078741" right="0.19685039370078741" top="1.5748031496062993" bottom="0.78740157480314965" header="0" footer="0"/>
  <pageSetup paperSize="9" scale="3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AF41"/>
  <sheetViews>
    <sheetView showGridLines="0" showOutlineSymbols="0" topLeftCell="A2" zoomScale="40" zoomScaleNormal="40" zoomScaleSheetLayoutView="40" workbookViewId="0">
      <pane xSplit="2" ySplit="6" topLeftCell="C8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0.75" defaultRowHeight="54" customHeight="1"/>
  <cols>
    <col min="1" max="1" width="7.375" style="66" customWidth="1"/>
    <col min="2" max="2" width="20.625" style="1" customWidth="1"/>
    <col min="3" max="28" width="12.625" style="1" customWidth="1"/>
    <col min="29" max="31" width="15.625" style="1" customWidth="1"/>
    <col min="32" max="32" width="1.75" style="1" customWidth="1"/>
    <col min="33" max="16384" width="10.75" style="1"/>
  </cols>
  <sheetData>
    <row r="1" spans="1:32" ht="54" customHeight="1">
      <c r="N1" s="43"/>
      <c r="AD1" s="724"/>
      <c r="AE1" s="724"/>
      <c r="AF1" s="23"/>
    </row>
    <row r="2" spans="1:32" ht="54" customHeight="1">
      <c r="B2" s="2" t="s">
        <v>272</v>
      </c>
      <c r="AE2" s="66"/>
    </row>
    <row r="3" spans="1:32" ht="54" customHeight="1" thickBot="1">
      <c r="B3" s="4" t="s">
        <v>294</v>
      </c>
      <c r="O3" s="3"/>
      <c r="Q3" s="24"/>
      <c r="R3" s="36"/>
      <c r="S3" s="36"/>
      <c r="AB3" s="6" t="s">
        <v>306</v>
      </c>
      <c r="AC3" s="6"/>
    </row>
    <row r="4" spans="1:32" ht="54" customHeight="1">
      <c r="B4" s="740" t="s">
        <v>311</v>
      </c>
      <c r="C4" s="764" t="s">
        <v>24</v>
      </c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34"/>
      <c r="O4" s="726" t="s">
        <v>245</v>
      </c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8"/>
      <c r="AC4" s="153" t="s">
        <v>118</v>
      </c>
      <c r="AD4" s="60" t="s">
        <v>119</v>
      </c>
      <c r="AE4" s="70" t="s">
        <v>120</v>
      </c>
    </row>
    <row r="5" spans="1:32" ht="54" customHeight="1">
      <c r="B5" s="741"/>
      <c r="C5" s="122" t="s">
        <v>246</v>
      </c>
      <c r="D5" s="719" t="s">
        <v>30</v>
      </c>
      <c r="E5" s="720"/>
      <c r="F5" s="720"/>
      <c r="G5" s="719" t="s">
        <v>31</v>
      </c>
      <c r="H5" s="720"/>
      <c r="I5" s="720"/>
      <c r="J5" s="720"/>
      <c r="K5" s="725"/>
      <c r="L5" s="720" t="s">
        <v>257</v>
      </c>
      <c r="M5" s="720"/>
      <c r="N5" s="50"/>
      <c r="O5" s="729" t="s">
        <v>258</v>
      </c>
      <c r="P5" s="725"/>
      <c r="Q5" s="719" t="s">
        <v>30</v>
      </c>
      <c r="R5" s="720"/>
      <c r="S5" s="720"/>
      <c r="T5" s="720"/>
      <c r="U5" s="120" t="s">
        <v>31</v>
      </c>
      <c r="V5" s="719" t="s">
        <v>33</v>
      </c>
      <c r="W5" s="720"/>
      <c r="X5" s="720"/>
      <c r="Y5" s="720"/>
      <c r="Z5" s="120" t="s">
        <v>32</v>
      </c>
      <c r="AA5" s="28" t="s">
        <v>152</v>
      </c>
      <c r="AB5" s="50"/>
      <c r="AC5" s="156" t="s">
        <v>49</v>
      </c>
      <c r="AD5" s="61" t="s">
        <v>49</v>
      </c>
      <c r="AE5" s="71" t="s">
        <v>49</v>
      </c>
    </row>
    <row r="6" spans="1:32" ht="27" customHeight="1">
      <c r="B6" s="741"/>
      <c r="C6" s="760" t="s">
        <v>72</v>
      </c>
      <c r="D6" s="762" t="s">
        <v>131</v>
      </c>
      <c r="E6" s="758" t="s">
        <v>132</v>
      </c>
      <c r="F6" s="752" t="s">
        <v>153</v>
      </c>
      <c r="G6" s="750" t="s">
        <v>154</v>
      </c>
      <c r="H6" s="750" t="s">
        <v>114</v>
      </c>
      <c r="I6" s="752" t="s">
        <v>155</v>
      </c>
      <c r="J6" s="752" t="s">
        <v>156</v>
      </c>
      <c r="K6" s="750" t="s">
        <v>121</v>
      </c>
      <c r="L6" s="752" t="s">
        <v>157</v>
      </c>
      <c r="M6" s="766" t="s">
        <v>73</v>
      </c>
      <c r="N6" s="754" t="s">
        <v>6</v>
      </c>
      <c r="O6" s="768" t="s">
        <v>43</v>
      </c>
      <c r="P6" s="770" t="s">
        <v>201</v>
      </c>
      <c r="Q6" s="743" t="s">
        <v>303</v>
      </c>
      <c r="R6" s="744"/>
      <c r="S6" s="745"/>
      <c r="T6" s="758" t="s">
        <v>158</v>
      </c>
      <c r="U6" s="756" t="s">
        <v>159</v>
      </c>
      <c r="V6" s="746" t="s">
        <v>160</v>
      </c>
      <c r="W6" s="748" t="s">
        <v>161</v>
      </c>
      <c r="X6" s="778" t="s">
        <v>162</v>
      </c>
      <c r="Y6" s="779"/>
      <c r="Z6" s="762" t="s">
        <v>163</v>
      </c>
      <c r="AA6" s="780" t="s">
        <v>127</v>
      </c>
      <c r="AB6" s="754" t="s">
        <v>6</v>
      </c>
      <c r="AC6" s="772" t="s">
        <v>137</v>
      </c>
      <c r="AD6" s="776" t="s">
        <v>138</v>
      </c>
      <c r="AE6" s="774" t="s">
        <v>138</v>
      </c>
    </row>
    <row r="7" spans="1:32" ht="27" customHeight="1" thickBot="1">
      <c r="B7" s="742"/>
      <c r="C7" s="761"/>
      <c r="D7" s="763"/>
      <c r="E7" s="759"/>
      <c r="F7" s="753"/>
      <c r="G7" s="751"/>
      <c r="H7" s="751"/>
      <c r="I7" s="753"/>
      <c r="J7" s="753"/>
      <c r="K7" s="751"/>
      <c r="L7" s="753"/>
      <c r="M7" s="767"/>
      <c r="N7" s="755"/>
      <c r="O7" s="769"/>
      <c r="P7" s="771"/>
      <c r="Q7" s="165"/>
      <c r="R7" s="40" t="s">
        <v>128</v>
      </c>
      <c r="S7" s="40" t="s">
        <v>304</v>
      </c>
      <c r="T7" s="759"/>
      <c r="U7" s="757"/>
      <c r="V7" s="747"/>
      <c r="W7" s="749"/>
      <c r="X7" s="25"/>
      <c r="Y7" s="40" t="s">
        <v>164</v>
      </c>
      <c r="Z7" s="763"/>
      <c r="AA7" s="781"/>
      <c r="AB7" s="755"/>
      <c r="AC7" s="773"/>
      <c r="AD7" s="777"/>
      <c r="AE7" s="775"/>
    </row>
    <row r="8" spans="1:32" ht="52.5" customHeight="1">
      <c r="B8" s="64" t="s">
        <v>213</v>
      </c>
      <c r="C8" s="668"/>
      <c r="D8" s="669"/>
      <c r="E8" s="512"/>
      <c r="F8" s="669"/>
      <c r="G8" s="669"/>
      <c r="H8" s="669"/>
      <c r="I8" s="669">
        <f>1.79+0.1</f>
        <v>1.8900000000000001</v>
      </c>
      <c r="J8" s="669"/>
      <c r="K8" s="669"/>
      <c r="L8" s="669"/>
      <c r="M8" s="512"/>
      <c r="N8" s="670">
        <f t="shared" ref="N8:N16" si="0">SUM(C8:M8)</f>
        <v>1.8900000000000001</v>
      </c>
      <c r="O8" s="671"/>
      <c r="P8" s="512"/>
      <c r="Q8" s="669">
        <f>2.06+0.7</f>
        <v>2.76</v>
      </c>
      <c r="R8" s="669">
        <v>0.7</v>
      </c>
      <c r="S8" s="669"/>
      <c r="T8" s="512">
        <v>1.2</v>
      </c>
      <c r="U8" s="512">
        <v>0.5</v>
      </c>
      <c r="V8" s="512"/>
      <c r="W8" s="512"/>
      <c r="X8" s="512"/>
      <c r="Y8" s="512"/>
      <c r="Z8" s="512"/>
      <c r="AA8" s="512"/>
      <c r="AB8" s="670">
        <f t="shared" ref="AB8:AB20" si="1">SUM(O8:Q8,T8:X8,Z8:AA8)</f>
        <v>4.46</v>
      </c>
      <c r="AC8" s="672">
        <f t="shared" ref="AC8:AC18" si="2">SUM(N8,AB8)</f>
        <v>6.35</v>
      </c>
      <c r="AD8" s="673">
        <v>48.4</v>
      </c>
      <c r="AE8" s="674">
        <v>47.9</v>
      </c>
    </row>
    <row r="9" spans="1:32" ht="52.5" customHeight="1">
      <c r="B9" s="64" t="s">
        <v>214</v>
      </c>
      <c r="C9" s="668"/>
      <c r="D9" s="669"/>
      <c r="E9" s="512"/>
      <c r="F9" s="669"/>
      <c r="G9" s="669"/>
      <c r="H9" s="669"/>
      <c r="I9" s="669"/>
      <c r="J9" s="669"/>
      <c r="K9" s="669"/>
      <c r="L9" s="669"/>
      <c r="M9" s="512"/>
      <c r="N9" s="670">
        <f t="shared" si="0"/>
        <v>0</v>
      </c>
      <c r="O9" s="671"/>
      <c r="P9" s="512"/>
      <c r="Q9" s="669">
        <v>1.1100000000000001</v>
      </c>
      <c r="R9" s="669">
        <v>0.42</v>
      </c>
      <c r="S9" s="669"/>
      <c r="T9" s="512">
        <v>0.87</v>
      </c>
      <c r="U9" s="512"/>
      <c r="V9" s="512"/>
      <c r="W9" s="512"/>
      <c r="X9" s="512"/>
      <c r="Y9" s="512"/>
      <c r="Z9" s="512"/>
      <c r="AA9" s="512"/>
      <c r="AB9" s="670">
        <f t="shared" si="1"/>
        <v>1.98</v>
      </c>
      <c r="AC9" s="672">
        <f t="shared" si="2"/>
        <v>1.98</v>
      </c>
      <c r="AD9" s="673">
        <v>4.8</v>
      </c>
      <c r="AE9" s="673">
        <v>4.8</v>
      </c>
    </row>
    <row r="10" spans="1:32" ht="52.5" customHeight="1">
      <c r="B10" s="100" t="s">
        <v>215</v>
      </c>
      <c r="C10" s="668"/>
      <c r="D10" s="669"/>
      <c r="E10" s="512"/>
      <c r="F10" s="669"/>
      <c r="G10" s="669"/>
      <c r="H10" s="669"/>
      <c r="I10" s="669">
        <v>0.08</v>
      </c>
      <c r="J10" s="669"/>
      <c r="K10" s="669"/>
      <c r="L10" s="669"/>
      <c r="M10" s="512"/>
      <c r="N10" s="670">
        <f t="shared" si="0"/>
        <v>0.08</v>
      </c>
      <c r="O10" s="675"/>
      <c r="P10" s="676"/>
      <c r="Q10" s="677"/>
      <c r="R10" s="677"/>
      <c r="S10" s="677"/>
      <c r="T10" s="676"/>
      <c r="U10" s="676"/>
      <c r="V10" s="676"/>
      <c r="W10" s="676"/>
      <c r="X10" s="676"/>
      <c r="Y10" s="676"/>
      <c r="Z10" s="512">
        <v>0.13</v>
      </c>
      <c r="AA10" s="512">
        <v>0.21</v>
      </c>
      <c r="AB10" s="670">
        <f t="shared" si="1"/>
        <v>0.33999999999999997</v>
      </c>
      <c r="AC10" s="672">
        <f t="shared" si="2"/>
        <v>0.42</v>
      </c>
      <c r="AD10" s="673">
        <v>5.64</v>
      </c>
      <c r="AE10" s="674">
        <v>5.19</v>
      </c>
    </row>
    <row r="11" spans="1:32" ht="54" customHeight="1" thickBot="1">
      <c r="B11" s="138" t="s">
        <v>251</v>
      </c>
      <c r="C11" s="678">
        <f t="shared" ref="C11:M11" si="3">SUM(C8:C10)</f>
        <v>0</v>
      </c>
      <c r="D11" s="679">
        <f t="shared" si="3"/>
        <v>0</v>
      </c>
      <c r="E11" s="679">
        <f t="shared" si="3"/>
        <v>0</v>
      </c>
      <c r="F11" s="679">
        <f t="shared" si="3"/>
        <v>0</v>
      </c>
      <c r="G11" s="679">
        <f t="shared" si="3"/>
        <v>0</v>
      </c>
      <c r="H11" s="679">
        <f t="shared" si="3"/>
        <v>0</v>
      </c>
      <c r="I11" s="679">
        <f t="shared" si="3"/>
        <v>1.9700000000000002</v>
      </c>
      <c r="J11" s="679">
        <f t="shared" si="3"/>
        <v>0</v>
      </c>
      <c r="K11" s="679">
        <f t="shared" si="3"/>
        <v>0</v>
      </c>
      <c r="L11" s="679">
        <f t="shared" si="3"/>
        <v>0</v>
      </c>
      <c r="M11" s="679">
        <f t="shared" si="3"/>
        <v>0</v>
      </c>
      <c r="N11" s="680">
        <f t="shared" si="0"/>
        <v>1.9700000000000002</v>
      </c>
      <c r="O11" s="679">
        <f t="shared" ref="O11:AA11" si="4">SUM(O8:O10)</f>
        <v>0</v>
      </c>
      <c r="P11" s="679">
        <f t="shared" si="4"/>
        <v>0</v>
      </c>
      <c r="Q11" s="679">
        <f t="shared" si="4"/>
        <v>3.87</v>
      </c>
      <c r="R11" s="679">
        <f t="shared" si="4"/>
        <v>1.1199999999999999</v>
      </c>
      <c r="S11" s="679">
        <f t="shared" si="4"/>
        <v>0</v>
      </c>
      <c r="T11" s="679">
        <f t="shared" si="4"/>
        <v>2.0699999999999998</v>
      </c>
      <c r="U11" s="679">
        <f t="shared" si="4"/>
        <v>0.5</v>
      </c>
      <c r="V11" s="679">
        <f t="shared" si="4"/>
        <v>0</v>
      </c>
      <c r="W11" s="679">
        <f t="shared" si="4"/>
        <v>0</v>
      </c>
      <c r="X11" s="679">
        <f t="shared" si="4"/>
        <v>0</v>
      </c>
      <c r="Y11" s="679">
        <f t="shared" si="4"/>
        <v>0</v>
      </c>
      <c r="Z11" s="679">
        <f t="shared" si="4"/>
        <v>0.13</v>
      </c>
      <c r="AA11" s="679">
        <f t="shared" si="4"/>
        <v>0.21</v>
      </c>
      <c r="AB11" s="681">
        <f t="shared" si="1"/>
        <v>6.7799999999999994</v>
      </c>
      <c r="AC11" s="682">
        <f t="shared" si="2"/>
        <v>8.75</v>
      </c>
      <c r="AD11" s="680">
        <f>SUM(AD8:AD10)</f>
        <v>58.839999999999996</v>
      </c>
      <c r="AE11" s="680">
        <f>SUM(AE8:AE10)</f>
        <v>57.889999999999993</v>
      </c>
    </row>
    <row r="12" spans="1:32" ht="54" customHeight="1">
      <c r="A12" s="69"/>
      <c r="B12" s="167" t="s">
        <v>220</v>
      </c>
      <c r="C12" s="683"/>
      <c r="D12" s="684"/>
      <c r="E12" s="685"/>
      <c r="F12" s="684"/>
      <c r="G12" s="684">
        <v>0.3</v>
      </c>
      <c r="H12" s="684">
        <v>0.32</v>
      </c>
      <c r="I12" s="684">
        <v>8.67</v>
      </c>
      <c r="J12" s="684"/>
      <c r="K12" s="684">
        <v>0.4</v>
      </c>
      <c r="L12" s="684"/>
      <c r="M12" s="685"/>
      <c r="N12" s="686">
        <v>9.6900000000000013</v>
      </c>
      <c r="O12" s="687">
        <v>0.2</v>
      </c>
      <c r="P12" s="685"/>
      <c r="Q12" s="684">
        <v>60.629999999999995</v>
      </c>
      <c r="R12" s="684">
        <v>13.530000000000001</v>
      </c>
      <c r="S12" s="684"/>
      <c r="T12" s="685">
        <v>6.72</v>
      </c>
      <c r="U12" s="685"/>
      <c r="V12" s="685"/>
      <c r="W12" s="685"/>
      <c r="X12" s="685"/>
      <c r="Y12" s="685">
        <v>0.03</v>
      </c>
      <c r="Z12" s="685">
        <v>3.77</v>
      </c>
      <c r="AA12" s="688">
        <v>0.1</v>
      </c>
      <c r="AB12" s="686">
        <f t="shared" si="1"/>
        <v>71.419999999999987</v>
      </c>
      <c r="AC12" s="689">
        <f t="shared" si="2"/>
        <v>81.109999999999985</v>
      </c>
      <c r="AD12" s="690">
        <v>1044.7</v>
      </c>
      <c r="AE12" s="691">
        <v>972.6</v>
      </c>
      <c r="AF12" s="1">
        <v>0</v>
      </c>
    </row>
    <row r="13" spans="1:32" ht="54" customHeight="1">
      <c r="A13" s="69"/>
      <c r="B13" s="166" t="s">
        <v>289</v>
      </c>
      <c r="C13" s="331"/>
      <c r="D13" s="304"/>
      <c r="E13" s="306"/>
      <c r="F13" s="304"/>
      <c r="G13" s="304"/>
      <c r="H13" s="304"/>
      <c r="I13" s="304">
        <v>4.2649999999999997</v>
      </c>
      <c r="J13" s="304"/>
      <c r="K13" s="304"/>
      <c r="L13" s="304"/>
      <c r="M13" s="306"/>
      <c r="N13" s="330">
        <f t="shared" si="0"/>
        <v>4.2649999999999997</v>
      </c>
      <c r="O13" s="305"/>
      <c r="P13" s="306"/>
      <c r="Q13" s="304">
        <v>66.936000000000007</v>
      </c>
      <c r="R13" s="304">
        <v>3.625</v>
      </c>
      <c r="S13" s="304"/>
      <c r="T13" s="306">
        <v>6.8449999999999998</v>
      </c>
      <c r="U13" s="306"/>
      <c r="V13" s="306">
        <v>0.33</v>
      </c>
      <c r="W13" s="306">
        <v>0.15</v>
      </c>
      <c r="X13" s="306"/>
      <c r="Y13" s="306"/>
      <c r="Z13" s="306"/>
      <c r="AA13" s="306">
        <v>0.1</v>
      </c>
      <c r="AB13" s="330">
        <f t="shared" si="1"/>
        <v>74.361000000000004</v>
      </c>
      <c r="AC13" s="513">
        <f t="shared" si="2"/>
        <v>78.626000000000005</v>
      </c>
      <c r="AD13" s="336">
        <v>267.79000000000002</v>
      </c>
      <c r="AE13" s="337">
        <v>267.79000000000002</v>
      </c>
    </row>
    <row r="14" spans="1:32" ht="54" customHeight="1">
      <c r="A14" s="69"/>
      <c r="B14" s="166" t="s">
        <v>219</v>
      </c>
      <c r="C14" s="331"/>
      <c r="D14" s="304"/>
      <c r="E14" s="306"/>
      <c r="F14" s="304"/>
      <c r="G14" s="304"/>
      <c r="H14" s="195">
        <v>0.1</v>
      </c>
      <c r="I14" s="187">
        <v>2.62</v>
      </c>
      <c r="J14" s="304"/>
      <c r="K14" s="187">
        <v>0.15</v>
      </c>
      <c r="L14" s="304"/>
      <c r="M14" s="306"/>
      <c r="N14" s="330">
        <f>SUM(C14:M14)</f>
        <v>2.87</v>
      </c>
      <c r="O14" s="305"/>
      <c r="P14" s="306"/>
      <c r="Q14" s="186">
        <v>3.75</v>
      </c>
      <c r="R14" s="186">
        <v>1.5</v>
      </c>
      <c r="S14" s="187"/>
      <c r="T14" s="187">
        <v>2.1</v>
      </c>
      <c r="U14" s="306"/>
      <c r="V14" s="306"/>
      <c r="W14" s="187">
        <v>0.15</v>
      </c>
      <c r="X14" s="186">
        <v>4.59</v>
      </c>
      <c r="Y14" s="306">
        <v>4.59</v>
      </c>
      <c r="Z14" s="306"/>
      <c r="AA14" s="306"/>
      <c r="AB14" s="330">
        <f>SUM(O14:Q14,T14:X14,Z14:AA14)</f>
        <v>10.59</v>
      </c>
      <c r="AC14" s="513">
        <f>N14+AB14</f>
        <v>13.46</v>
      </c>
      <c r="AD14" s="188">
        <v>171.8</v>
      </c>
      <c r="AE14" s="336">
        <v>156.19999999999999</v>
      </c>
    </row>
    <row r="15" spans="1:32" ht="54" customHeight="1">
      <c r="A15" s="69"/>
      <c r="B15" s="166" t="s">
        <v>221</v>
      </c>
      <c r="C15" s="331"/>
      <c r="D15" s="304"/>
      <c r="E15" s="306"/>
      <c r="F15" s="304"/>
      <c r="G15" s="304"/>
      <c r="H15" s="304"/>
      <c r="I15" s="304">
        <v>7.0000000000000007E-2</v>
      </c>
      <c r="J15" s="304"/>
      <c r="K15" s="304">
        <v>0.15</v>
      </c>
      <c r="L15" s="304"/>
      <c r="M15" s="306"/>
      <c r="N15" s="330">
        <f t="shared" si="0"/>
        <v>0.22</v>
      </c>
      <c r="O15" s="305"/>
      <c r="P15" s="306"/>
      <c r="Q15" s="304">
        <v>0.33</v>
      </c>
      <c r="R15" s="304">
        <v>0.33</v>
      </c>
      <c r="S15" s="304"/>
      <c r="T15" s="306">
        <v>0.45</v>
      </c>
      <c r="U15" s="306"/>
      <c r="V15" s="306"/>
      <c r="W15" s="306">
        <v>7.0000000000000007E-2</v>
      </c>
      <c r="X15" s="306">
        <v>0.92</v>
      </c>
      <c r="Y15" s="306">
        <v>0.92</v>
      </c>
      <c r="Z15" s="306"/>
      <c r="AA15" s="306"/>
      <c r="AB15" s="330">
        <f t="shared" si="1"/>
        <v>1.77</v>
      </c>
      <c r="AC15" s="513">
        <f t="shared" si="2"/>
        <v>1.99</v>
      </c>
      <c r="AD15" s="336">
        <v>17.899999999999999</v>
      </c>
      <c r="AE15" s="337">
        <v>16.11</v>
      </c>
    </row>
    <row r="16" spans="1:32" ht="54" customHeight="1" thickBot="1">
      <c r="B16" s="109" t="s">
        <v>252</v>
      </c>
      <c r="C16" s="692">
        <f>SUM(C12:C15)</f>
        <v>0</v>
      </c>
      <c r="D16" s="693">
        <f t="shared" ref="D16:AE16" si="5">SUM(D12:D15)</f>
        <v>0</v>
      </c>
      <c r="E16" s="693">
        <f t="shared" si="5"/>
        <v>0</v>
      </c>
      <c r="F16" s="693">
        <f t="shared" si="5"/>
        <v>0</v>
      </c>
      <c r="G16" s="693">
        <f t="shared" si="5"/>
        <v>0.3</v>
      </c>
      <c r="H16" s="693">
        <f t="shared" si="5"/>
        <v>0.42000000000000004</v>
      </c>
      <c r="I16" s="693">
        <f t="shared" si="5"/>
        <v>15.625</v>
      </c>
      <c r="J16" s="693">
        <f t="shared" si="5"/>
        <v>0</v>
      </c>
      <c r="K16" s="693">
        <f t="shared" si="5"/>
        <v>0.70000000000000007</v>
      </c>
      <c r="L16" s="693">
        <f t="shared" si="5"/>
        <v>0</v>
      </c>
      <c r="M16" s="693">
        <f t="shared" si="5"/>
        <v>0</v>
      </c>
      <c r="N16" s="694">
        <f t="shared" si="0"/>
        <v>17.044999999999998</v>
      </c>
      <c r="O16" s="692">
        <f t="shared" si="5"/>
        <v>0.2</v>
      </c>
      <c r="P16" s="693">
        <f t="shared" si="5"/>
        <v>0</v>
      </c>
      <c r="Q16" s="693">
        <f t="shared" si="5"/>
        <v>131.64600000000002</v>
      </c>
      <c r="R16" s="693">
        <f t="shared" si="5"/>
        <v>18.984999999999999</v>
      </c>
      <c r="S16" s="693">
        <f t="shared" si="5"/>
        <v>0</v>
      </c>
      <c r="T16" s="693">
        <f t="shared" si="5"/>
        <v>16.114999999999998</v>
      </c>
      <c r="U16" s="693">
        <f t="shared" si="5"/>
        <v>0</v>
      </c>
      <c r="V16" s="693">
        <f t="shared" si="5"/>
        <v>0.33</v>
      </c>
      <c r="W16" s="693">
        <f t="shared" si="5"/>
        <v>0.37</v>
      </c>
      <c r="X16" s="693">
        <f t="shared" si="5"/>
        <v>5.51</v>
      </c>
      <c r="Y16" s="693">
        <f t="shared" si="5"/>
        <v>5.54</v>
      </c>
      <c r="Z16" s="693">
        <f t="shared" si="5"/>
        <v>3.77</v>
      </c>
      <c r="AA16" s="693">
        <f t="shared" si="5"/>
        <v>0.2</v>
      </c>
      <c r="AB16" s="694">
        <f t="shared" si="1"/>
        <v>158.14100000000002</v>
      </c>
      <c r="AC16" s="695">
        <f t="shared" si="2"/>
        <v>175.18600000000001</v>
      </c>
      <c r="AD16" s="696">
        <f t="shared" si="5"/>
        <v>1502.19</v>
      </c>
      <c r="AE16" s="696">
        <f t="shared" si="5"/>
        <v>1412.7</v>
      </c>
    </row>
    <row r="17" spans="1:31" ht="52.5" customHeight="1">
      <c r="B17" s="64" t="s">
        <v>243</v>
      </c>
      <c r="C17" s="331"/>
      <c r="D17" s="304"/>
      <c r="E17" s="306"/>
      <c r="F17" s="304"/>
      <c r="G17" s="304"/>
      <c r="H17" s="304"/>
      <c r="I17" s="697">
        <v>0.1</v>
      </c>
      <c r="J17" s="304"/>
      <c r="K17" s="304"/>
      <c r="L17" s="304"/>
      <c r="M17" s="306"/>
      <c r="N17" s="330">
        <f>SUM(C17:M17)</f>
        <v>0.1</v>
      </c>
      <c r="O17" s="514"/>
      <c r="P17" s="515"/>
      <c r="Q17" s="304">
        <v>2</v>
      </c>
      <c r="R17" s="304"/>
      <c r="S17" s="304"/>
      <c r="T17" s="306">
        <v>0.1</v>
      </c>
      <c r="U17" s="306"/>
      <c r="V17" s="306"/>
      <c r="W17" s="306"/>
      <c r="X17" s="306">
        <v>0.2</v>
      </c>
      <c r="Y17" s="306"/>
      <c r="Z17" s="515"/>
      <c r="AA17" s="515"/>
      <c r="AB17" s="330">
        <f t="shared" si="1"/>
        <v>2.3000000000000003</v>
      </c>
      <c r="AC17" s="513">
        <f t="shared" si="2"/>
        <v>2.4000000000000004</v>
      </c>
      <c r="AD17" s="336">
        <v>24.3</v>
      </c>
      <c r="AE17" s="337">
        <v>22</v>
      </c>
    </row>
    <row r="18" spans="1:31" ht="54" customHeight="1">
      <c r="A18" s="69"/>
      <c r="B18" s="64" t="s">
        <v>277</v>
      </c>
      <c r="C18" s="331"/>
      <c r="D18" s="304"/>
      <c r="E18" s="306"/>
      <c r="F18" s="304"/>
      <c r="G18" s="304"/>
      <c r="H18" s="304"/>
      <c r="I18" s="304"/>
      <c r="J18" s="304"/>
      <c r="K18" s="304"/>
      <c r="L18" s="304"/>
      <c r="M18" s="306"/>
      <c r="N18" s="330">
        <f>SUM(C18:M18)</f>
        <v>0</v>
      </c>
      <c r="O18" s="514"/>
      <c r="P18" s="515"/>
      <c r="Q18" s="304">
        <v>1.5</v>
      </c>
      <c r="R18" s="304"/>
      <c r="S18" s="304"/>
      <c r="T18" s="306"/>
      <c r="U18" s="306"/>
      <c r="V18" s="306">
        <v>0.3</v>
      </c>
      <c r="W18" s="306"/>
      <c r="X18" s="306"/>
      <c r="Y18" s="306"/>
      <c r="Z18" s="515"/>
      <c r="AA18" s="515"/>
      <c r="AB18" s="330">
        <f t="shared" si="1"/>
        <v>1.8</v>
      </c>
      <c r="AC18" s="513">
        <f t="shared" si="2"/>
        <v>1.8</v>
      </c>
      <c r="AD18" s="336">
        <v>9</v>
      </c>
      <c r="AE18" s="337">
        <v>1.28</v>
      </c>
    </row>
    <row r="19" spans="1:31" ht="54" customHeight="1" thickBot="1">
      <c r="B19" s="109" t="s">
        <v>253</v>
      </c>
      <c r="C19" s="692">
        <f>SUM(C17:C18)</f>
        <v>0</v>
      </c>
      <c r="D19" s="693">
        <f t="shared" ref="D19:AE19" si="6">SUM(D17:D18)</f>
        <v>0</v>
      </c>
      <c r="E19" s="693">
        <f t="shared" si="6"/>
        <v>0</v>
      </c>
      <c r="F19" s="693">
        <f t="shared" si="6"/>
        <v>0</v>
      </c>
      <c r="G19" s="693">
        <f t="shared" si="6"/>
        <v>0</v>
      </c>
      <c r="H19" s="693">
        <f t="shared" si="6"/>
        <v>0</v>
      </c>
      <c r="I19" s="693">
        <f t="shared" si="6"/>
        <v>0.1</v>
      </c>
      <c r="J19" s="693">
        <f t="shared" si="6"/>
        <v>0</v>
      </c>
      <c r="K19" s="693">
        <f t="shared" si="6"/>
        <v>0</v>
      </c>
      <c r="L19" s="693">
        <f t="shared" si="6"/>
        <v>0</v>
      </c>
      <c r="M19" s="693">
        <f t="shared" si="6"/>
        <v>0</v>
      </c>
      <c r="N19" s="694">
        <f>SUM(C19:M19)</f>
        <v>0.1</v>
      </c>
      <c r="O19" s="692">
        <f t="shared" si="6"/>
        <v>0</v>
      </c>
      <c r="P19" s="693">
        <f t="shared" si="6"/>
        <v>0</v>
      </c>
      <c r="Q19" s="693">
        <f t="shared" si="6"/>
        <v>3.5</v>
      </c>
      <c r="R19" s="693">
        <f t="shared" si="6"/>
        <v>0</v>
      </c>
      <c r="S19" s="693">
        <f t="shared" si="6"/>
        <v>0</v>
      </c>
      <c r="T19" s="693">
        <f t="shared" si="6"/>
        <v>0.1</v>
      </c>
      <c r="U19" s="693">
        <f t="shared" si="6"/>
        <v>0</v>
      </c>
      <c r="V19" s="693">
        <f t="shared" si="6"/>
        <v>0.3</v>
      </c>
      <c r="W19" s="693">
        <f t="shared" si="6"/>
        <v>0</v>
      </c>
      <c r="X19" s="693">
        <f t="shared" si="6"/>
        <v>0.2</v>
      </c>
      <c r="Y19" s="693">
        <f t="shared" si="6"/>
        <v>0</v>
      </c>
      <c r="Z19" s="693">
        <f t="shared" si="6"/>
        <v>0</v>
      </c>
      <c r="AA19" s="693">
        <f t="shared" si="6"/>
        <v>0</v>
      </c>
      <c r="AB19" s="694">
        <f t="shared" si="1"/>
        <v>4.0999999999999996</v>
      </c>
      <c r="AC19" s="695">
        <f t="shared" si="6"/>
        <v>4.2</v>
      </c>
      <c r="AD19" s="696">
        <f t="shared" si="6"/>
        <v>33.299999999999997</v>
      </c>
      <c r="AE19" s="696">
        <f t="shared" si="6"/>
        <v>23.28</v>
      </c>
    </row>
    <row r="20" spans="1:31" ht="54" customHeight="1">
      <c r="A20" s="69"/>
      <c r="B20" s="64" t="s">
        <v>227</v>
      </c>
      <c r="C20" s="331"/>
      <c r="D20" s="190"/>
      <c r="E20" s="202">
        <v>0.2</v>
      </c>
      <c r="F20" s="304"/>
      <c r="G20" s="190">
        <v>0.1</v>
      </c>
      <c r="H20" s="304"/>
      <c r="I20" s="190">
        <v>2</v>
      </c>
      <c r="J20" s="304"/>
      <c r="K20" s="190">
        <v>0.2</v>
      </c>
      <c r="L20" s="304"/>
      <c r="M20" s="202"/>
      <c r="N20" s="330">
        <f>SUM(C20:M20)</f>
        <v>2.5</v>
      </c>
      <c r="O20" s="305"/>
      <c r="P20" s="202">
        <v>0.1</v>
      </c>
      <c r="Q20" s="190">
        <v>4.4000000000000004</v>
      </c>
      <c r="R20" s="190"/>
      <c r="S20" s="190"/>
      <c r="T20" s="202">
        <v>1.1000000000000001</v>
      </c>
      <c r="U20" s="306"/>
      <c r="V20" s="306"/>
      <c r="W20" s="306"/>
      <c r="X20" s="202"/>
      <c r="Y20" s="202"/>
      <c r="Z20" s="202"/>
      <c r="AA20" s="202"/>
      <c r="AB20" s="330">
        <f t="shared" si="1"/>
        <v>5.6</v>
      </c>
      <c r="AC20" s="513">
        <f>SUM(N20,AB20)</f>
        <v>8.1</v>
      </c>
      <c r="AD20" s="209">
        <v>115.2</v>
      </c>
      <c r="AE20" s="308">
        <v>115.2</v>
      </c>
    </row>
    <row r="21" spans="1:31" ht="54" customHeight="1">
      <c r="A21" s="69"/>
      <c r="B21" s="136" t="s">
        <v>228</v>
      </c>
      <c r="C21" s="698"/>
      <c r="D21" s="190"/>
      <c r="E21" s="202"/>
      <c r="F21" s="518"/>
      <c r="G21" s="190">
        <v>0.3</v>
      </c>
      <c r="H21" s="518"/>
      <c r="I21" s="190">
        <v>1</v>
      </c>
      <c r="J21" s="518"/>
      <c r="K21" s="190">
        <v>0.4</v>
      </c>
      <c r="L21" s="518"/>
      <c r="M21" s="202"/>
      <c r="N21" s="699">
        <f t="shared" ref="N21:N29" si="7">SUM(C21:M21)</f>
        <v>1.7000000000000002</v>
      </c>
      <c r="O21" s="700"/>
      <c r="P21" s="202"/>
      <c r="Q21" s="190">
        <v>1.5</v>
      </c>
      <c r="R21" s="190">
        <v>1.5</v>
      </c>
      <c r="S21" s="190"/>
      <c r="T21" s="202">
        <v>1.5</v>
      </c>
      <c r="U21" s="519"/>
      <c r="V21" s="519"/>
      <c r="W21" s="519"/>
      <c r="X21" s="202"/>
      <c r="Y21" s="202"/>
      <c r="Z21" s="202"/>
      <c r="AA21" s="202"/>
      <c r="AB21" s="699">
        <f t="shared" ref="AB21:AB29" si="8">SUM(O21:Q21,T21:X21,Z21:AA21)</f>
        <v>3</v>
      </c>
      <c r="AC21" s="701">
        <f t="shared" ref="AC21:AC29" si="9">SUM(N21,AB21)</f>
        <v>4.7</v>
      </c>
      <c r="AD21" s="209">
        <v>22.3</v>
      </c>
      <c r="AE21" s="308">
        <v>22.3</v>
      </c>
    </row>
    <row r="22" spans="1:31" ht="54" customHeight="1">
      <c r="A22" s="69"/>
      <c r="B22" s="64" t="s">
        <v>229</v>
      </c>
      <c r="C22" s="331"/>
      <c r="D22" s="190"/>
      <c r="E22" s="202"/>
      <c r="F22" s="304"/>
      <c r="G22" s="190">
        <v>0</v>
      </c>
      <c r="H22" s="304"/>
      <c r="I22" s="190">
        <v>0.2</v>
      </c>
      <c r="J22" s="304"/>
      <c r="K22" s="190">
        <v>0</v>
      </c>
      <c r="L22" s="304"/>
      <c r="M22" s="202"/>
      <c r="N22" s="699">
        <f t="shared" si="7"/>
        <v>0.2</v>
      </c>
      <c r="O22" s="305"/>
      <c r="P22" s="202">
        <v>0.1</v>
      </c>
      <c r="Q22" s="190">
        <v>0.9</v>
      </c>
      <c r="R22" s="190">
        <v>0.1</v>
      </c>
      <c r="S22" s="190"/>
      <c r="T22" s="202">
        <v>0</v>
      </c>
      <c r="U22" s="306"/>
      <c r="V22" s="306"/>
      <c r="W22" s="306"/>
      <c r="X22" s="202"/>
      <c r="Y22" s="202"/>
      <c r="Z22" s="202"/>
      <c r="AA22" s="202">
        <v>0.1</v>
      </c>
      <c r="AB22" s="699">
        <f t="shared" si="8"/>
        <v>1.1000000000000001</v>
      </c>
      <c r="AC22" s="701">
        <f t="shared" si="9"/>
        <v>1.3</v>
      </c>
      <c r="AD22" s="209">
        <v>12.8</v>
      </c>
      <c r="AE22" s="516">
        <v>12.8</v>
      </c>
    </row>
    <row r="23" spans="1:31" ht="54" customHeight="1">
      <c r="A23" s="69"/>
      <c r="B23" s="64" t="s">
        <v>223</v>
      </c>
      <c r="C23" s="331"/>
      <c r="D23" s="190">
        <v>0.1</v>
      </c>
      <c r="E23" s="202">
        <v>0.1</v>
      </c>
      <c r="F23" s="304"/>
      <c r="G23" s="190">
        <v>0.2</v>
      </c>
      <c r="H23" s="304"/>
      <c r="I23" s="190">
        <v>1</v>
      </c>
      <c r="J23" s="304"/>
      <c r="K23" s="190">
        <v>0.3</v>
      </c>
      <c r="L23" s="304"/>
      <c r="M23" s="202"/>
      <c r="N23" s="330">
        <f t="shared" si="7"/>
        <v>1.7</v>
      </c>
      <c r="O23" s="305"/>
      <c r="P23" s="202"/>
      <c r="Q23" s="190">
        <v>16</v>
      </c>
      <c r="R23" s="190">
        <v>0.2</v>
      </c>
      <c r="S23" s="190"/>
      <c r="T23" s="202">
        <v>1.5</v>
      </c>
      <c r="U23" s="306"/>
      <c r="V23" s="306"/>
      <c r="W23" s="306"/>
      <c r="X23" s="202">
        <v>0.2</v>
      </c>
      <c r="Y23" s="202">
        <v>0.2</v>
      </c>
      <c r="Z23" s="202">
        <v>0.2</v>
      </c>
      <c r="AA23" s="202">
        <v>2</v>
      </c>
      <c r="AB23" s="330">
        <f t="shared" si="8"/>
        <v>19.899999999999999</v>
      </c>
      <c r="AC23" s="513">
        <f t="shared" si="9"/>
        <v>21.599999999999998</v>
      </c>
      <c r="AD23" s="209">
        <v>180</v>
      </c>
      <c r="AE23" s="308">
        <v>180</v>
      </c>
    </row>
    <row r="24" spans="1:31" ht="54" customHeight="1">
      <c r="A24" s="69"/>
      <c r="B24" s="64" t="s">
        <v>224</v>
      </c>
      <c r="C24" s="331"/>
      <c r="D24" s="195"/>
      <c r="E24" s="306"/>
      <c r="F24" s="333"/>
      <c r="G24" s="333"/>
      <c r="H24" s="333"/>
      <c r="I24" s="195">
        <v>2</v>
      </c>
      <c r="J24" s="333"/>
      <c r="K24" s="195">
        <v>0.1</v>
      </c>
      <c r="L24" s="333"/>
      <c r="M24" s="361"/>
      <c r="N24" s="330">
        <f t="shared" si="7"/>
        <v>2.1</v>
      </c>
      <c r="O24" s="305"/>
      <c r="P24" s="202"/>
      <c r="Q24" s="195">
        <v>2</v>
      </c>
      <c r="R24" s="195">
        <v>2</v>
      </c>
      <c r="S24" s="195">
        <v>2.5</v>
      </c>
      <c r="T24" s="202"/>
      <c r="U24" s="306"/>
      <c r="V24" s="306"/>
      <c r="W24" s="306"/>
      <c r="X24" s="361"/>
      <c r="Y24" s="361"/>
      <c r="Z24" s="361"/>
      <c r="AA24" s="361"/>
      <c r="AB24" s="330">
        <f t="shared" si="8"/>
        <v>2</v>
      </c>
      <c r="AC24" s="513">
        <f t="shared" si="9"/>
        <v>4.0999999999999996</v>
      </c>
      <c r="AD24" s="218">
        <v>10.199999999999999</v>
      </c>
      <c r="AE24" s="363">
        <v>10.199999999999999</v>
      </c>
    </row>
    <row r="25" spans="1:31" ht="54" customHeight="1">
      <c r="A25" s="69"/>
      <c r="B25" s="64" t="s">
        <v>230</v>
      </c>
      <c r="C25" s="331"/>
      <c r="D25" s="287"/>
      <c r="E25" s="306"/>
      <c r="F25" s="304"/>
      <c r="G25" s="333"/>
      <c r="H25" s="333"/>
      <c r="I25" s="195">
        <v>3</v>
      </c>
      <c r="J25" s="333"/>
      <c r="K25" s="195"/>
      <c r="L25" s="333"/>
      <c r="M25" s="362"/>
      <c r="N25" s="330">
        <f t="shared" si="7"/>
        <v>3</v>
      </c>
      <c r="O25" s="305"/>
      <c r="P25" s="306"/>
      <c r="Q25" s="287">
        <v>47</v>
      </c>
      <c r="R25" s="287">
        <v>0</v>
      </c>
      <c r="S25" s="287"/>
      <c r="T25" s="202"/>
      <c r="U25" s="306"/>
      <c r="V25" s="306"/>
      <c r="W25" s="306"/>
      <c r="X25" s="362"/>
      <c r="Y25" s="362"/>
      <c r="Z25" s="362"/>
      <c r="AA25" s="362"/>
      <c r="AB25" s="330">
        <f t="shared" si="8"/>
        <v>47</v>
      </c>
      <c r="AC25" s="513">
        <f t="shared" si="9"/>
        <v>50</v>
      </c>
      <c r="AD25" s="342">
        <v>50</v>
      </c>
      <c r="AE25" s="343">
        <v>50</v>
      </c>
    </row>
    <row r="26" spans="1:31" ht="54" customHeight="1">
      <c r="A26" s="69"/>
      <c r="B26" s="64" t="s">
        <v>226</v>
      </c>
      <c r="C26" s="331"/>
      <c r="D26" s="287"/>
      <c r="E26" s="306"/>
      <c r="F26" s="304"/>
      <c r="G26" s="333"/>
      <c r="H26" s="333"/>
      <c r="I26" s="333"/>
      <c r="J26" s="333"/>
      <c r="K26" s="195">
        <v>0.3</v>
      </c>
      <c r="L26" s="333"/>
      <c r="M26" s="362">
        <v>0.2</v>
      </c>
      <c r="N26" s="330">
        <f t="shared" si="7"/>
        <v>0.5</v>
      </c>
      <c r="O26" s="305"/>
      <c r="P26" s="306"/>
      <c r="Q26" s="287">
        <v>2</v>
      </c>
      <c r="R26" s="287">
        <v>2</v>
      </c>
      <c r="S26" s="287"/>
      <c r="T26" s="306"/>
      <c r="U26" s="306"/>
      <c r="V26" s="306"/>
      <c r="W26" s="306"/>
      <c r="X26" s="362">
        <v>4</v>
      </c>
      <c r="Y26" s="362">
        <v>4</v>
      </c>
      <c r="Z26" s="362"/>
      <c r="AA26" s="362"/>
      <c r="AB26" s="330">
        <f t="shared" si="8"/>
        <v>6</v>
      </c>
      <c r="AC26" s="513">
        <f t="shared" si="9"/>
        <v>6.5</v>
      </c>
      <c r="AD26" s="342">
        <v>118</v>
      </c>
      <c r="AE26" s="343">
        <v>110</v>
      </c>
    </row>
    <row r="27" spans="1:31" ht="54" customHeight="1">
      <c r="A27" s="69"/>
      <c r="B27" s="64" t="s">
        <v>232</v>
      </c>
      <c r="C27" s="331"/>
      <c r="D27" s="287"/>
      <c r="E27" s="306"/>
      <c r="F27" s="304"/>
      <c r="G27" s="333"/>
      <c r="H27" s="333"/>
      <c r="I27" s="333"/>
      <c r="J27" s="333"/>
      <c r="K27" s="333"/>
      <c r="L27" s="333"/>
      <c r="M27" s="362"/>
      <c r="N27" s="330">
        <f t="shared" si="7"/>
        <v>0</v>
      </c>
      <c r="O27" s="305"/>
      <c r="P27" s="306"/>
      <c r="Q27" s="287">
        <v>0.3</v>
      </c>
      <c r="R27" s="287"/>
      <c r="S27" s="287"/>
      <c r="T27" s="306"/>
      <c r="U27" s="306"/>
      <c r="V27" s="306"/>
      <c r="W27" s="306"/>
      <c r="X27" s="362"/>
      <c r="Y27" s="362"/>
      <c r="Z27" s="362"/>
      <c r="AA27" s="362"/>
      <c r="AB27" s="330">
        <f t="shared" si="8"/>
        <v>0.3</v>
      </c>
      <c r="AC27" s="513">
        <f t="shared" si="9"/>
        <v>0.3</v>
      </c>
      <c r="AD27" s="342">
        <v>1</v>
      </c>
      <c r="AE27" s="343">
        <v>0.9</v>
      </c>
    </row>
    <row r="28" spans="1:31" ht="54" customHeight="1">
      <c r="A28" s="69"/>
      <c r="B28" s="64" t="s">
        <v>233</v>
      </c>
      <c r="C28" s="331"/>
      <c r="D28" s="287"/>
      <c r="E28" s="306"/>
      <c r="F28" s="304"/>
      <c r="G28" s="304"/>
      <c r="H28" s="304"/>
      <c r="I28" s="304"/>
      <c r="J28" s="304"/>
      <c r="K28" s="304"/>
      <c r="L28" s="304"/>
      <c r="M28" s="362"/>
      <c r="N28" s="330">
        <f t="shared" si="7"/>
        <v>0</v>
      </c>
      <c r="O28" s="305"/>
      <c r="P28" s="306"/>
      <c r="Q28" s="287">
        <v>0.5</v>
      </c>
      <c r="R28" s="287"/>
      <c r="S28" s="287"/>
      <c r="T28" s="306"/>
      <c r="U28" s="306"/>
      <c r="V28" s="306"/>
      <c r="W28" s="306"/>
      <c r="X28" s="362"/>
      <c r="Y28" s="362"/>
      <c r="Z28" s="362"/>
      <c r="AA28" s="362"/>
      <c r="AB28" s="330">
        <f t="shared" si="8"/>
        <v>0.5</v>
      </c>
      <c r="AC28" s="513">
        <f t="shared" si="9"/>
        <v>0.5</v>
      </c>
      <c r="AD28" s="342">
        <v>5.3</v>
      </c>
      <c r="AE28" s="343">
        <v>5.3</v>
      </c>
    </row>
    <row r="29" spans="1:31" ht="54" customHeight="1" thickBot="1">
      <c r="B29" s="109" t="s">
        <v>256</v>
      </c>
      <c r="C29" s="692">
        <f>SUM(C20:C28)</f>
        <v>0</v>
      </c>
      <c r="D29" s="693">
        <f t="shared" ref="D29:AE29" si="10">SUM(D20:D28)</f>
        <v>0.1</v>
      </c>
      <c r="E29" s="693">
        <f t="shared" si="10"/>
        <v>0.30000000000000004</v>
      </c>
      <c r="F29" s="693">
        <f t="shared" si="10"/>
        <v>0</v>
      </c>
      <c r="G29" s="693">
        <f t="shared" si="10"/>
        <v>0.60000000000000009</v>
      </c>
      <c r="H29" s="693">
        <f t="shared" si="10"/>
        <v>0</v>
      </c>
      <c r="I29" s="693">
        <f t="shared" si="10"/>
        <v>9.1999999999999993</v>
      </c>
      <c r="J29" s="693">
        <f t="shared" si="10"/>
        <v>0</v>
      </c>
      <c r="K29" s="693">
        <f t="shared" si="10"/>
        <v>1.3000000000000003</v>
      </c>
      <c r="L29" s="693">
        <f t="shared" si="10"/>
        <v>0</v>
      </c>
      <c r="M29" s="693">
        <f t="shared" si="10"/>
        <v>0.2</v>
      </c>
      <c r="N29" s="694">
        <f t="shared" si="7"/>
        <v>11.7</v>
      </c>
      <c r="O29" s="692">
        <f t="shared" si="10"/>
        <v>0</v>
      </c>
      <c r="P29" s="693">
        <f t="shared" si="10"/>
        <v>0.2</v>
      </c>
      <c r="Q29" s="693">
        <f t="shared" si="10"/>
        <v>74.599999999999994</v>
      </c>
      <c r="R29" s="693">
        <f t="shared" si="10"/>
        <v>5.8</v>
      </c>
      <c r="S29" s="693">
        <f t="shared" si="10"/>
        <v>2.5</v>
      </c>
      <c r="T29" s="693">
        <f t="shared" si="10"/>
        <v>4.0999999999999996</v>
      </c>
      <c r="U29" s="693">
        <f t="shared" si="10"/>
        <v>0</v>
      </c>
      <c r="V29" s="693">
        <f t="shared" si="10"/>
        <v>0</v>
      </c>
      <c r="W29" s="693">
        <f t="shared" si="10"/>
        <v>0</v>
      </c>
      <c r="X29" s="693">
        <f t="shared" si="10"/>
        <v>4.2</v>
      </c>
      <c r="Y29" s="693">
        <f t="shared" si="10"/>
        <v>4.2</v>
      </c>
      <c r="Z29" s="693">
        <f t="shared" si="10"/>
        <v>0.2</v>
      </c>
      <c r="AA29" s="693">
        <f t="shared" si="10"/>
        <v>2.1</v>
      </c>
      <c r="AB29" s="694">
        <f t="shared" si="8"/>
        <v>85.399999999999991</v>
      </c>
      <c r="AC29" s="695">
        <f t="shared" si="9"/>
        <v>97.1</v>
      </c>
      <c r="AD29" s="696">
        <f t="shared" si="10"/>
        <v>514.79999999999995</v>
      </c>
      <c r="AE29" s="696">
        <f t="shared" si="10"/>
        <v>506.7</v>
      </c>
    </row>
    <row r="30" spans="1:31" ht="54" customHeight="1">
      <c r="A30" s="69"/>
      <c r="B30" s="64" t="s">
        <v>282</v>
      </c>
      <c r="C30" s="517"/>
      <c r="D30" s="518"/>
      <c r="E30" s="519"/>
      <c r="F30" s="518">
        <v>0.4</v>
      </c>
      <c r="G30" s="518"/>
      <c r="H30" s="518"/>
      <c r="I30" s="518">
        <v>0.7</v>
      </c>
      <c r="J30" s="518"/>
      <c r="K30" s="518"/>
      <c r="L30" s="518"/>
      <c r="M30" s="519"/>
      <c r="N30" s="330">
        <f>SUM(C30:M30)</f>
        <v>1.1000000000000001</v>
      </c>
      <c r="O30" s="520"/>
      <c r="P30" s="519"/>
      <c r="Q30" s="518">
        <v>3.9</v>
      </c>
      <c r="R30" s="518">
        <v>3</v>
      </c>
      <c r="S30" s="518"/>
      <c r="T30" s="519">
        <v>0.7</v>
      </c>
      <c r="U30" s="519"/>
      <c r="V30" s="519"/>
      <c r="W30" s="519"/>
      <c r="X30" s="519"/>
      <c r="Y30" s="519"/>
      <c r="Z30" s="519"/>
      <c r="AA30" s="521" t="s">
        <v>307</v>
      </c>
      <c r="AB30" s="330">
        <f>SUM(O30:Q30,T30:X30,Z30:AA30)</f>
        <v>4.5999999999999996</v>
      </c>
      <c r="AC30" s="513">
        <f t="shared" ref="AC30:AC35" si="11">SUM(N30,AB30)</f>
        <v>5.6999999999999993</v>
      </c>
      <c r="AD30" s="522">
        <v>32.799999999999997</v>
      </c>
      <c r="AE30" s="523">
        <v>32.799999999999997</v>
      </c>
    </row>
    <row r="31" spans="1:31" ht="54" customHeight="1">
      <c r="A31" s="69"/>
      <c r="B31" s="64" t="s">
        <v>284</v>
      </c>
      <c r="C31" s="331"/>
      <c r="D31" s="304"/>
      <c r="E31" s="306"/>
      <c r="F31" s="304"/>
      <c r="G31" s="304"/>
      <c r="H31" s="304"/>
      <c r="I31" s="304"/>
      <c r="J31" s="304"/>
      <c r="K31" s="304"/>
      <c r="L31" s="304"/>
      <c r="M31" s="306"/>
      <c r="N31" s="330">
        <f t="shared" ref="N31:N36" si="12">SUM(C31:M31)</f>
        <v>0</v>
      </c>
      <c r="O31" s="305"/>
      <c r="P31" s="306"/>
      <c r="Q31" s="304">
        <v>6.4</v>
      </c>
      <c r="R31" s="304">
        <v>0.1</v>
      </c>
      <c r="S31" s="304"/>
      <c r="T31" s="306"/>
      <c r="U31" s="306"/>
      <c r="V31" s="306"/>
      <c r="W31" s="306"/>
      <c r="X31" s="306"/>
      <c r="Y31" s="306"/>
      <c r="Z31" s="306"/>
      <c r="AA31" s="306"/>
      <c r="AB31" s="330">
        <f t="shared" ref="AB31:AB36" si="13">SUM(O31:Q31,T31:X31,Z31:AA31)</f>
        <v>6.4</v>
      </c>
      <c r="AC31" s="513">
        <f t="shared" si="11"/>
        <v>6.4</v>
      </c>
      <c r="AD31" s="336">
        <v>42.3</v>
      </c>
      <c r="AE31" s="337">
        <v>42.3</v>
      </c>
    </row>
    <row r="32" spans="1:31" ht="54" customHeight="1">
      <c r="A32" s="69"/>
      <c r="B32" s="64" t="s">
        <v>206</v>
      </c>
      <c r="C32" s="331"/>
      <c r="D32" s="304"/>
      <c r="E32" s="306"/>
      <c r="F32" s="304"/>
      <c r="G32" s="304"/>
      <c r="H32" s="304"/>
      <c r="I32" s="190">
        <v>15.49</v>
      </c>
      <c r="J32" s="304"/>
      <c r="K32" s="304"/>
      <c r="L32" s="304"/>
      <c r="M32" s="306"/>
      <c r="N32" s="330">
        <f t="shared" si="12"/>
        <v>15.49</v>
      </c>
      <c r="O32" s="305"/>
      <c r="P32" s="306"/>
      <c r="Q32" s="304">
        <v>56.68</v>
      </c>
      <c r="R32" s="304">
        <v>28.78</v>
      </c>
      <c r="S32" s="304"/>
      <c r="T32" s="306">
        <v>12.4</v>
      </c>
      <c r="U32" s="306"/>
      <c r="V32" s="306">
        <v>7.0000000000000007E-2</v>
      </c>
      <c r="W32" s="306"/>
      <c r="X32" s="306">
        <v>0.46</v>
      </c>
      <c r="Y32" s="306">
        <v>0.46</v>
      </c>
      <c r="Z32" s="306">
        <v>0.14000000000000001</v>
      </c>
      <c r="AA32" s="306"/>
      <c r="AB32" s="330">
        <f>SUM(O32:Q32,T32:X32,Z32:AA32)</f>
        <v>69.749999999999986</v>
      </c>
      <c r="AC32" s="513">
        <f t="shared" si="11"/>
        <v>85.239999999999981</v>
      </c>
      <c r="AD32" s="336">
        <v>933.1</v>
      </c>
      <c r="AE32" s="336">
        <v>933.1</v>
      </c>
    </row>
    <row r="33" spans="1:31" ht="54" customHeight="1">
      <c r="A33" s="69"/>
      <c r="B33" s="64" t="s">
        <v>285</v>
      </c>
      <c r="C33" s="331"/>
      <c r="D33" s="304"/>
      <c r="E33" s="306"/>
      <c r="F33" s="304"/>
      <c r="G33" s="304"/>
      <c r="H33" s="304"/>
      <c r="I33" s="190">
        <v>10.66</v>
      </c>
      <c r="J33" s="304"/>
      <c r="K33" s="304"/>
      <c r="L33" s="304"/>
      <c r="M33" s="306"/>
      <c r="N33" s="330">
        <f t="shared" si="12"/>
        <v>10.66</v>
      </c>
      <c r="O33" s="305"/>
      <c r="P33" s="306"/>
      <c r="Q33" s="304">
        <v>20.260000000000002</v>
      </c>
      <c r="R33" s="304">
        <v>17.920000000000002</v>
      </c>
      <c r="S33" s="304"/>
      <c r="T33" s="306">
        <v>2.64</v>
      </c>
      <c r="U33" s="306"/>
      <c r="V33" s="306">
        <v>0.84</v>
      </c>
      <c r="W33" s="306"/>
      <c r="X33" s="306">
        <v>0.71</v>
      </c>
      <c r="Y33" s="306">
        <v>0.71</v>
      </c>
      <c r="Z33" s="306">
        <v>1.34</v>
      </c>
      <c r="AA33" s="306"/>
      <c r="AB33" s="330">
        <f t="shared" si="13"/>
        <v>25.790000000000003</v>
      </c>
      <c r="AC33" s="513">
        <f t="shared" si="11"/>
        <v>36.450000000000003</v>
      </c>
      <c r="AD33" s="336">
        <v>452.9</v>
      </c>
      <c r="AE33" s="336">
        <v>452.9</v>
      </c>
    </row>
    <row r="34" spans="1:31" ht="54" customHeight="1">
      <c r="A34" s="69"/>
      <c r="B34" s="64" t="s">
        <v>283</v>
      </c>
      <c r="C34" s="331"/>
      <c r="D34" s="304"/>
      <c r="E34" s="306">
        <v>0.6</v>
      </c>
      <c r="F34" s="304">
        <v>0.01</v>
      </c>
      <c r="G34" s="304">
        <v>0.2</v>
      </c>
      <c r="H34" s="304"/>
      <c r="I34" s="304">
        <v>3.87</v>
      </c>
      <c r="J34" s="304">
        <v>1.98</v>
      </c>
      <c r="K34" s="304"/>
      <c r="L34" s="304">
        <v>0.05</v>
      </c>
      <c r="M34" s="306"/>
      <c r="N34" s="330">
        <f t="shared" si="12"/>
        <v>6.71</v>
      </c>
      <c r="O34" s="305"/>
      <c r="P34" s="306"/>
      <c r="Q34" s="304">
        <v>0.66</v>
      </c>
      <c r="R34" s="304">
        <v>0.56000000000000005</v>
      </c>
      <c r="S34" s="304"/>
      <c r="T34" s="306">
        <v>0.9</v>
      </c>
      <c r="U34" s="306"/>
      <c r="V34" s="306"/>
      <c r="W34" s="306">
        <v>0.1</v>
      </c>
      <c r="X34" s="306">
        <v>2</v>
      </c>
      <c r="Y34" s="306">
        <v>2</v>
      </c>
      <c r="Z34" s="306">
        <v>7.52</v>
      </c>
      <c r="AA34" s="306"/>
      <c r="AB34" s="330">
        <f>SUM(O34:Q34,T34:X34,Z34:AA34)</f>
        <v>11.18</v>
      </c>
      <c r="AC34" s="513">
        <f t="shared" si="11"/>
        <v>17.89</v>
      </c>
      <c r="AD34" s="336">
        <v>222</v>
      </c>
      <c r="AE34" s="337">
        <v>218</v>
      </c>
    </row>
    <row r="35" spans="1:31" ht="54" customHeight="1">
      <c r="A35" s="69"/>
      <c r="B35" s="100" t="s">
        <v>286</v>
      </c>
      <c r="C35" s="332"/>
      <c r="D35" s="333"/>
      <c r="E35" s="334"/>
      <c r="F35" s="333">
        <v>0.77</v>
      </c>
      <c r="G35" s="333"/>
      <c r="H35" s="333"/>
      <c r="I35" s="333">
        <v>8.2799999999999994</v>
      </c>
      <c r="J35" s="333"/>
      <c r="K35" s="333">
        <v>0</v>
      </c>
      <c r="L35" s="333"/>
      <c r="M35" s="334"/>
      <c r="N35" s="330">
        <f t="shared" si="12"/>
        <v>9.0499999999999989</v>
      </c>
      <c r="O35" s="335"/>
      <c r="P35" s="334">
        <v>0.34</v>
      </c>
      <c r="Q35" s="333">
        <v>19.5</v>
      </c>
      <c r="R35" s="333">
        <v>17.399999999999999</v>
      </c>
      <c r="S35" s="333"/>
      <c r="T35" s="334">
        <v>6.49</v>
      </c>
      <c r="U35" s="334"/>
      <c r="V35" s="334">
        <v>0.38</v>
      </c>
      <c r="W35" s="334"/>
      <c r="X35" s="334">
        <v>0.01</v>
      </c>
      <c r="Y35" s="334">
        <v>0.01</v>
      </c>
      <c r="Z35" s="334">
        <v>0.3</v>
      </c>
      <c r="AA35" s="334"/>
      <c r="AB35" s="330">
        <f t="shared" si="13"/>
        <v>27.02</v>
      </c>
      <c r="AC35" s="513">
        <f t="shared" si="11"/>
        <v>36.07</v>
      </c>
      <c r="AD35" s="338">
        <v>476.5</v>
      </c>
      <c r="AE35" s="338">
        <v>476.5</v>
      </c>
    </row>
    <row r="36" spans="1:31" ht="54" customHeight="1" thickBot="1">
      <c r="B36" s="109" t="s">
        <v>254</v>
      </c>
      <c r="C36" s="692">
        <f>SUM(C30:C35)</f>
        <v>0</v>
      </c>
      <c r="D36" s="693">
        <f t="shared" ref="D36:AE36" si="14">SUM(D30:D35)</f>
        <v>0</v>
      </c>
      <c r="E36" s="693">
        <f t="shared" si="14"/>
        <v>0.6</v>
      </c>
      <c r="F36" s="693">
        <f t="shared" si="14"/>
        <v>1.1800000000000002</v>
      </c>
      <c r="G36" s="693">
        <f t="shared" si="14"/>
        <v>0.2</v>
      </c>
      <c r="H36" s="693">
        <f t="shared" si="14"/>
        <v>0</v>
      </c>
      <c r="I36" s="693">
        <f t="shared" si="14"/>
        <v>39</v>
      </c>
      <c r="J36" s="693">
        <f t="shared" si="14"/>
        <v>1.98</v>
      </c>
      <c r="K36" s="693">
        <f t="shared" si="14"/>
        <v>0</v>
      </c>
      <c r="L36" s="693">
        <f t="shared" si="14"/>
        <v>0.05</v>
      </c>
      <c r="M36" s="693">
        <f t="shared" si="14"/>
        <v>0</v>
      </c>
      <c r="N36" s="694">
        <f t="shared" si="12"/>
        <v>43.009999999999991</v>
      </c>
      <c r="O36" s="702">
        <f t="shared" si="14"/>
        <v>0</v>
      </c>
      <c r="P36" s="703">
        <f t="shared" si="14"/>
        <v>0.34</v>
      </c>
      <c r="Q36" s="703">
        <f t="shared" si="14"/>
        <v>107.4</v>
      </c>
      <c r="R36" s="703">
        <f t="shared" si="14"/>
        <v>67.760000000000005</v>
      </c>
      <c r="S36" s="703">
        <f t="shared" si="14"/>
        <v>0</v>
      </c>
      <c r="T36" s="703">
        <f t="shared" si="14"/>
        <v>23.130000000000003</v>
      </c>
      <c r="U36" s="703">
        <f t="shared" si="14"/>
        <v>0</v>
      </c>
      <c r="V36" s="703">
        <f t="shared" si="14"/>
        <v>1.29</v>
      </c>
      <c r="W36" s="703">
        <f t="shared" si="14"/>
        <v>0.1</v>
      </c>
      <c r="X36" s="703">
        <f t="shared" si="14"/>
        <v>3.1799999999999997</v>
      </c>
      <c r="Y36" s="703">
        <f t="shared" si="14"/>
        <v>3.1799999999999997</v>
      </c>
      <c r="Z36" s="703">
        <f t="shared" si="14"/>
        <v>9.3000000000000007</v>
      </c>
      <c r="AA36" s="703">
        <f t="shared" si="14"/>
        <v>0</v>
      </c>
      <c r="AB36" s="704">
        <f t="shared" si="13"/>
        <v>144.74</v>
      </c>
      <c r="AC36" s="695">
        <f t="shared" si="14"/>
        <v>187.74999999999994</v>
      </c>
      <c r="AD36" s="696">
        <f t="shared" si="14"/>
        <v>2159.6</v>
      </c>
      <c r="AE36" s="696">
        <f t="shared" si="14"/>
        <v>2155.6</v>
      </c>
    </row>
    <row r="37" spans="1:31" ht="54" customHeight="1">
      <c r="A37" s="69"/>
      <c r="B37" s="63" t="s">
        <v>240</v>
      </c>
      <c r="C37" s="200">
        <v>0</v>
      </c>
      <c r="D37" s="190">
        <v>0</v>
      </c>
      <c r="E37" s="306">
        <v>0.1</v>
      </c>
      <c r="F37" s="195">
        <v>0</v>
      </c>
      <c r="G37" s="195">
        <v>0</v>
      </c>
      <c r="H37" s="195">
        <v>0</v>
      </c>
      <c r="I37" s="304">
        <v>0.2</v>
      </c>
      <c r="J37" s="195">
        <v>0</v>
      </c>
      <c r="K37" s="195">
        <v>0</v>
      </c>
      <c r="L37" s="195">
        <v>0</v>
      </c>
      <c r="M37" s="195">
        <v>0</v>
      </c>
      <c r="N37" s="330">
        <f>SUM(C37:M37)</f>
        <v>0.30000000000000004</v>
      </c>
      <c r="O37" s="226">
        <v>0</v>
      </c>
      <c r="P37" s="227">
        <v>0</v>
      </c>
      <c r="Q37" s="684">
        <v>0.2</v>
      </c>
      <c r="R37" s="227">
        <v>0</v>
      </c>
      <c r="S37" s="227"/>
      <c r="T37" s="227">
        <v>0</v>
      </c>
      <c r="U37" s="227">
        <v>0</v>
      </c>
      <c r="V37" s="227">
        <v>0</v>
      </c>
      <c r="W37" s="227"/>
      <c r="X37" s="227"/>
      <c r="Y37" s="227"/>
      <c r="Z37" s="227"/>
      <c r="AA37" s="227"/>
      <c r="AB37" s="686">
        <f>SUM(O37:Q37,T37:X37,Z37:AA37)</f>
        <v>0.2</v>
      </c>
      <c r="AC37" s="513">
        <f>SUM(N37,AB37)</f>
        <v>0.5</v>
      </c>
      <c r="AD37" s="336">
        <v>5</v>
      </c>
      <c r="AE37" s="337">
        <v>4</v>
      </c>
    </row>
    <row r="38" spans="1:31" ht="54" customHeight="1">
      <c r="A38" s="69"/>
      <c r="B38" s="63" t="s">
        <v>237</v>
      </c>
      <c r="C38" s="331"/>
      <c r="D38" s="304"/>
      <c r="E38" s="306"/>
      <c r="F38" s="304"/>
      <c r="G38" s="304"/>
      <c r="H38" s="304"/>
      <c r="I38" s="304"/>
      <c r="J38" s="304"/>
      <c r="K38" s="304"/>
      <c r="L38" s="304"/>
      <c r="M38" s="306"/>
      <c r="N38" s="330">
        <f>SUM(C38:M38)</f>
        <v>0</v>
      </c>
      <c r="O38" s="305"/>
      <c r="P38" s="306"/>
      <c r="Q38" s="304">
        <v>0.5</v>
      </c>
      <c r="R38" s="304"/>
      <c r="S38" s="304"/>
      <c r="T38" s="306"/>
      <c r="U38" s="306"/>
      <c r="V38" s="306">
        <v>0.1</v>
      </c>
      <c r="W38" s="306"/>
      <c r="X38" s="306"/>
      <c r="Y38" s="306"/>
      <c r="Z38" s="306"/>
      <c r="AA38" s="306"/>
      <c r="AB38" s="330">
        <f>SUM(O38:Q38,T38:X38,Z38:AA38)</f>
        <v>0.6</v>
      </c>
      <c r="AC38" s="513">
        <f>SUM(N38,AB38)</f>
        <v>0.6</v>
      </c>
      <c r="AD38" s="336">
        <v>5.6</v>
      </c>
      <c r="AE38" s="337">
        <v>4.7</v>
      </c>
    </row>
    <row r="39" spans="1:31" ht="54" customHeight="1">
      <c r="A39" s="69"/>
      <c r="B39" s="52" t="s">
        <v>239</v>
      </c>
      <c r="C39" s="331">
        <v>0.1</v>
      </c>
      <c r="D39" s="304"/>
      <c r="E39" s="306"/>
      <c r="F39" s="304"/>
      <c r="G39" s="304"/>
      <c r="H39" s="304"/>
      <c r="I39" s="190">
        <v>0.2</v>
      </c>
      <c r="J39" s="304"/>
      <c r="K39" s="304"/>
      <c r="L39" s="304"/>
      <c r="M39" s="306"/>
      <c r="N39" s="330">
        <f>SUM(C39:M39)</f>
        <v>0.30000000000000004</v>
      </c>
      <c r="O39" s="305"/>
      <c r="P39" s="306"/>
      <c r="Q39" s="304">
        <v>0.5</v>
      </c>
      <c r="R39" s="304"/>
      <c r="S39" s="304"/>
      <c r="T39" s="306">
        <v>0.1</v>
      </c>
      <c r="U39" s="306"/>
      <c r="V39" s="306"/>
      <c r="W39" s="306"/>
      <c r="X39" s="306"/>
      <c r="Y39" s="306"/>
      <c r="Z39" s="306"/>
      <c r="AA39" s="306"/>
      <c r="AB39" s="330">
        <f>SUM(O39:Q39,T39:X39,Z39:AA39)</f>
        <v>0.6</v>
      </c>
      <c r="AC39" s="513">
        <f>SUM(N39,AB39)</f>
        <v>0.9</v>
      </c>
      <c r="AD39" s="336">
        <v>9</v>
      </c>
      <c r="AE39" s="337">
        <v>7.2</v>
      </c>
    </row>
    <row r="40" spans="1:31" ht="54" customHeight="1" thickBot="1">
      <c r="B40" s="22" t="s">
        <v>255</v>
      </c>
      <c r="C40" s="703">
        <f>SUM(C37:C39)</f>
        <v>0.1</v>
      </c>
      <c r="D40" s="703">
        <f t="shared" ref="D40:AE40" si="15">SUM(D37:D39)</f>
        <v>0</v>
      </c>
      <c r="E40" s="703">
        <f t="shared" si="15"/>
        <v>0.1</v>
      </c>
      <c r="F40" s="703">
        <f t="shared" si="15"/>
        <v>0</v>
      </c>
      <c r="G40" s="703">
        <f t="shared" si="15"/>
        <v>0</v>
      </c>
      <c r="H40" s="703">
        <f t="shared" si="15"/>
        <v>0</v>
      </c>
      <c r="I40" s="703">
        <f t="shared" si="15"/>
        <v>0.4</v>
      </c>
      <c r="J40" s="703">
        <f t="shared" si="15"/>
        <v>0</v>
      </c>
      <c r="K40" s="703">
        <f t="shared" si="15"/>
        <v>0</v>
      </c>
      <c r="L40" s="703">
        <f t="shared" si="15"/>
        <v>0</v>
      </c>
      <c r="M40" s="703">
        <f t="shared" si="15"/>
        <v>0</v>
      </c>
      <c r="N40" s="705">
        <f>SUM(C40:M40)</f>
        <v>0.60000000000000009</v>
      </c>
      <c r="O40" s="692">
        <f t="shared" si="15"/>
        <v>0</v>
      </c>
      <c r="P40" s="693">
        <f t="shared" si="15"/>
        <v>0</v>
      </c>
      <c r="Q40" s="693">
        <f t="shared" si="15"/>
        <v>1.2</v>
      </c>
      <c r="R40" s="693">
        <f t="shared" si="15"/>
        <v>0</v>
      </c>
      <c r="S40" s="693">
        <f t="shared" si="15"/>
        <v>0</v>
      </c>
      <c r="T40" s="693">
        <f t="shared" si="15"/>
        <v>0.1</v>
      </c>
      <c r="U40" s="693">
        <f t="shared" si="15"/>
        <v>0</v>
      </c>
      <c r="V40" s="693">
        <f t="shared" si="15"/>
        <v>0.1</v>
      </c>
      <c r="W40" s="693">
        <f t="shared" si="15"/>
        <v>0</v>
      </c>
      <c r="X40" s="693">
        <f t="shared" si="15"/>
        <v>0</v>
      </c>
      <c r="Y40" s="693">
        <f t="shared" si="15"/>
        <v>0</v>
      </c>
      <c r="Z40" s="693">
        <f t="shared" si="15"/>
        <v>0</v>
      </c>
      <c r="AA40" s="693">
        <f t="shared" si="15"/>
        <v>0</v>
      </c>
      <c r="AB40" s="694">
        <f>SUM(O40:Q40,T40:X40,Z40:AA40)</f>
        <v>1.4000000000000001</v>
      </c>
      <c r="AC40" s="706">
        <f t="shared" si="15"/>
        <v>2</v>
      </c>
      <c r="AD40" s="707">
        <f t="shared" si="15"/>
        <v>19.600000000000001</v>
      </c>
      <c r="AE40" s="707">
        <f t="shared" si="15"/>
        <v>15.899999999999999</v>
      </c>
    </row>
    <row r="41" spans="1:31" ht="54" customHeight="1" thickBot="1">
      <c r="B41" s="109" t="s">
        <v>244</v>
      </c>
      <c r="C41" s="708">
        <f t="shared" ref="C41:M41" si="16">SUM(C11,C16,C19,C29,C36,C40)</f>
        <v>0.1</v>
      </c>
      <c r="D41" s="709">
        <f t="shared" si="16"/>
        <v>0.1</v>
      </c>
      <c r="E41" s="709">
        <f t="shared" si="16"/>
        <v>1</v>
      </c>
      <c r="F41" s="709">
        <f t="shared" si="16"/>
        <v>1.1800000000000002</v>
      </c>
      <c r="G41" s="709">
        <f t="shared" si="16"/>
        <v>1.1000000000000001</v>
      </c>
      <c r="H41" s="709">
        <f t="shared" si="16"/>
        <v>0.42000000000000004</v>
      </c>
      <c r="I41" s="709">
        <f t="shared" si="16"/>
        <v>66.295000000000002</v>
      </c>
      <c r="J41" s="709">
        <f t="shared" si="16"/>
        <v>1.98</v>
      </c>
      <c r="K41" s="709">
        <f t="shared" si="16"/>
        <v>2.0000000000000004</v>
      </c>
      <c r="L41" s="709">
        <f t="shared" si="16"/>
        <v>0.05</v>
      </c>
      <c r="M41" s="709">
        <f t="shared" si="16"/>
        <v>0.2</v>
      </c>
      <c r="N41" s="710">
        <f>SUM(C41:M41)</f>
        <v>74.425000000000011</v>
      </c>
      <c r="O41" s="708">
        <f t="shared" ref="O41:AA41" si="17">SUM(O11,O16,O19,O29,O36,O40)</f>
        <v>0.2</v>
      </c>
      <c r="P41" s="709">
        <f t="shared" si="17"/>
        <v>0.54</v>
      </c>
      <c r="Q41" s="709">
        <f t="shared" si="17"/>
        <v>322.21600000000001</v>
      </c>
      <c r="R41" s="709">
        <f t="shared" si="17"/>
        <v>93.665000000000006</v>
      </c>
      <c r="S41" s="709">
        <f t="shared" si="17"/>
        <v>2.5</v>
      </c>
      <c r="T41" s="709">
        <f t="shared" si="17"/>
        <v>45.615000000000002</v>
      </c>
      <c r="U41" s="709">
        <f t="shared" si="17"/>
        <v>0.5</v>
      </c>
      <c r="V41" s="709">
        <f t="shared" si="17"/>
        <v>2.02</v>
      </c>
      <c r="W41" s="709">
        <f t="shared" si="17"/>
        <v>0.47</v>
      </c>
      <c r="X41" s="709">
        <f t="shared" si="17"/>
        <v>13.09</v>
      </c>
      <c r="Y41" s="709">
        <f t="shared" si="17"/>
        <v>12.92</v>
      </c>
      <c r="Z41" s="709">
        <f t="shared" si="17"/>
        <v>13.4</v>
      </c>
      <c r="AA41" s="709">
        <f t="shared" si="17"/>
        <v>2.5100000000000002</v>
      </c>
      <c r="AB41" s="710">
        <f>SUM(O41:Q41,T41:X41,Z41:AA41)</f>
        <v>400.56099999999998</v>
      </c>
      <c r="AC41" s="711">
        <f>SUM(AC11,AC16,AC19,AC29,AC36,AC40)</f>
        <v>474.98599999999993</v>
      </c>
      <c r="AD41" s="712">
        <f>SUM(AD11,AD16,AD19,AD29,AD36,AD40)</f>
        <v>4288.33</v>
      </c>
      <c r="AE41" s="711">
        <f>SUM(AE11,AE16,AE19,AE29,AE36,AE40)</f>
        <v>4172.07</v>
      </c>
    </row>
  </sheetData>
  <mergeCells count="36">
    <mergeCell ref="AC6:AC7"/>
    <mergeCell ref="AE6:AE7"/>
    <mergeCell ref="AD6:AD7"/>
    <mergeCell ref="X6:Y6"/>
    <mergeCell ref="Z6:Z7"/>
    <mergeCell ref="AA6:AA7"/>
    <mergeCell ref="AB6:AB7"/>
    <mergeCell ref="AD1:AE1"/>
    <mergeCell ref="Q5:T5"/>
    <mergeCell ref="G5:K5"/>
    <mergeCell ref="D6:D7"/>
    <mergeCell ref="E6:E7"/>
    <mergeCell ref="O4:AB4"/>
    <mergeCell ref="C4:N4"/>
    <mergeCell ref="F6:F7"/>
    <mergeCell ref="G6:G7"/>
    <mergeCell ref="M6:M7"/>
    <mergeCell ref="O6:O7"/>
    <mergeCell ref="L5:M5"/>
    <mergeCell ref="J6:J7"/>
    <mergeCell ref="O5:P5"/>
    <mergeCell ref="P6:P7"/>
    <mergeCell ref="L6:L7"/>
    <mergeCell ref="B4:B7"/>
    <mergeCell ref="Q6:S6"/>
    <mergeCell ref="D5:F5"/>
    <mergeCell ref="V6:V7"/>
    <mergeCell ref="V5:Y5"/>
    <mergeCell ref="W6:W7"/>
    <mergeCell ref="H6:H7"/>
    <mergeCell ref="I6:I7"/>
    <mergeCell ref="N6:N7"/>
    <mergeCell ref="U6:U7"/>
    <mergeCell ref="T6:T7"/>
    <mergeCell ref="K6:K7"/>
    <mergeCell ref="C6:C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23" orientation="portrait" r:id="rId1"/>
  <headerFooter alignWithMargins="0"/>
  <colBreaks count="1" manualBreakCount="1">
    <brk id="14" max="4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V32"/>
  <sheetViews>
    <sheetView showGridLines="0" showOutlineSymbols="0" topLeftCell="A2" zoomScale="40" zoomScaleNormal="40" zoomScaleSheetLayoutView="50" workbookViewId="0">
      <pane xSplit="2" ySplit="6" topLeftCell="C8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0.75" defaultRowHeight="54" customHeight="1"/>
  <cols>
    <col min="1" max="1" width="7.375" style="1" customWidth="1"/>
    <col min="2" max="2" width="20.625" style="42" customWidth="1"/>
    <col min="3" max="4" width="15.625" style="43" customWidth="1"/>
    <col min="5" max="8" width="15.625" style="42" customWidth="1"/>
    <col min="9" max="18" width="15.625" style="43" customWidth="1"/>
    <col min="19" max="21" width="15.625" style="1" customWidth="1"/>
    <col min="22" max="22" width="1.75" style="1" customWidth="1"/>
    <col min="23" max="16384" width="10.75" style="1"/>
  </cols>
  <sheetData>
    <row r="1" spans="1:22" ht="54" customHeight="1">
      <c r="H1" s="65"/>
      <c r="T1" s="724"/>
      <c r="U1" s="724"/>
      <c r="V1" s="23"/>
    </row>
    <row r="2" spans="1:22" ht="54" customHeight="1">
      <c r="B2" s="2" t="s">
        <v>272</v>
      </c>
      <c r="E2" s="2"/>
      <c r="F2" s="2"/>
      <c r="G2" s="2"/>
      <c r="H2" s="2"/>
      <c r="U2" s="66"/>
    </row>
    <row r="3" spans="1:22" ht="54" customHeight="1">
      <c r="B3" s="2"/>
      <c r="E3" s="2"/>
      <c r="F3" s="2"/>
      <c r="G3" s="2"/>
      <c r="H3" s="2"/>
    </row>
    <row r="4" spans="1:22" ht="54" customHeight="1" thickBot="1">
      <c r="B4" s="4" t="s">
        <v>295</v>
      </c>
      <c r="E4" s="44"/>
      <c r="F4" s="44"/>
      <c r="G4" s="44"/>
      <c r="H4" s="44"/>
      <c r="P4" s="45"/>
      <c r="R4" s="6" t="s">
        <v>306</v>
      </c>
      <c r="S4" s="6"/>
    </row>
    <row r="5" spans="1:22" ht="54" customHeight="1">
      <c r="B5" s="81"/>
      <c r="C5" s="764" t="s">
        <v>248</v>
      </c>
      <c r="D5" s="765"/>
      <c r="E5" s="765"/>
      <c r="F5" s="765"/>
      <c r="G5" s="733"/>
      <c r="H5" s="734"/>
      <c r="I5" s="726" t="s">
        <v>261</v>
      </c>
      <c r="J5" s="727"/>
      <c r="K5" s="727"/>
      <c r="L5" s="727"/>
      <c r="M5" s="727"/>
      <c r="N5" s="727"/>
      <c r="O5" s="727"/>
      <c r="P5" s="727"/>
      <c r="Q5" s="727"/>
      <c r="R5" s="728"/>
      <c r="S5" s="153" t="s">
        <v>118</v>
      </c>
      <c r="T5" s="77" t="s">
        <v>119</v>
      </c>
      <c r="U5" s="60" t="s">
        <v>120</v>
      </c>
    </row>
    <row r="6" spans="1:22" ht="54" customHeight="1">
      <c r="B6" s="7" t="s">
        <v>0</v>
      </c>
      <c r="C6" s="204" t="s">
        <v>34</v>
      </c>
      <c r="D6" s="719" t="s">
        <v>35</v>
      </c>
      <c r="E6" s="725"/>
      <c r="F6" s="121" t="s">
        <v>247</v>
      </c>
      <c r="G6" s="123" t="s">
        <v>36</v>
      </c>
      <c r="H6" s="59"/>
      <c r="I6" s="729" t="s">
        <v>34</v>
      </c>
      <c r="J6" s="720"/>
      <c r="K6" s="120" t="s">
        <v>35</v>
      </c>
      <c r="L6" s="782" t="s">
        <v>37</v>
      </c>
      <c r="M6" s="782"/>
      <c r="N6" s="782"/>
      <c r="O6" s="782"/>
      <c r="P6" s="782" t="s">
        <v>36</v>
      </c>
      <c r="Q6" s="782"/>
      <c r="R6" s="8"/>
      <c r="S6" s="156" t="s">
        <v>49</v>
      </c>
      <c r="T6" s="78" t="s">
        <v>49</v>
      </c>
      <c r="U6" s="61" t="s">
        <v>49</v>
      </c>
    </row>
    <row r="7" spans="1:22" ht="54" customHeight="1" thickBot="1">
      <c r="B7" s="82"/>
      <c r="C7" s="205" t="s">
        <v>305</v>
      </c>
      <c r="D7" s="40" t="s">
        <v>74</v>
      </c>
      <c r="E7" s="83" t="s">
        <v>165</v>
      </c>
      <c r="F7" s="83" t="s">
        <v>116</v>
      </c>
      <c r="G7" s="84" t="s">
        <v>75</v>
      </c>
      <c r="H7" s="85" t="s">
        <v>26</v>
      </c>
      <c r="I7" s="41" t="s">
        <v>50</v>
      </c>
      <c r="J7" s="40" t="s">
        <v>51</v>
      </c>
      <c r="K7" s="39" t="s">
        <v>52</v>
      </c>
      <c r="L7" s="25" t="s">
        <v>308</v>
      </c>
      <c r="M7" s="25" t="s">
        <v>53</v>
      </c>
      <c r="N7" s="25" t="s">
        <v>46</v>
      </c>
      <c r="O7" s="37" t="s">
        <v>54</v>
      </c>
      <c r="P7" s="25" t="s">
        <v>55</v>
      </c>
      <c r="Q7" s="37" t="s">
        <v>56</v>
      </c>
      <c r="R7" s="38" t="s">
        <v>26</v>
      </c>
      <c r="S7" s="157" t="s">
        <v>137</v>
      </c>
      <c r="T7" s="79" t="s">
        <v>138</v>
      </c>
      <c r="U7" s="62" t="s">
        <v>138</v>
      </c>
    </row>
    <row r="8" spans="1:22" ht="54" customHeight="1">
      <c r="A8" s="69"/>
      <c r="B8" s="166" t="s">
        <v>220</v>
      </c>
      <c r="C8" s="392">
        <v>0.1</v>
      </c>
      <c r="D8" s="194" t="s">
        <v>280</v>
      </c>
      <c r="E8" s="193">
        <v>0.23</v>
      </c>
      <c r="F8" s="193" t="s">
        <v>280</v>
      </c>
      <c r="G8" s="193" t="s">
        <v>280</v>
      </c>
      <c r="H8" s="212">
        <f t="shared" ref="H8:H13" si="0">SUM(C8:G8)</f>
        <v>0.33</v>
      </c>
      <c r="I8" s="264">
        <v>4.3899999999999997</v>
      </c>
      <c r="J8" s="194" t="s">
        <v>280</v>
      </c>
      <c r="K8" s="194">
        <v>2.35</v>
      </c>
      <c r="L8" s="211"/>
      <c r="M8" s="194">
        <v>0.26</v>
      </c>
      <c r="N8" s="194" t="s">
        <v>280</v>
      </c>
      <c r="O8" s="194">
        <v>0.13</v>
      </c>
      <c r="P8" s="194" t="s">
        <v>280</v>
      </c>
      <c r="Q8" s="194" t="s">
        <v>280</v>
      </c>
      <c r="R8" s="210">
        <f t="shared" ref="R8:R32" si="1">SUM(I8:Q8)</f>
        <v>7.13</v>
      </c>
      <c r="S8" s="307">
        <f t="shared" ref="S8:S32" si="2">SUM(H8,R8)</f>
        <v>7.46</v>
      </c>
      <c r="T8" s="213">
        <v>195.88</v>
      </c>
      <c r="U8" s="214">
        <v>195.88</v>
      </c>
    </row>
    <row r="9" spans="1:22" ht="54" customHeight="1">
      <c r="A9" s="69"/>
      <c r="B9" s="166" t="s">
        <v>218</v>
      </c>
      <c r="C9" s="392">
        <v>0.5</v>
      </c>
      <c r="D9" s="194"/>
      <c r="E9" s="193">
        <v>1.75</v>
      </c>
      <c r="F9" s="193"/>
      <c r="G9" s="193"/>
      <c r="H9" s="212">
        <f t="shared" si="0"/>
        <v>2.25</v>
      </c>
      <c r="I9" s="264">
        <v>11.75</v>
      </c>
      <c r="J9" s="194"/>
      <c r="K9" s="194">
        <v>7.57</v>
      </c>
      <c r="L9" s="211"/>
      <c r="M9" s="194"/>
      <c r="N9" s="194"/>
      <c r="O9" s="194">
        <v>0.76</v>
      </c>
      <c r="P9" s="194"/>
      <c r="Q9" s="194"/>
      <c r="R9" s="210">
        <f>SUM(I9:Q9)</f>
        <v>20.080000000000002</v>
      </c>
      <c r="S9" s="307">
        <f t="shared" si="2"/>
        <v>22.330000000000002</v>
      </c>
      <c r="T9" s="213">
        <v>344.99</v>
      </c>
      <c r="U9" s="214">
        <v>344.99</v>
      </c>
    </row>
    <row r="10" spans="1:22" ht="54" customHeight="1">
      <c r="A10" s="69"/>
      <c r="B10" s="166" t="s">
        <v>219</v>
      </c>
      <c r="C10" s="206">
        <v>2.2999999999999998</v>
      </c>
      <c r="D10" s="194"/>
      <c r="E10" s="211">
        <v>5.0599999999999996</v>
      </c>
      <c r="F10" s="193"/>
      <c r="G10" s="193"/>
      <c r="H10" s="212">
        <f>SUM(C10:G10)</f>
        <v>7.3599999999999994</v>
      </c>
      <c r="I10" s="211">
        <v>16.3</v>
      </c>
      <c r="J10" s="194"/>
      <c r="K10" s="194">
        <v>8.8000000000000007</v>
      </c>
      <c r="L10" s="211"/>
      <c r="M10" s="211">
        <v>3.22</v>
      </c>
      <c r="N10" s="211">
        <v>0.3</v>
      </c>
      <c r="O10" s="194">
        <v>1.1000000000000001</v>
      </c>
      <c r="P10" s="211">
        <v>0.8</v>
      </c>
      <c r="Q10" s="194"/>
      <c r="R10" s="210">
        <f t="shared" si="1"/>
        <v>30.520000000000003</v>
      </c>
      <c r="S10" s="307">
        <f t="shared" si="2"/>
        <v>37.880000000000003</v>
      </c>
      <c r="T10" s="213">
        <v>921</v>
      </c>
      <c r="U10" s="214">
        <v>837.3</v>
      </c>
    </row>
    <row r="11" spans="1:22" ht="54" customHeight="1">
      <c r="A11" s="69"/>
      <c r="B11" s="166" t="s">
        <v>221</v>
      </c>
      <c r="C11" s="392"/>
      <c r="D11" s="194"/>
      <c r="E11" s="193">
        <v>0.33</v>
      </c>
      <c r="F11" s="193"/>
      <c r="G11" s="193"/>
      <c r="H11" s="212">
        <f t="shared" si="0"/>
        <v>0.33</v>
      </c>
      <c r="I11" s="264">
        <v>7</v>
      </c>
      <c r="J11" s="194"/>
      <c r="K11" s="194">
        <v>2.75</v>
      </c>
      <c r="L11" s="211"/>
      <c r="M11" s="194">
        <v>1.1499999999999999</v>
      </c>
      <c r="N11" s="194">
        <v>0.46</v>
      </c>
      <c r="O11" s="194">
        <v>0.05</v>
      </c>
      <c r="P11" s="194"/>
      <c r="Q11" s="194"/>
      <c r="R11" s="210">
        <f t="shared" si="1"/>
        <v>11.410000000000002</v>
      </c>
      <c r="S11" s="307">
        <f t="shared" si="2"/>
        <v>11.740000000000002</v>
      </c>
      <c r="T11" s="213">
        <v>289.39999999999998</v>
      </c>
      <c r="U11" s="214">
        <v>263.10000000000002</v>
      </c>
    </row>
    <row r="12" spans="1:22" ht="54" customHeight="1">
      <c r="A12" s="69"/>
      <c r="B12" s="166" t="s">
        <v>222</v>
      </c>
      <c r="C12" s="392"/>
      <c r="D12" s="194"/>
      <c r="E12" s="193"/>
      <c r="F12" s="193"/>
      <c r="G12" s="193"/>
      <c r="H12" s="212">
        <f t="shared" si="0"/>
        <v>0</v>
      </c>
      <c r="I12" s="264"/>
      <c r="J12" s="194"/>
      <c r="K12" s="194"/>
      <c r="L12" s="211"/>
      <c r="M12" s="194"/>
      <c r="N12" s="194"/>
      <c r="O12" s="194"/>
      <c r="P12" s="194">
        <v>1</v>
      </c>
      <c r="Q12" s="194"/>
      <c r="R12" s="210">
        <f t="shared" si="1"/>
        <v>1</v>
      </c>
      <c r="S12" s="307">
        <f t="shared" si="2"/>
        <v>1</v>
      </c>
      <c r="T12" s="213">
        <v>12.3</v>
      </c>
      <c r="U12" s="214">
        <v>12.3</v>
      </c>
    </row>
    <row r="13" spans="1:22" ht="54" customHeight="1" thickBot="1">
      <c r="B13" s="139" t="s">
        <v>252</v>
      </c>
      <c r="C13" s="406">
        <f>SUM(C8:C12)</f>
        <v>2.9</v>
      </c>
      <c r="D13" s="407">
        <f>SUM(D8:D12)</f>
        <v>0</v>
      </c>
      <c r="E13" s="408">
        <f t="shared" ref="E13:U13" si="3">SUM(E8:E12)</f>
        <v>7.3699999999999992</v>
      </c>
      <c r="F13" s="408">
        <f t="shared" si="3"/>
        <v>0</v>
      </c>
      <c r="G13" s="408">
        <f t="shared" si="3"/>
        <v>0</v>
      </c>
      <c r="H13" s="409">
        <f t="shared" si="0"/>
        <v>10.27</v>
      </c>
      <c r="I13" s="410">
        <f t="shared" si="3"/>
        <v>39.44</v>
      </c>
      <c r="J13" s="408">
        <f t="shared" si="3"/>
        <v>0</v>
      </c>
      <c r="K13" s="408">
        <f t="shared" si="3"/>
        <v>21.47</v>
      </c>
      <c r="L13" s="408">
        <f t="shared" si="3"/>
        <v>0</v>
      </c>
      <c r="M13" s="408">
        <f t="shared" si="3"/>
        <v>4.6300000000000008</v>
      </c>
      <c r="N13" s="408">
        <f t="shared" si="3"/>
        <v>0.76</v>
      </c>
      <c r="O13" s="408">
        <f t="shared" si="3"/>
        <v>2.04</v>
      </c>
      <c r="P13" s="408">
        <f t="shared" si="3"/>
        <v>1.8</v>
      </c>
      <c r="Q13" s="408">
        <f t="shared" si="3"/>
        <v>0</v>
      </c>
      <c r="R13" s="409">
        <f t="shared" si="1"/>
        <v>70.14</v>
      </c>
      <c r="S13" s="411">
        <f t="shared" si="2"/>
        <v>80.41</v>
      </c>
      <c r="T13" s="412">
        <f t="shared" si="3"/>
        <v>1763.57</v>
      </c>
      <c r="U13" s="413">
        <f t="shared" si="3"/>
        <v>1653.57</v>
      </c>
    </row>
    <row r="14" spans="1:22" ht="54" customHeight="1">
      <c r="A14" s="69"/>
      <c r="B14" s="137" t="s">
        <v>243</v>
      </c>
      <c r="C14" s="392"/>
      <c r="D14" s="369">
        <v>0.1</v>
      </c>
      <c r="E14" s="393"/>
      <c r="F14" s="393"/>
      <c r="G14" s="393"/>
      <c r="H14" s="212">
        <f t="shared" ref="H14:H32" si="4">SUM(C14:G14)</f>
        <v>0.1</v>
      </c>
      <c r="I14" s="368">
        <v>0.5</v>
      </c>
      <c r="J14" s="369"/>
      <c r="K14" s="369">
        <v>0.4</v>
      </c>
      <c r="L14" s="211"/>
      <c r="M14" s="369"/>
      <c r="N14" s="369"/>
      <c r="O14" s="369"/>
      <c r="P14" s="369"/>
      <c r="Q14" s="369">
        <v>0.2</v>
      </c>
      <c r="R14" s="210">
        <f t="shared" si="1"/>
        <v>1.1000000000000001</v>
      </c>
      <c r="S14" s="307">
        <f t="shared" si="2"/>
        <v>1.2000000000000002</v>
      </c>
      <c r="T14" s="394">
        <v>33.6</v>
      </c>
      <c r="U14" s="207">
        <v>31.2</v>
      </c>
    </row>
    <row r="15" spans="1:22" ht="54" customHeight="1" thickBot="1">
      <c r="B15" s="139" t="s">
        <v>253</v>
      </c>
      <c r="C15" s="406">
        <f>SUM(C14)</f>
        <v>0</v>
      </c>
      <c r="D15" s="407">
        <f>SUM(D14)</f>
        <v>0.1</v>
      </c>
      <c r="E15" s="408">
        <f t="shared" ref="E15:U15" si="5">SUM(E14)</f>
        <v>0</v>
      </c>
      <c r="F15" s="408">
        <f t="shared" si="5"/>
        <v>0</v>
      </c>
      <c r="G15" s="408">
        <f t="shared" si="5"/>
        <v>0</v>
      </c>
      <c r="H15" s="409">
        <f t="shared" si="4"/>
        <v>0.1</v>
      </c>
      <c r="I15" s="410">
        <f t="shared" si="5"/>
        <v>0.5</v>
      </c>
      <c r="J15" s="408">
        <f t="shared" si="5"/>
        <v>0</v>
      </c>
      <c r="K15" s="408">
        <f t="shared" si="5"/>
        <v>0.4</v>
      </c>
      <c r="L15" s="408">
        <f t="shared" si="5"/>
        <v>0</v>
      </c>
      <c r="M15" s="408">
        <f t="shared" si="5"/>
        <v>0</v>
      </c>
      <c r="N15" s="408">
        <f t="shared" si="5"/>
        <v>0</v>
      </c>
      <c r="O15" s="408">
        <f t="shared" si="5"/>
        <v>0</v>
      </c>
      <c r="P15" s="408">
        <f t="shared" si="5"/>
        <v>0</v>
      </c>
      <c r="Q15" s="408">
        <f t="shared" si="5"/>
        <v>0.2</v>
      </c>
      <c r="R15" s="409">
        <f t="shared" si="1"/>
        <v>1.1000000000000001</v>
      </c>
      <c r="S15" s="411">
        <f t="shared" si="2"/>
        <v>1.2000000000000002</v>
      </c>
      <c r="T15" s="412">
        <f t="shared" si="5"/>
        <v>33.6</v>
      </c>
      <c r="U15" s="413">
        <f t="shared" si="5"/>
        <v>31.2</v>
      </c>
    </row>
    <row r="16" spans="1:22" ht="54" customHeight="1">
      <c r="A16" s="69"/>
      <c r="B16" s="137" t="s">
        <v>227</v>
      </c>
      <c r="C16" s="206"/>
      <c r="D16" s="186"/>
      <c r="E16" s="190"/>
      <c r="F16" s="190"/>
      <c r="G16" s="193"/>
      <c r="H16" s="212">
        <f t="shared" si="4"/>
        <v>0</v>
      </c>
      <c r="I16" s="199">
        <v>0.5</v>
      </c>
      <c r="J16" s="186"/>
      <c r="K16" s="186">
        <v>0.6</v>
      </c>
      <c r="L16" s="211"/>
      <c r="M16" s="186">
        <v>1</v>
      </c>
      <c r="N16" s="186"/>
      <c r="O16" s="186"/>
      <c r="P16" s="186"/>
      <c r="Q16" s="186">
        <v>0.2</v>
      </c>
      <c r="R16" s="210">
        <f t="shared" si="1"/>
        <v>2.3000000000000003</v>
      </c>
      <c r="S16" s="307">
        <f t="shared" si="2"/>
        <v>2.3000000000000003</v>
      </c>
      <c r="T16" s="188">
        <v>45</v>
      </c>
      <c r="U16" s="209">
        <v>30</v>
      </c>
    </row>
    <row r="17" spans="1:21" ht="54" customHeight="1">
      <c r="A17" s="69"/>
      <c r="B17" s="395" t="s">
        <v>274</v>
      </c>
      <c r="C17" s="414">
        <v>0.04</v>
      </c>
      <c r="D17" s="347"/>
      <c r="E17" s="287"/>
      <c r="F17" s="287"/>
      <c r="G17" s="415"/>
      <c r="H17" s="416">
        <f t="shared" si="4"/>
        <v>0.04</v>
      </c>
      <c r="I17" s="364">
        <v>0.5</v>
      </c>
      <c r="J17" s="196"/>
      <c r="K17" s="196">
        <v>1</v>
      </c>
      <c r="L17" s="403"/>
      <c r="M17" s="364">
        <v>0.3</v>
      </c>
      <c r="N17" s="196"/>
      <c r="O17" s="196">
        <v>0.2</v>
      </c>
      <c r="P17" s="196">
        <v>0.1</v>
      </c>
      <c r="Q17" s="196"/>
      <c r="R17" s="417">
        <f t="shared" si="1"/>
        <v>2.1</v>
      </c>
      <c r="S17" s="418">
        <f t="shared" si="2"/>
        <v>2.14</v>
      </c>
      <c r="T17" s="217">
        <v>11.4</v>
      </c>
      <c r="U17" s="218">
        <v>11.4</v>
      </c>
    </row>
    <row r="18" spans="1:21" ht="54" customHeight="1">
      <c r="A18" s="69"/>
      <c r="B18" s="137" t="s">
        <v>223</v>
      </c>
      <c r="C18" s="206"/>
      <c r="D18" s="196"/>
      <c r="E18" s="195">
        <v>0.7</v>
      </c>
      <c r="F18" s="195"/>
      <c r="G18" s="265"/>
      <c r="H18" s="212">
        <f t="shared" si="4"/>
        <v>0.7</v>
      </c>
      <c r="I18" s="345">
        <v>0.8</v>
      </c>
      <c r="J18" s="345"/>
      <c r="K18" s="345">
        <v>0.7</v>
      </c>
      <c r="L18" s="403"/>
      <c r="M18" s="345"/>
      <c r="N18" s="345"/>
      <c r="O18" s="345"/>
      <c r="P18" s="345"/>
      <c r="Q18" s="345"/>
      <c r="R18" s="210">
        <f t="shared" si="1"/>
        <v>1.5</v>
      </c>
      <c r="S18" s="307">
        <f t="shared" si="2"/>
        <v>2.2000000000000002</v>
      </c>
      <c r="T18" s="365">
        <v>1.2</v>
      </c>
      <c r="U18" s="342">
        <v>1</v>
      </c>
    </row>
    <row r="19" spans="1:21" ht="54" customHeight="1">
      <c r="A19" s="69"/>
      <c r="B19" s="137" t="s">
        <v>224</v>
      </c>
      <c r="C19" s="206">
        <v>0.06</v>
      </c>
      <c r="D19" s="196">
        <v>0.45</v>
      </c>
      <c r="E19" s="195">
        <v>0.22</v>
      </c>
      <c r="F19" s="195">
        <v>0.05</v>
      </c>
      <c r="G19" s="265"/>
      <c r="H19" s="212">
        <f t="shared" si="4"/>
        <v>0.78</v>
      </c>
      <c r="I19" s="345">
        <v>3.17</v>
      </c>
      <c r="J19" s="345">
        <v>0.01</v>
      </c>
      <c r="K19" s="345">
        <v>3.3</v>
      </c>
      <c r="L19" s="403"/>
      <c r="M19" s="345">
        <v>1.03</v>
      </c>
      <c r="N19" s="345"/>
      <c r="O19" s="345">
        <v>0.72</v>
      </c>
      <c r="P19" s="345">
        <v>0.62</v>
      </c>
      <c r="Q19" s="345"/>
      <c r="R19" s="210">
        <f t="shared" si="1"/>
        <v>8.85</v>
      </c>
      <c r="S19" s="307">
        <f t="shared" si="2"/>
        <v>9.629999999999999</v>
      </c>
      <c r="T19" s="365">
        <v>117.5</v>
      </c>
      <c r="U19" s="342">
        <v>114</v>
      </c>
    </row>
    <row r="20" spans="1:21" ht="54" customHeight="1">
      <c r="A20" s="69"/>
      <c r="B20" s="137" t="s">
        <v>226</v>
      </c>
      <c r="C20" s="206"/>
      <c r="D20" s="196"/>
      <c r="E20" s="195"/>
      <c r="F20" s="195"/>
      <c r="G20" s="265"/>
      <c r="H20" s="212">
        <f t="shared" si="4"/>
        <v>0</v>
      </c>
      <c r="I20" s="345">
        <v>1.1000000000000001</v>
      </c>
      <c r="J20" s="345"/>
      <c r="K20" s="345">
        <v>1</v>
      </c>
      <c r="L20" s="403"/>
      <c r="M20" s="345">
        <v>1.8</v>
      </c>
      <c r="N20" s="345"/>
      <c r="O20" s="345">
        <v>0.3</v>
      </c>
      <c r="P20" s="345"/>
      <c r="Q20" s="345"/>
      <c r="R20" s="210">
        <f t="shared" si="1"/>
        <v>4.2</v>
      </c>
      <c r="S20" s="307">
        <f t="shared" si="2"/>
        <v>4.2</v>
      </c>
      <c r="T20" s="365">
        <v>100.4</v>
      </c>
      <c r="U20" s="342">
        <v>85.4</v>
      </c>
    </row>
    <row r="21" spans="1:21" ht="54" customHeight="1">
      <c r="A21" s="117"/>
      <c r="B21" s="137" t="s">
        <v>232</v>
      </c>
      <c r="C21" s="206"/>
      <c r="D21" s="196"/>
      <c r="E21" s="195"/>
      <c r="F21" s="195"/>
      <c r="G21" s="265"/>
      <c r="H21" s="212">
        <f t="shared" si="4"/>
        <v>0</v>
      </c>
      <c r="I21" s="345">
        <v>2</v>
      </c>
      <c r="J21" s="345"/>
      <c r="K21" s="345">
        <v>2</v>
      </c>
      <c r="L21" s="403"/>
      <c r="M21" s="345"/>
      <c r="N21" s="345"/>
      <c r="O21" s="345"/>
      <c r="P21" s="345"/>
      <c r="Q21" s="345"/>
      <c r="R21" s="210">
        <f t="shared" si="1"/>
        <v>4</v>
      </c>
      <c r="S21" s="307">
        <f t="shared" si="2"/>
        <v>4</v>
      </c>
      <c r="T21" s="365">
        <v>48</v>
      </c>
      <c r="U21" s="342">
        <v>42.8</v>
      </c>
    </row>
    <row r="22" spans="1:21" ht="54" customHeight="1">
      <c r="A22" s="69"/>
      <c r="B22" s="137" t="s">
        <v>233</v>
      </c>
      <c r="C22" s="206"/>
      <c r="D22" s="196"/>
      <c r="E22" s="195">
        <v>0.1</v>
      </c>
      <c r="F22" s="195">
        <v>0.05</v>
      </c>
      <c r="G22" s="265"/>
      <c r="H22" s="212">
        <f t="shared" si="4"/>
        <v>0.15000000000000002</v>
      </c>
      <c r="I22" s="345">
        <v>0.66</v>
      </c>
      <c r="J22" s="345"/>
      <c r="K22" s="345">
        <v>0.36</v>
      </c>
      <c r="L22" s="403"/>
      <c r="M22" s="345">
        <v>0.49</v>
      </c>
      <c r="N22" s="345">
        <v>0.12</v>
      </c>
      <c r="O22" s="345">
        <v>0.04</v>
      </c>
      <c r="P22" s="345"/>
      <c r="Q22" s="345">
        <v>0.1</v>
      </c>
      <c r="R22" s="210">
        <f t="shared" si="1"/>
        <v>1.77</v>
      </c>
      <c r="S22" s="307">
        <f t="shared" si="2"/>
        <v>1.92</v>
      </c>
      <c r="T22" s="365">
        <v>43</v>
      </c>
      <c r="U22" s="342">
        <v>10.8</v>
      </c>
    </row>
    <row r="23" spans="1:21" ht="54" customHeight="1" thickBot="1">
      <c r="B23" s="139" t="s">
        <v>256</v>
      </c>
      <c r="C23" s="406">
        <f>SUM(C16:C22)</f>
        <v>0.1</v>
      </c>
      <c r="D23" s="407">
        <f>SUM(D16:D22)</f>
        <v>0.45</v>
      </c>
      <c r="E23" s="408">
        <f t="shared" ref="E23:U23" si="6">SUM(E16:E22)</f>
        <v>1.02</v>
      </c>
      <c r="F23" s="408">
        <f t="shared" si="6"/>
        <v>0.1</v>
      </c>
      <c r="G23" s="408">
        <f t="shared" si="6"/>
        <v>0</v>
      </c>
      <c r="H23" s="409">
        <f t="shared" si="4"/>
        <v>1.6700000000000002</v>
      </c>
      <c r="I23" s="410">
        <f t="shared" si="6"/>
        <v>8.73</v>
      </c>
      <c r="J23" s="408">
        <f t="shared" si="6"/>
        <v>0.01</v>
      </c>
      <c r="K23" s="408">
        <f t="shared" si="6"/>
        <v>8.9599999999999991</v>
      </c>
      <c r="L23" s="408">
        <f t="shared" si="6"/>
        <v>0</v>
      </c>
      <c r="M23" s="408">
        <f t="shared" si="6"/>
        <v>4.62</v>
      </c>
      <c r="N23" s="408">
        <f t="shared" si="6"/>
        <v>0.12</v>
      </c>
      <c r="O23" s="408">
        <f t="shared" si="6"/>
        <v>1.26</v>
      </c>
      <c r="P23" s="408">
        <f t="shared" si="6"/>
        <v>0.72</v>
      </c>
      <c r="Q23" s="408">
        <f t="shared" si="6"/>
        <v>0.30000000000000004</v>
      </c>
      <c r="R23" s="419">
        <f t="shared" si="1"/>
        <v>24.720000000000002</v>
      </c>
      <c r="S23" s="413">
        <f t="shared" si="2"/>
        <v>26.390000000000004</v>
      </c>
      <c r="T23" s="412">
        <f t="shared" si="6"/>
        <v>366.5</v>
      </c>
      <c r="U23" s="413">
        <f t="shared" si="6"/>
        <v>295.40000000000003</v>
      </c>
    </row>
    <row r="24" spans="1:21" ht="54" customHeight="1">
      <c r="A24" s="69"/>
      <c r="B24" s="124" t="s">
        <v>206</v>
      </c>
      <c r="C24" s="396">
        <v>0.31</v>
      </c>
      <c r="D24" s="397"/>
      <c r="E24" s="339"/>
      <c r="F24" s="339">
        <v>0.26</v>
      </c>
      <c r="G24" s="339"/>
      <c r="H24" s="398">
        <f t="shared" si="4"/>
        <v>0.57000000000000006</v>
      </c>
      <c r="I24" s="366">
        <v>25.71</v>
      </c>
      <c r="J24" s="367"/>
      <c r="K24" s="367">
        <v>13.04</v>
      </c>
      <c r="L24" s="367">
        <v>0.51</v>
      </c>
      <c r="M24" s="367"/>
      <c r="N24" s="367">
        <v>0.16</v>
      </c>
      <c r="O24" s="367">
        <v>1.36</v>
      </c>
      <c r="P24" s="367"/>
      <c r="Q24" s="367"/>
      <c r="R24" s="210">
        <f t="shared" si="1"/>
        <v>40.779999999999994</v>
      </c>
      <c r="S24" s="399">
        <f t="shared" si="2"/>
        <v>41.349999999999994</v>
      </c>
      <c r="T24" s="400">
        <v>1126</v>
      </c>
      <c r="U24" s="340">
        <v>1126</v>
      </c>
    </row>
    <row r="25" spans="1:21" ht="54" customHeight="1">
      <c r="A25" s="69"/>
      <c r="B25" s="137" t="s">
        <v>285</v>
      </c>
      <c r="C25" s="206">
        <v>0.22</v>
      </c>
      <c r="D25" s="194"/>
      <c r="E25" s="193"/>
      <c r="F25" s="193">
        <v>0.45500000000000002</v>
      </c>
      <c r="G25" s="193"/>
      <c r="H25" s="212">
        <f t="shared" si="4"/>
        <v>0.67500000000000004</v>
      </c>
      <c r="I25" s="368">
        <v>22.36</v>
      </c>
      <c r="J25" s="369"/>
      <c r="K25" s="369">
        <v>14.61</v>
      </c>
      <c r="L25" s="369">
        <v>0.28999999999999998</v>
      </c>
      <c r="M25" s="369"/>
      <c r="N25" s="369"/>
      <c r="O25" s="369">
        <v>0.54</v>
      </c>
      <c r="P25" s="369"/>
      <c r="Q25" s="369"/>
      <c r="R25" s="210">
        <f t="shared" si="1"/>
        <v>37.799999999999997</v>
      </c>
      <c r="S25" s="401">
        <f t="shared" si="2"/>
        <v>38.474999999999994</v>
      </c>
      <c r="T25" s="213">
        <v>1066</v>
      </c>
      <c r="U25" s="214">
        <v>1066</v>
      </c>
    </row>
    <row r="26" spans="1:21" ht="54" customHeight="1">
      <c r="A26" s="69"/>
      <c r="B26" s="137" t="s">
        <v>283</v>
      </c>
      <c r="C26" s="206"/>
      <c r="D26" s="194"/>
      <c r="E26" s="193">
        <v>0.2</v>
      </c>
      <c r="F26" s="193"/>
      <c r="G26" s="193"/>
      <c r="H26" s="212">
        <f t="shared" si="4"/>
        <v>0.2</v>
      </c>
      <c r="I26" s="368">
        <v>0.4</v>
      </c>
      <c r="J26" s="369"/>
      <c r="K26" s="369">
        <v>0.2</v>
      </c>
      <c r="L26" s="369"/>
      <c r="M26" s="369">
        <v>0.2</v>
      </c>
      <c r="N26" s="369"/>
      <c r="O26" s="369"/>
      <c r="P26" s="369"/>
      <c r="Q26" s="369"/>
      <c r="R26" s="210">
        <f t="shared" si="1"/>
        <v>0.8</v>
      </c>
      <c r="S26" s="401">
        <f t="shared" si="2"/>
        <v>1</v>
      </c>
      <c r="T26" s="213">
        <v>15</v>
      </c>
      <c r="U26" s="214">
        <v>14</v>
      </c>
    </row>
    <row r="27" spans="1:21" ht="54" customHeight="1">
      <c r="A27" s="69"/>
      <c r="B27" s="122" t="s">
        <v>286</v>
      </c>
      <c r="C27" s="402">
        <v>0.09</v>
      </c>
      <c r="D27" s="403"/>
      <c r="E27" s="265"/>
      <c r="F27" s="265">
        <v>0.08</v>
      </c>
      <c r="G27" s="265"/>
      <c r="H27" s="212">
        <f t="shared" si="4"/>
        <v>0.16999999999999998</v>
      </c>
      <c r="I27" s="370">
        <v>7.28</v>
      </c>
      <c r="J27" s="371"/>
      <c r="K27" s="371">
        <v>2.33</v>
      </c>
      <c r="L27" s="371">
        <v>0.05</v>
      </c>
      <c r="M27" s="371"/>
      <c r="N27" s="371">
        <v>0</v>
      </c>
      <c r="O27" s="371">
        <v>0.4</v>
      </c>
      <c r="P27" s="371"/>
      <c r="Q27" s="371"/>
      <c r="R27" s="210">
        <f t="shared" si="1"/>
        <v>10.06</v>
      </c>
      <c r="S27" s="404">
        <f t="shared" si="2"/>
        <v>10.23</v>
      </c>
      <c r="T27" s="405">
        <v>228</v>
      </c>
      <c r="U27" s="267">
        <v>228</v>
      </c>
    </row>
    <row r="28" spans="1:21" ht="54" customHeight="1" thickBot="1">
      <c r="B28" s="139" t="s">
        <v>254</v>
      </c>
      <c r="C28" s="406">
        <f>SUM(C24:C27)</f>
        <v>0.62</v>
      </c>
      <c r="D28" s="407">
        <f>SUM(D24:D27)</f>
        <v>0</v>
      </c>
      <c r="E28" s="408">
        <f t="shared" ref="E28:U28" si="7">SUM(E24:E27)</f>
        <v>0.2</v>
      </c>
      <c r="F28" s="408">
        <f t="shared" si="7"/>
        <v>0.79500000000000004</v>
      </c>
      <c r="G28" s="408">
        <f t="shared" si="7"/>
        <v>0</v>
      </c>
      <c r="H28" s="408">
        <f t="shared" si="4"/>
        <v>1.6150000000000002</v>
      </c>
      <c r="I28" s="410">
        <f t="shared" si="7"/>
        <v>55.75</v>
      </c>
      <c r="J28" s="408">
        <f t="shared" si="7"/>
        <v>0</v>
      </c>
      <c r="K28" s="408">
        <f t="shared" si="7"/>
        <v>30.18</v>
      </c>
      <c r="L28" s="408">
        <f t="shared" si="7"/>
        <v>0.85000000000000009</v>
      </c>
      <c r="M28" s="408">
        <f t="shared" si="7"/>
        <v>0.2</v>
      </c>
      <c r="N28" s="408">
        <f t="shared" si="7"/>
        <v>0.16</v>
      </c>
      <c r="O28" s="408">
        <f t="shared" si="7"/>
        <v>2.3000000000000003</v>
      </c>
      <c r="P28" s="408">
        <f t="shared" si="7"/>
        <v>0</v>
      </c>
      <c r="Q28" s="408">
        <f t="shared" si="7"/>
        <v>0</v>
      </c>
      <c r="R28" s="409">
        <f t="shared" si="1"/>
        <v>89.44</v>
      </c>
      <c r="S28" s="413">
        <f t="shared" si="2"/>
        <v>91.054999999999993</v>
      </c>
      <c r="T28" s="412">
        <f t="shared" si="7"/>
        <v>2435</v>
      </c>
      <c r="U28" s="413">
        <f t="shared" si="7"/>
        <v>2434</v>
      </c>
    </row>
    <row r="29" spans="1:21" ht="54" customHeight="1">
      <c r="A29" s="69"/>
      <c r="B29" s="137" t="s">
        <v>240</v>
      </c>
      <c r="C29" s="420">
        <v>0</v>
      </c>
      <c r="D29" s="193">
        <v>0</v>
      </c>
      <c r="E29" s="193">
        <v>0.3</v>
      </c>
      <c r="F29" s="193">
        <v>0</v>
      </c>
      <c r="G29" s="193">
        <v>0</v>
      </c>
      <c r="H29" s="212">
        <f t="shared" si="4"/>
        <v>0.3</v>
      </c>
      <c r="I29" s="264">
        <v>1.1000000000000001</v>
      </c>
      <c r="J29" s="193">
        <v>0</v>
      </c>
      <c r="K29" s="194">
        <v>1.3</v>
      </c>
      <c r="L29" s="421"/>
      <c r="M29" s="194">
        <v>0.6</v>
      </c>
      <c r="N29" s="194">
        <v>0.1</v>
      </c>
      <c r="O29" s="194">
        <v>0.1</v>
      </c>
      <c r="P29" s="193">
        <v>0</v>
      </c>
      <c r="Q29" s="193">
        <v>0</v>
      </c>
      <c r="R29" s="210">
        <f t="shared" si="1"/>
        <v>3.2000000000000006</v>
      </c>
      <c r="S29" s="307">
        <f t="shared" si="2"/>
        <v>3.5000000000000004</v>
      </c>
      <c r="T29" s="213">
        <v>49</v>
      </c>
      <c r="U29" s="214">
        <v>39</v>
      </c>
    </row>
    <row r="30" spans="1:21" ht="54" customHeight="1">
      <c r="A30" s="69"/>
      <c r="B30" s="122" t="s">
        <v>239</v>
      </c>
      <c r="C30" s="206"/>
      <c r="D30" s="194"/>
      <c r="E30" s="193"/>
      <c r="F30" s="193"/>
      <c r="G30" s="193"/>
      <c r="H30" s="212">
        <f t="shared" si="4"/>
        <v>0</v>
      </c>
      <c r="I30" s="264">
        <v>0.5</v>
      </c>
      <c r="J30" s="194">
        <v>0.3</v>
      </c>
      <c r="K30" s="194">
        <v>0.6</v>
      </c>
      <c r="L30" s="211"/>
      <c r="M30" s="194">
        <v>0.3</v>
      </c>
      <c r="N30" s="194">
        <v>0.3</v>
      </c>
      <c r="O30" s="194">
        <v>0.2</v>
      </c>
      <c r="P30" s="194"/>
      <c r="Q30" s="194"/>
      <c r="R30" s="210">
        <f t="shared" si="1"/>
        <v>2.2000000000000002</v>
      </c>
      <c r="S30" s="307">
        <f t="shared" si="2"/>
        <v>2.2000000000000002</v>
      </c>
      <c r="T30" s="213">
        <v>4.2</v>
      </c>
      <c r="U30" s="214">
        <v>3.5</v>
      </c>
    </row>
    <row r="31" spans="1:21" ht="54" customHeight="1" thickBot="1">
      <c r="B31" s="139" t="s">
        <v>255</v>
      </c>
      <c r="C31" s="406">
        <f>SUM(C29:C30)</f>
        <v>0</v>
      </c>
      <c r="D31" s="407">
        <f>SUM(D29:D30)</f>
        <v>0</v>
      </c>
      <c r="E31" s="408">
        <f t="shared" ref="E31:U31" si="8">SUM(E29:E30)</f>
        <v>0.3</v>
      </c>
      <c r="F31" s="408">
        <f t="shared" si="8"/>
        <v>0</v>
      </c>
      <c r="G31" s="408">
        <f t="shared" si="8"/>
        <v>0</v>
      </c>
      <c r="H31" s="409">
        <f t="shared" si="4"/>
        <v>0.3</v>
      </c>
      <c r="I31" s="410">
        <f t="shared" si="8"/>
        <v>1.6</v>
      </c>
      <c r="J31" s="408">
        <f t="shared" si="8"/>
        <v>0.3</v>
      </c>
      <c r="K31" s="408">
        <f t="shared" si="8"/>
        <v>1.9</v>
      </c>
      <c r="L31" s="408">
        <f t="shared" si="8"/>
        <v>0</v>
      </c>
      <c r="M31" s="408">
        <f t="shared" si="8"/>
        <v>0.89999999999999991</v>
      </c>
      <c r="N31" s="408">
        <f t="shared" si="8"/>
        <v>0.4</v>
      </c>
      <c r="O31" s="408">
        <f t="shared" si="8"/>
        <v>0.30000000000000004</v>
      </c>
      <c r="P31" s="408">
        <f t="shared" si="8"/>
        <v>0</v>
      </c>
      <c r="Q31" s="408">
        <f t="shared" si="8"/>
        <v>0</v>
      </c>
      <c r="R31" s="409">
        <f t="shared" si="1"/>
        <v>5.3999999999999995</v>
      </c>
      <c r="S31" s="411">
        <f t="shared" si="2"/>
        <v>5.6999999999999993</v>
      </c>
      <c r="T31" s="412">
        <f t="shared" si="8"/>
        <v>53.2</v>
      </c>
      <c r="U31" s="413">
        <f t="shared" si="8"/>
        <v>42.5</v>
      </c>
    </row>
    <row r="32" spans="1:21" ht="54" customHeight="1" thickBot="1">
      <c r="B32" s="140" t="s">
        <v>244</v>
      </c>
      <c r="C32" s="422">
        <f>SUM(C13,C15,C23,C28,C31)</f>
        <v>3.62</v>
      </c>
      <c r="D32" s="423">
        <f>SUM(D13,D15,D23,D28,D31)</f>
        <v>0.55000000000000004</v>
      </c>
      <c r="E32" s="423">
        <f>SUM(E13,E15,E23,E28,E31)</f>
        <v>8.8899999999999988</v>
      </c>
      <c r="F32" s="423">
        <f>SUM(F13,F15,F23,F28,F31)</f>
        <v>0.89500000000000002</v>
      </c>
      <c r="G32" s="423">
        <f>SUM(G13,G15,G23,G28,G31)</f>
        <v>0</v>
      </c>
      <c r="H32" s="424">
        <f t="shared" si="4"/>
        <v>13.954999999999998</v>
      </c>
      <c r="I32" s="425">
        <f t="shared" ref="I32:Q32" si="9">SUM(I13,I15,I23,I28,I31)</f>
        <v>106.02</v>
      </c>
      <c r="J32" s="423">
        <f t="shared" si="9"/>
        <v>0.31</v>
      </c>
      <c r="K32" s="423">
        <f t="shared" si="9"/>
        <v>62.91</v>
      </c>
      <c r="L32" s="423">
        <f t="shared" si="9"/>
        <v>0.85000000000000009</v>
      </c>
      <c r="M32" s="423">
        <f t="shared" si="9"/>
        <v>10.35</v>
      </c>
      <c r="N32" s="423">
        <f t="shared" si="9"/>
        <v>1.44</v>
      </c>
      <c r="O32" s="423">
        <f t="shared" si="9"/>
        <v>5.8999999999999995</v>
      </c>
      <c r="P32" s="423">
        <f t="shared" si="9"/>
        <v>2.52</v>
      </c>
      <c r="Q32" s="423">
        <f t="shared" si="9"/>
        <v>0.5</v>
      </c>
      <c r="R32" s="424">
        <f t="shared" si="1"/>
        <v>190.8</v>
      </c>
      <c r="S32" s="426">
        <f t="shared" si="2"/>
        <v>204.755</v>
      </c>
      <c r="T32" s="427">
        <f>SUM(T13,T15,T23,T28,T31)</f>
        <v>4651.87</v>
      </c>
      <c r="U32" s="426">
        <f>SUM(U13,U15,U23,U28,U31)</f>
        <v>4456.67</v>
      </c>
    </row>
  </sheetData>
  <mergeCells count="7">
    <mergeCell ref="I5:R5"/>
    <mergeCell ref="P6:Q6"/>
    <mergeCell ref="T1:U1"/>
    <mergeCell ref="I6:J6"/>
    <mergeCell ref="C5:H5"/>
    <mergeCell ref="D6:E6"/>
    <mergeCell ref="L6:O6"/>
  </mergeCells>
  <phoneticPr fontId="1"/>
  <printOptions horizontalCentered="1"/>
  <pageMargins left="0.19685039370078741" right="0.19685039370078741" top="1.5748031496062993" bottom="0.78740157480314965" header="0" footer="0"/>
  <pageSetup paperSize="9" scale="2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AF30"/>
  <sheetViews>
    <sheetView showGridLines="0" showOutlineSymbols="0" topLeftCell="A2" zoomScale="40" zoomScaleNormal="40" zoomScaleSheetLayoutView="50" workbookViewId="0">
      <pane xSplit="2" ySplit="6" topLeftCell="H8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0.75" defaultRowHeight="54" customHeight="1"/>
  <cols>
    <col min="1" max="1" width="7.625" style="1" customWidth="1"/>
    <col min="2" max="2" width="20.625" style="1" customWidth="1"/>
    <col min="3" max="25" width="10.625" style="1" customWidth="1"/>
    <col min="26" max="26" width="11" style="1" customWidth="1"/>
    <col min="27" max="27" width="10.875" style="1" customWidth="1"/>
    <col min="28" max="30" width="15.625" style="1" customWidth="1"/>
    <col min="31" max="31" width="15.75" style="1" customWidth="1"/>
    <col min="32" max="32" width="1.75" style="1" customWidth="1"/>
    <col min="33" max="16384" width="10.75" style="1"/>
  </cols>
  <sheetData>
    <row r="1" spans="1:32" ht="54" customHeight="1">
      <c r="AC1" s="783"/>
      <c r="AD1" s="783"/>
      <c r="AE1" s="23"/>
    </row>
    <row r="2" spans="1:32" ht="54" customHeight="1">
      <c r="B2" s="2" t="s">
        <v>272</v>
      </c>
      <c r="Z2" s="3"/>
      <c r="AD2" s="66"/>
    </row>
    <row r="3" spans="1:32" ht="54" customHeight="1">
      <c r="B3" s="2"/>
      <c r="Z3" s="3"/>
    </row>
    <row r="4" spans="1:32" ht="54" customHeight="1" thickBot="1">
      <c r="B4" s="4" t="s">
        <v>296</v>
      </c>
      <c r="O4" s="35"/>
      <c r="AB4" s="6" t="s">
        <v>306</v>
      </c>
    </row>
    <row r="5" spans="1:32" ht="54" customHeight="1">
      <c r="B5" s="27"/>
      <c r="C5" s="764" t="s">
        <v>24</v>
      </c>
      <c r="D5" s="765"/>
      <c r="E5" s="765"/>
      <c r="F5" s="765"/>
      <c r="G5" s="765"/>
      <c r="H5" s="765"/>
      <c r="I5" s="765"/>
      <c r="J5" s="765"/>
      <c r="K5" s="765"/>
      <c r="L5" s="765"/>
      <c r="M5" s="765"/>
      <c r="N5" s="734"/>
      <c r="O5" s="738" t="s">
        <v>249</v>
      </c>
      <c r="P5" s="739"/>
      <c r="Q5" s="739"/>
      <c r="R5" s="739"/>
      <c r="S5" s="739"/>
      <c r="T5" s="739"/>
      <c r="U5" s="739"/>
      <c r="V5" s="739"/>
      <c r="W5" s="739"/>
      <c r="X5" s="739"/>
      <c r="Y5" s="739"/>
      <c r="Z5" s="739"/>
      <c r="AA5" s="739"/>
      <c r="AB5" s="728"/>
      <c r="AC5" s="27" t="s">
        <v>118</v>
      </c>
      <c r="AD5" s="77" t="s">
        <v>119</v>
      </c>
      <c r="AE5" s="60" t="s">
        <v>120</v>
      </c>
    </row>
    <row r="6" spans="1:32" ht="54" customHeight="1">
      <c r="B6" s="9" t="s">
        <v>0</v>
      </c>
      <c r="C6" s="122" t="s">
        <v>40</v>
      </c>
      <c r="D6" s="719" t="s">
        <v>80</v>
      </c>
      <c r="E6" s="720"/>
      <c r="F6" s="720"/>
      <c r="G6" s="720"/>
      <c r="H6" s="720"/>
      <c r="I6" s="720"/>
      <c r="J6" s="725"/>
      <c r="K6" s="720" t="s">
        <v>27</v>
      </c>
      <c r="L6" s="720"/>
      <c r="M6" s="720"/>
      <c r="N6" s="50"/>
      <c r="O6" s="105" t="s">
        <v>28</v>
      </c>
      <c r="P6" s="170" t="s">
        <v>68</v>
      </c>
      <c r="Q6" s="170"/>
      <c r="R6" s="170"/>
      <c r="S6" s="170"/>
      <c r="T6" s="170"/>
      <c r="U6" s="170"/>
      <c r="V6" s="170"/>
      <c r="W6" s="170"/>
      <c r="X6" s="171" t="s">
        <v>29</v>
      </c>
      <c r="Y6" s="171"/>
      <c r="Z6" s="171"/>
      <c r="AA6" s="28" t="s">
        <v>20</v>
      </c>
      <c r="AB6" s="50"/>
      <c r="AC6" s="9" t="s">
        <v>49</v>
      </c>
      <c r="AD6" s="78" t="s">
        <v>49</v>
      </c>
      <c r="AE6" s="61" t="s">
        <v>49</v>
      </c>
    </row>
    <row r="7" spans="1:32" ht="54" customHeight="1" thickBot="1">
      <c r="B7" s="29"/>
      <c r="C7" s="87" t="s">
        <v>166</v>
      </c>
      <c r="D7" s="18" t="s">
        <v>77</v>
      </c>
      <c r="E7" s="88" t="s">
        <v>78</v>
      </c>
      <c r="F7" s="47" t="s">
        <v>110</v>
      </c>
      <c r="G7" s="21" t="s">
        <v>111</v>
      </c>
      <c r="H7" s="19" t="s">
        <v>167</v>
      </c>
      <c r="I7" s="19" t="s">
        <v>168</v>
      </c>
      <c r="J7" s="89" t="s">
        <v>169</v>
      </c>
      <c r="K7" s="19" t="s">
        <v>79</v>
      </c>
      <c r="L7" s="103" t="s">
        <v>170</v>
      </c>
      <c r="M7" s="103" t="s">
        <v>171</v>
      </c>
      <c r="N7" s="15" t="s">
        <v>26</v>
      </c>
      <c r="O7" s="163" t="s">
        <v>81</v>
      </c>
      <c r="P7" s="10" t="s">
        <v>172</v>
      </c>
      <c r="Q7" s="90" t="s">
        <v>82</v>
      </c>
      <c r="R7" s="13" t="s">
        <v>83</v>
      </c>
      <c r="S7" s="18" t="s">
        <v>173</v>
      </c>
      <c r="T7" s="20" t="s">
        <v>203</v>
      </c>
      <c r="U7" s="18" t="s">
        <v>57</v>
      </c>
      <c r="V7" s="18" t="s">
        <v>44</v>
      </c>
      <c r="W7" s="20" t="s">
        <v>202</v>
      </c>
      <c r="X7" s="33" t="s">
        <v>58</v>
      </c>
      <c r="Y7" s="33" t="s">
        <v>122</v>
      </c>
      <c r="Z7" s="68" t="s">
        <v>205</v>
      </c>
      <c r="AA7" s="104" t="s">
        <v>127</v>
      </c>
      <c r="AB7" s="102" t="s">
        <v>6</v>
      </c>
      <c r="AC7" s="34" t="s">
        <v>137</v>
      </c>
      <c r="AD7" s="79" t="s">
        <v>138</v>
      </c>
      <c r="AE7" s="62" t="s">
        <v>138</v>
      </c>
    </row>
    <row r="8" spans="1:32" ht="54" customHeight="1">
      <c r="A8" s="69"/>
      <c r="B8" s="161" t="s">
        <v>216</v>
      </c>
      <c r="C8" s="197"/>
      <c r="D8" s="195"/>
      <c r="E8" s="195">
        <v>0.56000000000000005</v>
      </c>
      <c r="F8" s="195"/>
      <c r="G8" s="195"/>
      <c r="H8" s="195"/>
      <c r="I8" s="195"/>
      <c r="J8" s="195"/>
      <c r="K8" s="195"/>
      <c r="L8" s="196"/>
      <c r="M8" s="196"/>
      <c r="N8" s="215">
        <f>SUM(C8:M8)</f>
        <v>0.56000000000000005</v>
      </c>
      <c r="O8" s="216">
        <v>0.06</v>
      </c>
      <c r="P8" s="196"/>
      <c r="Q8" s="195"/>
      <c r="R8" s="196"/>
      <c r="S8" s="195">
        <v>0.23</v>
      </c>
      <c r="T8" s="195"/>
      <c r="U8" s="195"/>
      <c r="V8" s="195"/>
      <c r="W8" s="195">
        <v>0.06</v>
      </c>
      <c r="X8" s="195"/>
      <c r="Y8" s="195"/>
      <c r="Z8" s="195"/>
      <c r="AA8" s="195"/>
      <c r="AB8" s="215">
        <f>SUM(O8:AA8)</f>
        <v>0.35000000000000003</v>
      </c>
      <c r="AC8" s="198">
        <f>SUM(N8,AB8)</f>
        <v>0.91000000000000014</v>
      </c>
      <c r="AD8" s="217">
        <v>6.34</v>
      </c>
      <c r="AE8" s="218">
        <v>5.84</v>
      </c>
    </row>
    <row r="9" spans="1:32" ht="54" customHeight="1">
      <c r="A9" s="69"/>
      <c r="B9" s="86" t="s">
        <v>210</v>
      </c>
      <c r="C9" s="200"/>
      <c r="D9" s="190"/>
      <c r="E9" s="190"/>
      <c r="F9" s="190"/>
      <c r="G9" s="190"/>
      <c r="H9" s="190"/>
      <c r="I9" s="190"/>
      <c r="J9" s="190"/>
      <c r="K9" s="190"/>
      <c r="L9" s="186"/>
      <c r="M9" s="186"/>
      <c r="N9" s="191">
        <f t="shared" ref="N9:N29" si="0">SUM(C9:M9)</f>
        <v>0</v>
      </c>
      <c r="O9" s="219"/>
      <c r="P9" s="186"/>
      <c r="Q9" s="190"/>
      <c r="R9" s="186"/>
      <c r="S9" s="190"/>
      <c r="T9" s="190"/>
      <c r="U9" s="190"/>
      <c r="V9" s="190"/>
      <c r="W9" s="190"/>
      <c r="X9" s="190"/>
      <c r="Y9" s="190"/>
      <c r="Z9" s="190"/>
      <c r="AA9" s="190">
        <v>0.1</v>
      </c>
      <c r="AB9" s="191">
        <f>SUM(O9:AA9)</f>
        <v>0.1</v>
      </c>
      <c r="AC9" s="192">
        <f>SUM(N9,AB9)</f>
        <v>0.1</v>
      </c>
      <c r="AD9" s="188">
        <v>1</v>
      </c>
      <c r="AE9" s="209">
        <v>1</v>
      </c>
    </row>
    <row r="10" spans="1:32" ht="54" customHeight="1" thickBot="1">
      <c r="B10" s="22" t="s">
        <v>251</v>
      </c>
      <c r="C10" s="220">
        <f>SUM(C8:C9)</f>
        <v>0</v>
      </c>
      <c r="D10" s="221">
        <f t="shared" ref="D10:AE10" si="1">SUM(D8:D9)</f>
        <v>0</v>
      </c>
      <c r="E10" s="221">
        <f t="shared" si="1"/>
        <v>0.56000000000000005</v>
      </c>
      <c r="F10" s="221">
        <f t="shared" si="1"/>
        <v>0</v>
      </c>
      <c r="G10" s="221">
        <f t="shared" si="1"/>
        <v>0</v>
      </c>
      <c r="H10" s="221">
        <f t="shared" si="1"/>
        <v>0</v>
      </c>
      <c r="I10" s="221">
        <f t="shared" si="1"/>
        <v>0</v>
      </c>
      <c r="J10" s="221">
        <f t="shared" si="1"/>
        <v>0</v>
      </c>
      <c r="K10" s="221">
        <f t="shared" si="1"/>
        <v>0</v>
      </c>
      <c r="L10" s="221">
        <f t="shared" si="1"/>
        <v>0</v>
      </c>
      <c r="M10" s="221">
        <f t="shared" si="1"/>
        <v>0</v>
      </c>
      <c r="N10" s="222">
        <f t="shared" si="0"/>
        <v>0.56000000000000005</v>
      </c>
      <c r="O10" s="223">
        <f t="shared" si="1"/>
        <v>0.06</v>
      </c>
      <c r="P10" s="221">
        <f t="shared" si="1"/>
        <v>0</v>
      </c>
      <c r="Q10" s="221">
        <f t="shared" si="1"/>
        <v>0</v>
      </c>
      <c r="R10" s="221">
        <f t="shared" si="1"/>
        <v>0</v>
      </c>
      <c r="S10" s="221">
        <f t="shared" si="1"/>
        <v>0.23</v>
      </c>
      <c r="T10" s="221">
        <f t="shared" si="1"/>
        <v>0</v>
      </c>
      <c r="U10" s="221">
        <f t="shared" si="1"/>
        <v>0</v>
      </c>
      <c r="V10" s="221">
        <f t="shared" si="1"/>
        <v>0</v>
      </c>
      <c r="W10" s="221">
        <f>SUM(W8:W9)</f>
        <v>0.06</v>
      </c>
      <c r="X10" s="221">
        <f t="shared" si="1"/>
        <v>0</v>
      </c>
      <c r="Y10" s="221">
        <f t="shared" si="1"/>
        <v>0</v>
      </c>
      <c r="Z10" s="221">
        <f t="shared" si="1"/>
        <v>0</v>
      </c>
      <c r="AA10" s="221">
        <f t="shared" si="1"/>
        <v>0.1</v>
      </c>
      <c r="AB10" s="223">
        <f>SUM(O10:AA10)</f>
        <v>0.45000000000000007</v>
      </c>
      <c r="AC10" s="224">
        <f>SUM(N10,AB10)</f>
        <v>1.0100000000000002</v>
      </c>
      <c r="AD10" s="224">
        <f t="shared" si="1"/>
        <v>7.34</v>
      </c>
      <c r="AE10" s="225">
        <f t="shared" si="1"/>
        <v>6.84</v>
      </c>
    </row>
    <row r="11" spans="1:32" ht="54" customHeight="1">
      <c r="A11" s="69"/>
      <c r="B11" s="116" t="s">
        <v>220</v>
      </c>
      <c r="C11" s="226">
        <v>0.1</v>
      </c>
      <c r="D11" s="227"/>
      <c r="E11" s="227">
        <v>0.97</v>
      </c>
      <c r="F11" s="227"/>
      <c r="G11" s="227"/>
      <c r="H11" s="227">
        <v>0.16</v>
      </c>
      <c r="I11" s="227"/>
      <c r="J11" s="227"/>
      <c r="K11" s="227"/>
      <c r="L11" s="228"/>
      <c r="M11" s="228"/>
      <c r="N11" s="229">
        <f>SUM(C11:M11)</f>
        <v>1.23</v>
      </c>
      <c r="O11" s="226"/>
      <c r="P11" s="228"/>
      <c r="Q11" s="227"/>
      <c r="R11" s="228"/>
      <c r="S11" s="227"/>
      <c r="T11" s="227"/>
      <c r="U11" s="227"/>
      <c r="V11" s="227"/>
      <c r="W11" s="227"/>
      <c r="X11" s="227"/>
      <c r="Y11" s="227"/>
      <c r="Z11" s="227"/>
      <c r="AA11" s="227"/>
      <c r="AB11" s="229">
        <v>0</v>
      </c>
      <c r="AC11" s="198">
        <f>AB11+N11</f>
        <v>1.23</v>
      </c>
      <c r="AD11" s="230">
        <v>20.38</v>
      </c>
      <c r="AE11" s="231">
        <v>20.38</v>
      </c>
    </row>
    <row r="12" spans="1:32" ht="54" customHeight="1">
      <c r="A12" s="69"/>
      <c r="B12" s="86" t="s">
        <v>290</v>
      </c>
      <c r="C12" s="197"/>
      <c r="D12" s="195">
        <v>10.199999999999999</v>
      </c>
      <c r="E12" s="195"/>
      <c r="F12" s="195"/>
      <c r="G12" s="195"/>
      <c r="H12" s="195"/>
      <c r="I12" s="195"/>
      <c r="J12" s="195"/>
      <c r="K12" s="195">
        <v>5</v>
      </c>
      <c r="L12" s="196"/>
      <c r="M12" s="196"/>
      <c r="N12" s="215">
        <f>SUM(C12:M12)</f>
        <v>15.2</v>
      </c>
      <c r="O12" s="196">
        <v>2.5</v>
      </c>
      <c r="P12" s="196"/>
      <c r="Q12" s="195">
        <v>1.3</v>
      </c>
      <c r="R12" s="196"/>
      <c r="S12" s="195">
        <v>4.8</v>
      </c>
      <c r="T12" s="195"/>
      <c r="U12" s="195"/>
      <c r="V12" s="195"/>
      <c r="W12" s="195">
        <v>3.5</v>
      </c>
      <c r="X12" s="195"/>
      <c r="Y12" s="195"/>
      <c r="Z12" s="195"/>
      <c r="AA12" s="232"/>
      <c r="AB12" s="191">
        <f>SUM(O12:AA12)</f>
        <v>12.1</v>
      </c>
      <c r="AC12" s="198">
        <f>AB12+N12</f>
        <v>27.299999999999997</v>
      </c>
      <c r="AD12" s="217">
        <v>281</v>
      </c>
      <c r="AE12" s="218">
        <v>252</v>
      </c>
    </row>
    <row r="13" spans="1:32" ht="54" customHeight="1">
      <c r="A13" s="69"/>
      <c r="B13" s="86" t="s">
        <v>219</v>
      </c>
      <c r="C13" s="195"/>
      <c r="D13" s="195"/>
      <c r="E13" s="186">
        <v>2.16</v>
      </c>
      <c r="F13" s="195"/>
      <c r="G13" s="195"/>
      <c r="H13" s="195"/>
      <c r="I13" s="195"/>
      <c r="J13" s="195"/>
      <c r="K13" s="195"/>
      <c r="L13" s="187">
        <v>1.3</v>
      </c>
      <c r="M13" s="196"/>
      <c r="N13" s="215">
        <f>SUM(C13:M13)</f>
        <v>3.46</v>
      </c>
      <c r="O13" s="197"/>
      <c r="P13" s="195">
        <v>0.9</v>
      </c>
      <c r="Q13" s="196"/>
      <c r="R13" s="195"/>
      <c r="S13" s="186">
        <v>0.3</v>
      </c>
      <c r="T13" s="186"/>
      <c r="U13" s="186"/>
      <c r="V13" s="186"/>
      <c r="W13" s="186">
        <v>1.4</v>
      </c>
      <c r="X13" s="195"/>
      <c r="Y13" s="195"/>
      <c r="Z13" s="195"/>
      <c r="AA13" s="195"/>
      <c r="AB13" s="191">
        <f>SUM(O13:AA13)</f>
        <v>2.5999999999999996</v>
      </c>
      <c r="AC13" s="198">
        <f>AB13+N13</f>
        <v>6.06</v>
      </c>
      <c r="AD13" s="188">
        <v>82.1</v>
      </c>
      <c r="AE13" s="218">
        <v>74</v>
      </c>
      <c r="AF13" s="188">
        <f>64.8/6.2*AE13</f>
        <v>773.41935483870964</v>
      </c>
    </row>
    <row r="14" spans="1:32" ht="54" customHeight="1" thickBot="1">
      <c r="B14" s="22" t="s">
        <v>252</v>
      </c>
      <c r="C14" s="223">
        <f>SUM(C11:C13)</f>
        <v>0.1</v>
      </c>
      <c r="D14" s="221">
        <f t="shared" ref="D14:AC14" si="2">SUM(D11:D13)</f>
        <v>10.199999999999999</v>
      </c>
      <c r="E14" s="221">
        <f t="shared" si="2"/>
        <v>3.13</v>
      </c>
      <c r="F14" s="221">
        <f t="shared" si="2"/>
        <v>0</v>
      </c>
      <c r="G14" s="221">
        <f t="shared" si="2"/>
        <v>0</v>
      </c>
      <c r="H14" s="221">
        <f t="shared" si="2"/>
        <v>0.16</v>
      </c>
      <c r="I14" s="221">
        <f t="shared" si="2"/>
        <v>0</v>
      </c>
      <c r="J14" s="221">
        <f t="shared" si="2"/>
        <v>0</v>
      </c>
      <c r="K14" s="221">
        <f t="shared" si="2"/>
        <v>5</v>
      </c>
      <c r="L14" s="221">
        <f t="shared" si="2"/>
        <v>1.3</v>
      </c>
      <c r="M14" s="221">
        <f t="shared" si="2"/>
        <v>0</v>
      </c>
      <c r="N14" s="222">
        <f t="shared" si="0"/>
        <v>19.89</v>
      </c>
      <c r="O14" s="223">
        <f t="shared" si="2"/>
        <v>2.5</v>
      </c>
      <c r="P14" s="221">
        <f t="shared" si="2"/>
        <v>0.9</v>
      </c>
      <c r="Q14" s="221">
        <f t="shared" si="2"/>
        <v>1.3</v>
      </c>
      <c r="R14" s="221">
        <f t="shared" si="2"/>
        <v>0</v>
      </c>
      <c r="S14" s="221">
        <f t="shared" si="2"/>
        <v>5.0999999999999996</v>
      </c>
      <c r="T14" s="221">
        <f t="shared" si="2"/>
        <v>0</v>
      </c>
      <c r="U14" s="221">
        <f t="shared" si="2"/>
        <v>0</v>
      </c>
      <c r="V14" s="221">
        <f t="shared" si="2"/>
        <v>0</v>
      </c>
      <c r="W14" s="221">
        <f>SUM(W11:W13)</f>
        <v>4.9000000000000004</v>
      </c>
      <c r="X14" s="221">
        <f t="shared" si="2"/>
        <v>0</v>
      </c>
      <c r="Y14" s="221">
        <f t="shared" si="2"/>
        <v>0</v>
      </c>
      <c r="Z14" s="221">
        <f t="shared" si="2"/>
        <v>0</v>
      </c>
      <c r="AA14" s="221">
        <f t="shared" si="2"/>
        <v>0</v>
      </c>
      <c r="AB14" s="233">
        <f>SUM(O14:AA14)</f>
        <v>14.700000000000001</v>
      </c>
      <c r="AC14" s="224">
        <f t="shared" si="2"/>
        <v>34.589999999999996</v>
      </c>
      <c r="AD14" s="225">
        <f>SUM(AD11:AD13)</f>
        <v>383.48</v>
      </c>
      <c r="AE14" s="234">
        <f>SUM(AE11:AE13)</f>
        <v>346.38</v>
      </c>
    </row>
    <row r="15" spans="1:32" ht="54" customHeight="1">
      <c r="A15" s="69"/>
      <c r="B15" s="86" t="s">
        <v>223</v>
      </c>
      <c r="C15" s="200"/>
      <c r="D15" s="190"/>
      <c r="E15" s="190"/>
      <c r="F15" s="190"/>
      <c r="G15" s="190"/>
      <c r="H15" s="190"/>
      <c r="I15" s="190"/>
      <c r="J15" s="190"/>
      <c r="K15" s="190"/>
      <c r="L15" s="186"/>
      <c r="M15" s="186"/>
      <c r="N15" s="191">
        <f t="shared" si="0"/>
        <v>0</v>
      </c>
      <c r="O15" s="219"/>
      <c r="P15" s="186"/>
      <c r="Q15" s="190"/>
      <c r="R15" s="186"/>
      <c r="S15" s="190"/>
      <c r="T15" s="190"/>
      <c r="U15" s="190"/>
      <c r="V15" s="190"/>
      <c r="W15" s="190"/>
      <c r="X15" s="190"/>
      <c r="Y15" s="190"/>
      <c r="Z15" s="190"/>
      <c r="AA15" s="190">
        <v>0.3</v>
      </c>
      <c r="AB15" s="191">
        <f t="shared" ref="AB15:AB29" si="3">SUM(O15:AA15)</f>
        <v>0.3</v>
      </c>
      <c r="AC15" s="192">
        <f t="shared" ref="AC15:AC28" si="4">SUM(N15,AB15)</f>
        <v>0.3</v>
      </c>
      <c r="AD15" s="188" t="s">
        <v>231</v>
      </c>
      <c r="AE15" s="209" t="s">
        <v>231</v>
      </c>
    </row>
    <row r="16" spans="1:32" ht="54" customHeight="1">
      <c r="A16" s="69"/>
      <c r="B16" s="86" t="s">
        <v>226</v>
      </c>
      <c r="C16" s="200"/>
      <c r="D16" s="190"/>
      <c r="E16" s="190"/>
      <c r="F16" s="190"/>
      <c r="G16" s="190"/>
      <c r="H16" s="190"/>
      <c r="I16" s="190"/>
      <c r="J16" s="190"/>
      <c r="K16" s="190"/>
      <c r="L16" s="186"/>
      <c r="M16" s="186"/>
      <c r="N16" s="191">
        <f t="shared" si="0"/>
        <v>0</v>
      </c>
      <c r="O16" s="219"/>
      <c r="P16" s="186"/>
      <c r="Q16" s="190"/>
      <c r="R16" s="186"/>
      <c r="S16" s="190"/>
      <c r="T16" s="190"/>
      <c r="U16" s="190"/>
      <c r="V16" s="190"/>
      <c r="W16" s="190"/>
      <c r="X16" s="195"/>
      <c r="Y16" s="190"/>
      <c r="Z16" s="190"/>
      <c r="AA16" s="195">
        <v>0.1</v>
      </c>
      <c r="AB16" s="191">
        <f t="shared" si="3"/>
        <v>0.1</v>
      </c>
      <c r="AC16" s="192">
        <f t="shared" si="4"/>
        <v>0.1</v>
      </c>
      <c r="AD16" s="217">
        <v>1</v>
      </c>
      <c r="AE16" s="218">
        <v>0.8</v>
      </c>
    </row>
    <row r="17" spans="1:32" ht="54" customHeight="1">
      <c r="A17" s="69"/>
      <c r="B17" s="86" t="s">
        <v>232</v>
      </c>
      <c r="C17" s="200"/>
      <c r="D17" s="190"/>
      <c r="E17" s="190"/>
      <c r="F17" s="190"/>
      <c r="G17" s="190"/>
      <c r="H17" s="190"/>
      <c r="I17" s="190"/>
      <c r="J17" s="190"/>
      <c r="K17" s="190"/>
      <c r="L17" s="186"/>
      <c r="M17" s="186"/>
      <c r="N17" s="191">
        <f t="shared" si="0"/>
        <v>0</v>
      </c>
      <c r="O17" s="219"/>
      <c r="P17" s="186"/>
      <c r="Q17" s="190"/>
      <c r="R17" s="186"/>
      <c r="S17" s="190"/>
      <c r="T17" s="190"/>
      <c r="U17" s="190"/>
      <c r="V17" s="190"/>
      <c r="W17" s="190"/>
      <c r="X17" s="287">
        <v>1</v>
      </c>
      <c r="Y17" s="190"/>
      <c r="Z17" s="190"/>
      <c r="AA17" s="287"/>
      <c r="AB17" s="191">
        <f t="shared" si="3"/>
        <v>1</v>
      </c>
      <c r="AC17" s="192">
        <f t="shared" si="4"/>
        <v>1</v>
      </c>
      <c r="AD17" s="365">
        <v>1.3</v>
      </c>
      <c r="AE17" s="342">
        <v>1.3</v>
      </c>
    </row>
    <row r="18" spans="1:32" ht="54" customHeight="1" thickBot="1">
      <c r="B18" s="22" t="s">
        <v>256</v>
      </c>
      <c r="C18" s="220">
        <f>SUM(C15:C17)</f>
        <v>0</v>
      </c>
      <c r="D18" s="221">
        <f t="shared" ref="D18:AE18" si="5">SUM(D15:D17)</f>
        <v>0</v>
      </c>
      <c r="E18" s="221">
        <f t="shared" si="5"/>
        <v>0</v>
      </c>
      <c r="F18" s="221">
        <f t="shared" si="5"/>
        <v>0</v>
      </c>
      <c r="G18" s="221">
        <f t="shared" si="5"/>
        <v>0</v>
      </c>
      <c r="H18" s="221">
        <f t="shared" si="5"/>
        <v>0</v>
      </c>
      <c r="I18" s="221">
        <f t="shared" si="5"/>
        <v>0</v>
      </c>
      <c r="J18" s="221">
        <f t="shared" si="5"/>
        <v>0</v>
      </c>
      <c r="K18" s="221">
        <f t="shared" si="5"/>
        <v>0</v>
      </c>
      <c r="L18" s="221">
        <f t="shared" si="5"/>
        <v>0</v>
      </c>
      <c r="M18" s="221">
        <f t="shared" si="5"/>
        <v>0</v>
      </c>
      <c r="N18" s="222">
        <f t="shared" si="0"/>
        <v>0</v>
      </c>
      <c r="O18" s="223">
        <f t="shared" si="5"/>
        <v>0</v>
      </c>
      <c r="P18" s="223">
        <f t="shared" si="5"/>
        <v>0</v>
      </c>
      <c r="Q18" s="223">
        <f t="shared" si="5"/>
        <v>0</v>
      </c>
      <c r="R18" s="223">
        <f t="shared" si="5"/>
        <v>0</v>
      </c>
      <c r="S18" s="223">
        <f t="shared" si="5"/>
        <v>0</v>
      </c>
      <c r="T18" s="223">
        <f t="shared" si="5"/>
        <v>0</v>
      </c>
      <c r="U18" s="223">
        <f t="shared" si="5"/>
        <v>0</v>
      </c>
      <c r="V18" s="223">
        <f t="shared" si="5"/>
        <v>0</v>
      </c>
      <c r="W18" s="223">
        <f>SUM(W15:W17)</f>
        <v>0</v>
      </c>
      <c r="X18" s="223">
        <f t="shared" si="5"/>
        <v>1</v>
      </c>
      <c r="Y18" s="223">
        <f t="shared" si="5"/>
        <v>0</v>
      </c>
      <c r="Z18" s="223">
        <f t="shared" si="5"/>
        <v>0</v>
      </c>
      <c r="AA18" s="223">
        <f t="shared" si="5"/>
        <v>0.4</v>
      </c>
      <c r="AB18" s="222">
        <f t="shared" si="3"/>
        <v>1.4</v>
      </c>
      <c r="AC18" s="225">
        <f t="shared" si="4"/>
        <v>1.4</v>
      </c>
      <c r="AD18" s="235">
        <f t="shared" si="5"/>
        <v>2.2999999999999998</v>
      </c>
      <c r="AE18" s="225">
        <f t="shared" si="5"/>
        <v>2.1</v>
      </c>
    </row>
    <row r="19" spans="1:32" ht="54" customHeight="1">
      <c r="A19" s="69"/>
      <c r="B19" s="86" t="s">
        <v>206</v>
      </c>
      <c r="C19" s="180"/>
      <c r="D19" s="181"/>
      <c r="E19" s="181">
        <v>1.202</v>
      </c>
      <c r="F19" s="181">
        <v>7.0000000000000007E-2</v>
      </c>
      <c r="G19" s="181"/>
      <c r="H19" s="181">
        <v>0.18</v>
      </c>
      <c r="I19" s="181"/>
      <c r="J19" s="181">
        <v>9.5000000000000001E-2</v>
      </c>
      <c r="K19" s="181"/>
      <c r="L19" s="182"/>
      <c r="M19" s="182"/>
      <c r="N19" s="191">
        <f t="shared" si="0"/>
        <v>1.5469999999999999</v>
      </c>
      <c r="O19" s="183"/>
      <c r="P19" s="182">
        <v>7.0000000000000007E-2</v>
      </c>
      <c r="Q19" s="181"/>
      <c r="R19" s="182"/>
      <c r="S19" s="181"/>
      <c r="T19" s="181"/>
      <c r="U19" s="181"/>
      <c r="V19" s="181"/>
      <c r="W19" s="181"/>
      <c r="X19" s="181"/>
      <c r="Y19" s="181"/>
      <c r="Z19" s="181"/>
      <c r="AA19" s="181"/>
      <c r="AB19" s="191">
        <f t="shared" si="3"/>
        <v>7.0000000000000007E-2</v>
      </c>
      <c r="AC19" s="192">
        <f t="shared" si="4"/>
        <v>1.617</v>
      </c>
      <c r="AD19" s="184">
        <v>22</v>
      </c>
      <c r="AE19" s="665">
        <v>22</v>
      </c>
    </row>
    <row r="20" spans="1:32" ht="54" customHeight="1">
      <c r="A20" s="69"/>
      <c r="B20" s="86" t="s">
        <v>285</v>
      </c>
      <c r="C20" s="180"/>
      <c r="D20" s="181"/>
      <c r="E20" s="181">
        <v>2.6949999999999998</v>
      </c>
      <c r="F20" s="181">
        <v>0.22</v>
      </c>
      <c r="G20" s="181"/>
      <c r="H20" s="181">
        <v>0.105</v>
      </c>
      <c r="I20" s="181"/>
      <c r="J20" s="181">
        <v>0.76</v>
      </c>
      <c r="K20" s="181"/>
      <c r="L20" s="182"/>
      <c r="M20" s="182"/>
      <c r="N20" s="191">
        <f t="shared" si="0"/>
        <v>3.7800000000000002</v>
      </c>
      <c r="O20" s="183">
        <v>0</v>
      </c>
      <c r="P20" s="182">
        <v>0.08</v>
      </c>
      <c r="Q20" s="181"/>
      <c r="R20" s="182"/>
      <c r="S20" s="181"/>
      <c r="T20" s="181"/>
      <c r="U20" s="181"/>
      <c r="V20" s="181"/>
      <c r="W20" s="181"/>
      <c r="X20" s="181"/>
      <c r="Y20" s="181"/>
      <c r="Z20" s="181"/>
      <c r="AA20" s="181">
        <v>0.02</v>
      </c>
      <c r="AB20" s="191">
        <f t="shared" si="3"/>
        <v>0.1</v>
      </c>
      <c r="AC20" s="192">
        <f t="shared" si="4"/>
        <v>3.8800000000000003</v>
      </c>
      <c r="AD20" s="184">
        <v>48</v>
      </c>
      <c r="AE20" s="185">
        <v>48</v>
      </c>
    </row>
    <row r="21" spans="1:32" ht="54" customHeight="1">
      <c r="A21" s="69"/>
      <c r="B21" s="86" t="s">
        <v>283</v>
      </c>
      <c r="C21" s="180">
        <v>0.46</v>
      </c>
      <c r="D21" s="181"/>
      <c r="E21" s="181">
        <v>0.21</v>
      </c>
      <c r="F21" s="181"/>
      <c r="G21" s="181"/>
      <c r="H21" s="181"/>
      <c r="I21" s="181"/>
      <c r="J21" s="181"/>
      <c r="K21" s="181"/>
      <c r="L21" s="182"/>
      <c r="M21" s="182"/>
      <c r="N21" s="191">
        <f t="shared" si="0"/>
        <v>0.67</v>
      </c>
      <c r="O21" s="183"/>
      <c r="P21" s="182"/>
      <c r="Q21" s="181"/>
      <c r="R21" s="182"/>
      <c r="S21" s="181"/>
      <c r="T21" s="181"/>
      <c r="U21" s="181"/>
      <c r="V21" s="181"/>
      <c r="W21" s="181"/>
      <c r="X21" s="181"/>
      <c r="Y21" s="181"/>
      <c r="Z21" s="181"/>
      <c r="AA21" s="181"/>
      <c r="AB21" s="191">
        <f t="shared" si="3"/>
        <v>0</v>
      </c>
      <c r="AC21" s="192">
        <f t="shared" si="4"/>
        <v>0.67</v>
      </c>
      <c r="AD21" s="666">
        <v>6.1</v>
      </c>
      <c r="AE21" s="667">
        <v>5.4</v>
      </c>
    </row>
    <row r="22" spans="1:32" ht="54" customHeight="1">
      <c r="A22" s="69"/>
      <c r="B22" s="74" t="s">
        <v>286</v>
      </c>
      <c r="C22" s="176"/>
      <c r="D22" s="177"/>
      <c r="E22" s="177">
        <v>4.8570000000000002</v>
      </c>
      <c r="F22" s="177">
        <v>0.36499999999999999</v>
      </c>
      <c r="G22" s="177"/>
      <c r="H22" s="177">
        <v>0.39</v>
      </c>
      <c r="I22" s="177"/>
      <c r="J22" s="177">
        <v>1.0860000000000001</v>
      </c>
      <c r="K22" s="177"/>
      <c r="L22" s="178"/>
      <c r="M22" s="178"/>
      <c r="N22" s="191">
        <f t="shared" si="0"/>
        <v>6.6980000000000004</v>
      </c>
      <c r="O22" s="179">
        <v>0</v>
      </c>
      <c r="P22" s="178">
        <v>0.18</v>
      </c>
      <c r="Q22" s="177"/>
      <c r="R22" s="178"/>
      <c r="S22" s="177">
        <v>0.02</v>
      </c>
      <c r="T22" s="177"/>
      <c r="U22" s="177"/>
      <c r="V22" s="177"/>
      <c r="W22" s="177"/>
      <c r="X22" s="177"/>
      <c r="Y22" s="177"/>
      <c r="Z22" s="177"/>
      <c r="AA22" s="177">
        <v>0.42</v>
      </c>
      <c r="AB22" s="215">
        <f t="shared" si="3"/>
        <v>0.62</v>
      </c>
      <c r="AC22" s="198">
        <f t="shared" si="4"/>
        <v>7.3180000000000005</v>
      </c>
      <c r="AD22" s="476">
        <v>81</v>
      </c>
      <c r="AE22" s="477">
        <v>81</v>
      </c>
    </row>
    <row r="23" spans="1:32" ht="54" customHeight="1" thickBot="1">
      <c r="B23" s="22" t="s">
        <v>254</v>
      </c>
      <c r="C23" s="224">
        <f>SUM(C19:C22)</f>
        <v>0.46</v>
      </c>
      <c r="D23" s="221">
        <f t="shared" ref="D23:AE23" si="6">SUM(D19:D22)</f>
        <v>0</v>
      </c>
      <c r="E23" s="221">
        <f t="shared" si="6"/>
        <v>8.9640000000000004</v>
      </c>
      <c r="F23" s="221">
        <f t="shared" si="6"/>
        <v>0.65500000000000003</v>
      </c>
      <c r="G23" s="221">
        <f t="shared" si="6"/>
        <v>0</v>
      </c>
      <c r="H23" s="221">
        <f t="shared" si="6"/>
        <v>0.67500000000000004</v>
      </c>
      <c r="I23" s="221">
        <f t="shared" si="6"/>
        <v>0</v>
      </c>
      <c r="J23" s="221">
        <f t="shared" si="6"/>
        <v>1.9410000000000001</v>
      </c>
      <c r="K23" s="221">
        <f t="shared" si="6"/>
        <v>0</v>
      </c>
      <c r="L23" s="221">
        <f t="shared" si="6"/>
        <v>0</v>
      </c>
      <c r="M23" s="221">
        <f t="shared" si="6"/>
        <v>0</v>
      </c>
      <c r="N23" s="222">
        <f t="shared" si="0"/>
        <v>12.695000000000002</v>
      </c>
      <c r="O23" s="223">
        <f t="shared" si="6"/>
        <v>0</v>
      </c>
      <c r="P23" s="221">
        <f t="shared" si="6"/>
        <v>0.33</v>
      </c>
      <c r="Q23" s="221">
        <f t="shared" si="6"/>
        <v>0</v>
      </c>
      <c r="R23" s="221">
        <f t="shared" si="6"/>
        <v>0</v>
      </c>
      <c r="S23" s="221">
        <f t="shared" si="6"/>
        <v>0.02</v>
      </c>
      <c r="T23" s="221">
        <f t="shared" si="6"/>
        <v>0</v>
      </c>
      <c r="U23" s="221">
        <f t="shared" si="6"/>
        <v>0</v>
      </c>
      <c r="V23" s="221">
        <f t="shared" si="6"/>
        <v>0</v>
      </c>
      <c r="W23" s="221">
        <f>SUM(W19:W22)</f>
        <v>0</v>
      </c>
      <c r="X23" s="221">
        <f t="shared" si="6"/>
        <v>0</v>
      </c>
      <c r="Y23" s="221">
        <f t="shared" si="6"/>
        <v>0</v>
      </c>
      <c r="Z23" s="221">
        <f t="shared" si="6"/>
        <v>0</v>
      </c>
      <c r="AA23" s="221">
        <f t="shared" si="6"/>
        <v>0.44</v>
      </c>
      <c r="AB23" s="222">
        <f t="shared" si="3"/>
        <v>0.79</v>
      </c>
      <c r="AC23" s="225">
        <f t="shared" si="4"/>
        <v>13.485000000000003</v>
      </c>
      <c r="AD23" s="235">
        <f t="shared" si="6"/>
        <v>157.1</v>
      </c>
      <c r="AE23" s="225">
        <f t="shared" si="6"/>
        <v>156.4</v>
      </c>
    </row>
    <row r="24" spans="1:32" ht="54" customHeight="1">
      <c r="B24" s="67" t="s">
        <v>240</v>
      </c>
      <c r="C24" s="197">
        <v>0.2</v>
      </c>
      <c r="D24" s="195">
        <v>0</v>
      </c>
      <c r="E24" s="195">
        <v>0.3</v>
      </c>
      <c r="F24" s="195">
        <v>0.1</v>
      </c>
      <c r="G24" s="195">
        <v>0.1</v>
      </c>
      <c r="H24" s="195">
        <v>0</v>
      </c>
      <c r="I24" s="195">
        <v>0.2</v>
      </c>
      <c r="J24" s="195">
        <v>0</v>
      </c>
      <c r="K24" s="195">
        <v>0.2</v>
      </c>
      <c r="L24" s="196">
        <v>2</v>
      </c>
      <c r="M24" s="196">
        <v>0.5</v>
      </c>
      <c r="N24" s="215">
        <f t="shared" si="0"/>
        <v>3.5999999999999996</v>
      </c>
      <c r="O24" s="216">
        <v>0</v>
      </c>
      <c r="P24" s="196">
        <v>3</v>
      </c>
      <c r="Q24" s="195">
        <v>0</v>
      </c>
      <c r="R24" s="196">
        <v>0.2</v>
      </c>
      <c r="S24" s="195">
        <v>0</v>
      </c>
      <c r="T24" s="195">
        <v>0</v>
      </c>
      <c r="U24" s="195">
        <v>0</v>
      </c>
      <c r="V24" s="195">
        <v>0</v>
      </c>
      <c r="W24" s="195">
        <v>2.5</v>
      </c>
      <c r="X24" s="195">
        <v>0</v>
      </c>
      <c r="Y24" s="195">
        <v>0.1</v>
      </c>
      <c r="Z24" s="195">
        <v>0</v>
      </c>
      <c r="AA24" s="195">
        <v>0.2</v>
      </c>
      <c r="AB24" s="236">
        <f t="shared" si="3"/>
        <v>6</v>
      </c>
      <c r="AC24" s="237">
        <f t="shared" si="4"/>
        <v>9.6</v>
      </c>
      <c r="AD24" s="217">
        <v>56</v>
      </c>
      <c r="AE24" s="218">
        <v>33</v>
      </c>
    </row>
    <row r="25" spans="1:32" ht="54" customHeight="1">
      <c r="A25" s="69"/>
      <c r="B25" s="74" t="s">
        <v>239</v>
      </c>
      <c r="C25" s="197"/>
      <c r="D25" s="195"/>
      <c r="E25" s="195"/>
      <c r="F25" s="195"/>
      <c r="G25" s="195"/>
      <c r="H25" s="195"/>
      <c r="I25" s="195"/>
      <c r="J25" s="195"/>
      <c r="K25" s="195"/>
      <c r="L25" s="196"/>
      <c r="M25" s="196"/>
      <c r="N25" s="215">
        <f t="shared" si="0"/>
        <v>0</v>
      </c>
      <c r="O25" s="216"/>
      <c r="P25" s="196">
        <v>0.3</v>
      </c>
      <c r="Q25" s="195"/>
      <c r="R25" s="196">
        <v>0.1</v>
      </c>
      <c r="S25" s="195"/>
      <c r="T25" s="195"/>
      <c r="U25" s="195"/>
      <c r="V25" s="195"/>
      <c r="W25" s="195">
        <v>0.3</v>
      </c>
      <c r="X25" s="195"/>
      <c r="Y25" s="195"/>
      <c r="Z25" s="195"/>
      <c r="AA25" s="195"/>
      <c r="AB25" s="236">
        <f t="shared" si="3"/>
        <v>0.7</v>
      </c>
      <c r="AC25" s="198">
        <f t="shared" si="4"/>
        <v>0.7</v>
      </c>
      <c r="AD25" s="217">
        <v>2.2000000000000002</v>
      </c>
      <c r="AE25" s="218">
        <v>2.2000000000000002</v>
      </c>
    </row>
    <row r="26" spans="1:32" ht="54" customHeight="1">
      <c r="A26" s="69"/>
      <c r="B26" s="74" t="s">
        <v>241</v>
      </c>
      <c r="C26" s="197"/>
      <c r="D26" s="195"/>
      <c r="E26" s="195">
        <v>0.1</v>
      </c>
      <c r="F26" s="195"/>
      <c r="G26" s="195"/>
      <c r="H26" s="195"/>
      <c r="I26" s="195"/>
      <c r="J26" s="195"/>
      <c r="K26" s="195"/>
      <c r="L26" s="196"/>
      <c r="M26" s="196"/>
      <c r="N26" s="215">
        <f t="shared" si="0"/>
        <v>0.1</v>
      </c>
      <c r="O26" s="216"/>
      <c r="P26" s="196">
        <v>0.1</v>
      </c>
      <c r="Q26" s="195"/>
      <c r="R26" s="196">
        <v>0.1</v>
      </c>
      <c r="S26" s="195"/>
      <c r="T26" s="195"/>
      <c r="U26" s="195">
        <v>0.1</v>
      </c>
      <c r="V26" s="195">
        <v>0.1</v>
      </c>
      <c r="W26" s="195"/>
      <c r="X26" s="195"/>
      <c r="Y26" s="195"/>
      <c r="Z26" s="195"/>
      <c r="AA26" s="195"/>
      <c r="AB26" s="215">
        <f t="shared" si="3"/>
        <v>0.4</v>
      </c>
      <c r="AC26" s="198">
        <f t="shared" si="4"/>
        <v>0.5</v>
      </c>
      <c r="AD26" s="217">
        <v>3.5</v>
      </c>
      <c r="AE26" s="218">
        <v>3</v>
      </c>
    </row>
    <row r="27" spans="1:32" ht="54" customHeight="1">
      <c r="A27" s="69"/>
      <c r="B27" s="74" t="s">
        <v>238</v>
      </c>
      <c r="C27" s="197"/>
      <c r="D27" s="195"/>
      <c r="E27" s="195">
        <v>0.2</v>
      </c>
      <c r="F27" s="195"/>
      <c r="G27" s="195"/>
      <c r="H27" s="195"/>
      <c r="I27" s="195"/>
      <c r="J27" s="195"/>
      <c r="K27" s="195"/>
      <c r="L27" s="196">
        <v>0.2</v>
      </c>
      <c r="M27" s="196"/>
      <c r="N27" s="215">
        <f t="shared" si="0"/>
        <v>0.4</v>
      </c>
      <c r="O27" s="216"/>
      <c r="P27" s="196">
        <v>0.2</v>
      </c>
      <c r="Q27" s="195"/>
      <c r="R27" s="196"/>
      <c r="S27" s="195"/>
      <c r="T27" s="195"/>
      <c r="U27" s="195"/>
      <c r="V27" s="195"/>
      <c r="W27" s="195">
        <v>0.4</v>
      </c>
      <c r="X27" s="195"/>
      <c r="Y27" s="195"/>
      <c r="Z27" s="195"/>
      <c r="AA27" s="195"/>
      <c r="AB27" s="215">
        <f t="shared" si="3"/>
        <v>0.60000000000000009</v>
      </c>
      <c r="AC27" s="198">
        <f t="shared" si="4"/>
        <v>1</v>
      </c>
      <c r="AD27" s="238">
        <v>4.5</v>
      </c>
      <c r="AE27" s="218">
        <v>4.5</v>
      </c>
      <c r="AF27" s="101"/>
    </row>
    <row r="28" spans="1:32" ht="54" customHeight="1" thickBot="1">
      <c r="B28" s="22" t="s">
        <v>255</v>
      </c>
      <c r="C28" s="224">
        <f>SUM(C24:C27)</f>
        <v>0.2</v>
      </c>
      <c r="D28" s="221">
        <f t="shared" ref="D28:AE28" si="7">SUM(D24:D27)</f>
        <v>0</v>
      </c>
      <c r="E28" s="221">
        <f t="shared" si="7"/>
        <v>0.60000000000000009</v>
      </c>
      <c r="F28" s="221">
        <f t="shared" si="7"/>
        <v>0.1</v>
      </c>
      <c r="G28" s="221">
        <f t="shared" si="7"/>
        <v>0.1</v>
      </c>
      <c r="H28" s="221">
        <f t="shared" si="7"/>
        <v>0</v>
      </c>
      <c r="I28" s="221">
        <f t="shared" si="7"/>
        <v>0.2</v>
      </c>
      <c r="J28" s="221">
        <f t="shared" si="7"/>
        <v>0</v>
      </c>
      <c r="K28" s="221">
        <f t="shared" si="7"/>
        <v>0.2</v>
      </c>
      <c r="L28" s="221">
        <f t="shared" si="7"/>
        <v>2.2000000000000002</v>
      </c>
      <c r="M28" s="221">
        <f t="shared" si="7"/>
        <v>0.5</v>
      </c>
      <c r="N28" s="222">
        <f t="shared" si="0"/>
        <v>4.0999999999999996</v>
      </c>
      <c r="O28" s="223">
        <f t="shared" si="7"/>
        <v>0</v>
      </c>
      <c r="P28" s="221">
        <f t="shared" si="7"/>
        <v>3.6</v>
      </c>
      <c r="Q28" s="221">
        <f t="shared" si="7"/>
        <v>0</v>
      </c>
      <c r="R28" s="221">
        <f t="shared" si="7"/>
        <v>0.4</v>
      </c>
      <c r="S28" s="221">
        <f t="shared" si="7"/>
        <v>0</v>
      </c>
      <c r="T28" s="221">
        <f t="shared" si="7"/>
        <v>0</v>
      </c>
      <c r="U28" s="221">
        <f t="shared" si="7"/>
        <v>0.1</v>
      </c>
      <c r="V28" s="221">
        <f t="shared" si="7"/>
        <v>0.1</v>
      </c>
      <c r="W28" s="221">
        <f>SUM(W24:W27)</f>
        <v>3.1999999999999997</v>
      </c>
      <c r="X28" s="221">
        <f t="shared" si="7"/>
        <v>0</v>
      </c>
      <c r="Y28" s="221">
        <f t="shared" si="7"/>
        <v>0.1</v>
      </c>
      <c r="Z28" s="221">
        <f t="shared" si="7"/>
        <v>0</v>
      </c>
      <c r="AA28" s="221">
        <f t="shared" si="7"/>
        <v>0.2</v>
      </c>
      <c r="AB28" s="239">
        <f t="shared" si="3"/>
        <v>7.6999999999999984</v>
      </c>
      <c r="AC28" s="225">
        <f t="shared" si="4"/>
        <v>11.799999999999997</v>
      </c>
      <c r="AD28" s="235">
        <f t="shared" si="7"/>
        <v>66.2</v>
      </c>
      <c r="AE28" s="225">
        <f t="shared" si="7"/>
        <v>42.7</v>
      </c>
    </row>
    <row r="29" spans="1:32" ht="54" customHeight="1" thickBot="1">
      <c r="B29" s="22" t="s">
        <v>244</v>
      </c>
      <c r="C29" s="240">
        <f t="shared" ref="C29:M29" si="8">SUM(C10,C14,C18,C23,C28)</f>
        <v>0.76</v>
      </c>
      <c r="D29" s="240">
        <f t="shared" si="8"/>
        <v>10.199999999999999</v>
      </c>
      <c r="E29" s="240">
        <f t="shared" si="8"/>
        <v>13.254</v>
      </c>
      <c r="F29" s="240">
        <f t="shared" si="8"/>
        <v>0.755</v>
      </c>
      <c r="G29" s="240">
        <f t="shared" si="8"/>
        <v>0.1</v>
      </c>
      <c r="H29" s="240">
        <f t="shared" si="8"/>
        <v>0.83500000000000008</v>
      </c>
      <c r="I29" s="240">
        <f t="shared" si="8"/>
        <v>0.2</v>
      </c>
      <c r="J29" s="240">
        <f t="shared" si="8"/>
        <v>1.9410000000000001</v>
      </c>
      <c r="K29" s="240">
        <f t="shared" si="8"/>
        <v>5.2</v>
      </c>
      <c r="L29" s="240">
        <f t="shared" si="8"/>
        <v>3.5</v>
      </c>
      <c r="M29" s="240">
        <f t="shared" si="8"/>
        <v>0.5</v>
      </c>
      <c r="N29" s="241">
        <f t="shared" si="0"/>
        <v>37.244999999999997</v>
      </c>
      <c r="O29" s="240">
        <f>SUM(O10,O14,O18,O23,O28)</f>
        <v>2.56</v>
      </c>
      <c r="P29" s="240">
        <f>SUM(P10,P14,P18,P23,P28)</f>
        <v>4.83</v>
      </c>
      <c r="Q29" s="240">
        <f>SUM(Q10,Q14,Q18,Q23,Q28)</f>
        <v>1.3</v>
      </c>
      <c r="R29" s="240">
        <f>SUM(R10,R14,R18,R23,R28)</f>
        <v>0.4</v>
      </c>
      <c r="S29" s="240">
        <f t="shared" ref="S29:AA29" si="9">SUM(S10,S14,S18,S23,S28)</f>
        <v>5.35</v>
      </c>
      <c r="T29" s="240">
        <f t="shared" si="9"/>
        <v>0</v>
      </c>
      <c r="U29" s="240">
        <f t="shared" si="9"/>
        <v>0.1</v>
      </c>
      <c r="V29" s="240">
        <f t="shared" si="9"/>
        <v>0.1</v>
      </c>
      <c r="W29" s="240">
        <f t="shared" si="9"/>
        <v>8.16</v>
      </c>
      <c r="X29" s="240">
        <f t="shared" si="9"/>
        <v>1</v>
      </c>
      <c r="Y29" s="240">
        <f t="shared" si="9"/>
        <v>0.1</v>
      </c>
      <c r="Z29" s="240">
        <f t="shared" si="9"/>
        <v>0</v>
      </c>
      <c r="AA29" s="240">
        <f t="shared" si="9"/>
        <v>1.1399999999999999</v>
      </c>
      <c r="AB29" s="233">
        <f t="shared" si="3"/>
        <v>25.040000000000003</v>
      </c>
      <c r="AC29" s="220">
        <f>SUM(N29,AB29)</f>
        <v>62.284999999999997</v>
      </c>
      <c r="AD29" s="220">
        <f>SUM(AD10,AD14,AD18,AD23,AD28)</f>
        <v>616.42000000000007</v>
      </c>
      <c r="AE29" s="225">
        <f>SUM(AE10,AE14,AE18,AE23,AE28)</f>
        <v>554.42000000000007</v>
      </c>
    </row>
    <row r="30" spans="1:32" ht="54" customHeight="1"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</row>
  </sheetData>
  <mergeCells count="5">
    <mergeCell ref="AC1:AD1"/>
    <mergeCell ref="C5:N5"/>
    <mergeCell ref="D6:J6"/>
    <mergeCell ref="K6:M6"/>
    <mergeCell ref="O5:AB5"/>
  </mergeCells>
  <phoneticPr fontId="1"/>
  <printOptions horizontalCentered="1"/>
  <pageMargins left="0.19685039370078741" right="0.19685039370078741" top="1.5748031496062993" bottom="0.78740157480314965" header="0" footer="0"/>
  <pageSetup paperSize="9" scale="2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Q28"/>
  <sheetViews>
    <sheetView showGridLines="0" showOutlineSymbols="0" topLeftCell="A2" zoomScale="40" zoomScaleNormal="40" zoomScaleSheetLayoutView="50" workbookViewId="0">
      <pane xSplit="2" ySplit="6" topLeftCell="C8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0.75" defaultRowHeight="54" customHeight="1"/>
  <cols>
    <col min="1" max="1" width="7.375" style="1" customWidth="1"/>
    <col min="2" max="2" width="20.625" style="1" customWidth="1"/>
    <col min="3" max="16" width="16.625" style="1" customWidth="1"/>
    <col min="17" max="17" width="1.625" style="1" customWidth="1"/>
    <col min="18" max="16384" width="10.75" style="1"/>
  </cols>
  <sheetData>
    <row r="1" spans="1:17" ht="54" customHeight="1">
      <c r="O1" s="783"/>
      <c r="P1" s="783"/>
      <c r="Q1" s="783"/>
    </row>
    <row r="2" spans="1:17" ht="54" customHeight="1">
      <c r="B2" s="2" t="s">
        <v>273</v>
      </c>
      <c r="P2" s="66"/>
    </row>
    <row r="3" spans="1:17" ht="54" customHeight="1">
      <c r="B3" s="2"/>
    </row>
    <row r="4" spans="1:17" ht="54" customHeight="1" thickBot="1">
      <c r="B4" s="4" t="s">
        <v>297</v>
      </c>
      <c r="C4" s="4"/>
      <c r="D4" s="4"/>
      <c r="E4" s="3"/>
      <c r="F4" s="4"/>
      <c r="G4" s="36"/>
      <c r="H4" s="3"/>
      <c r="I4" s="3"/>
      <c r="J4" s="3"/>
      <c r="K4" s="3"/>
      <c r="M4" s="6" t="s">
        <v>306</v>
      </c>
      <c r="N4" s="6"/>
    </row>
    <row r="5" spans="1:17" ht="54" customHeight="1">
      <c r="B5" s="27"/>
      <c r="C5" s="716" t="s">
        <v>248</v>
      </c>
      <c r="D5" s="717"/>
      <c r="E5" s="717"/>
      <c r="F5" s="784"/>
      <c r="G5" s="733" t="s">
        <v>249</v>
      </c>
      <c r="H5" s="733"/>
      <c r="I5" s="733"/>
      <c r="J5" s="733"/>
      <c r="K5" s="733"/>
      <c r="L5" s="733"/>
      <c r="M5" s="733"/>
      <c r="N5" s="27" t="s">
        <v>118</v>
      </c>
      <c r="O5" s="60" t="s">
        <v>119</v>
      </c>
      <c r="P5" s="70" t="s">
        <v>120</v>
      </c>
    </row>
    <row r="6" spans="1:17" ht="54" customHeight="1">
      <c r="B6" s="9" t="s">
        <v>0</v>
      </c>
      <c r="C6" s="722" t="s">
        <v>27</v>
      </c>
      <c r="D6" s="723"/>
      <c r="E6" s="723"/>
      <c r="F6" s="488"/>
      <c r="G6" s="155" t="s">
        <v>28</v>
      </c>
      <c r="H6" s="719" t="s">
        <v>27</v>
      </c>
      <c r="I6" s="720"/>
      <c r="J6" s="725"/>
      <c r="K6" s="105" t="s">
        <v>29</v>
      </c>
      <c r="L6" s="28" t="s">
        <v>20</v>
      </c>
      <c r="M6" s="141"/>
      <c r="N6" s="9" t="s">
        <v>49</v>
      </c>
      <c r="O6" s="61" t="s">
        <v>49</v>
      </c>
      <c r="P6" s="71" t="s">
        <v>49</v>
      </c>
    </row>
    <row r="7" spans="1:17" ht="54" customHeight="1" thickBot="1">
      <c r="B7" s="29"/>
      <c r="C7" s="135" t="s">
        <v>65</v>
      </c>
      <c r="D7" s="17" t="s">
        <v>174</v>
      </c>
      <c r="E7" s="91" t="s">
        <v>179</v>
      </c>
      <c r="F7" s="92" t="s">
        <v>26</v>
      </c>
      <c r="G7" s="143" t="s">
        <v>175</v>
      </c>
      <c r="H7" s="93" t="s">
        <v>176</v>
      </c>
      <c r="I7" s="93" t="s">
        <v>177</v>
      </c>
      <c r="J7" s="93" t="s">
        <v>17</v>
      </c>
      <c r="K7" s="93" t="s">
        <v>178</v>
      </c>
      <c r="L7" s="144" t="s">
        <v>127</v>
      </c>
      <c r="M7" s="142" t="s">
        <v>26</v>
      </c>
      <c r="N7" s="34" t="s">
        <v>150</v>
      </c>
      <c r="O7" s="62" t="s">
        <v>151</v>
      </c>
      <c r="P7" s="72" t="s">
        <v>151</v>
      </c>
    </row>
    <row r="8" spans="1:17" ht="54" customHeight="1">
      <c r="A8" s="69"/>
      <c r="B8" s="116" t="s">
        <v>213</v>
      </c>
      <c r="C8" s="653"/>
      <c r="D8" s="654"/>
      <c r="E8" s="654"/>
      <c r="F8" s="201">
        <f>SUM(C8:E8)</f>
        <v>0</v>
      </c>
      <c r="G8" s="655">
        <v>0.12</v>
      </c>
      <c r="H8" s="654"/>
      <c r="I8" s="654">
        <v>0.09</v>
      </c>
      <c r="J8" s="654"/>
      <c r="K8" s="654"/>
      <c r="L8" s="654">
        <v>0.09</v>
      </c>
      <c r="M8" s="247">
        <f>SUM(G8:L8)</f>
        <v>0.3</v>
      </c>
      <c r="N8" s="192">
        <f>SUM(F8,M8)</f>
        <v>0.3</v>
      </c>
      <c r="O8" s="656">
        <v>0.3</v>
      </c>
      <c r="P8" s="657">
        <v>0.3</v>
      </c>
    </row>
    <row r="9" spans="1:17" ht="54" customHeight="1">
      <c r="A9" s="69"/>
      <c r="B9" s="86" t="s">
        <v>207</v>
      </c>
      <c r="C9" s="176">
        <v>0.05</v>
      </c>
      <c r="D9" s="178"/>
      <c r="E9" s="178"/>
      <c r="F9" s="201">
        <f t="shared" ref="F9:F27" si="0">SUM(C9:E9)</f>
        <v>0.05</v>
      </c>
      <c r="G9" s="499">
        <v>0.1</v>
      </c>
      <c r="H9" s="178"/>
      <c r="I9" s="178">
        <v>0.1</v>
      </c>
      <c r="J9" s="178"/>
      <c r="K9" s="178"/>
      <c r="L9" s="178"/>
      <c r="M9" s="247">
        <f t="shared" ref="M9:M27" si="1">SUM(G9:L9)</f>
        <v>0.2</v>
      </c>
      <c r="N9" s="192">
        <f t="shared" ref="N9:N27" si="2">SUM(F9,M9)</f>
        <v>0.25</v>
      </c>
      <c r="O9" s="218">
        <v>1</v>
      </c>
      <c r="P9" s="363">
        <v>1</v>
      </c>
    </row>
    <row r="10" spans="1:17" ht="54" customHeight="1">
      <c r="A10" s="69"/>
      <c r="B10" s="86" t="s">
        <v>211</v>
      </c>
      <c r="C10" s="176"/>
      <c r="D10" s="178"/>
      <c r="E10" s="178"/>
      <c r="F10" s="201">
        <f t="shared" si="0"/>
        <v>0</v>
      </c>
      <c r="G10" s="499">
        <v>0.6</v>
      </c>
      <c r="H10" s="178"/>
      <c r="I10" s="178">
        <v>0.4</v>
      </c>
      <c r="J10" s="178"/>
      <c r="K10" s="178"/>
      <c r="L10" s="178"/>
      <c r="M10" s="247">
        <f t="shared" si="1"/>
        <v>1</v>
      </c>
      <c r="N10" s="192">
        <f t="shared" si="2"/>
        <v>1</v>
      </c>
      <c r="O10" s="218">
        <v>17</v>
      </c>
      <c r="P10" s="363">
        <v>16.3</v>
      </c>
    </row>
    <row r="11" spans="1:17" ht="54" customHeight="1">
      <c r="A11" s="69"/>
      <c r="B11" s="74" t="s">
        <v>208</v>
      </c>
      <c r="C11" s="176">
        <v>0.01</v>
      </c>
      <c r="D11" s="178">
        <v>0.01</v>
      </c>
      <c r="E11" s="178"/>
      <c r="F11" s="201">
        <f t="shared" si="0"/>
        <v>0.02</v>
      </c>
      <c r="G11" s="499">
        <v>0.5</v>
      </c>
      <c r="H11" s="178"/>
      <c r="I11" s="178">
        <v>0.1</v>
      </c>
      <c r="J11" s="178"/>
      <c r="K11" s="178"/>
      <c r="L11" s="178">
        <v>0.1</v>
      </c>
      <c r="M11" s="247">
        <f t="shared" si="1"/>
        <v>0.7</v>
      </c>
      <c r="N11" s="198">
        <f t="shared" si="2"/>
        <v>0.72</v>
      </c>
      <c r="O11" s="363">
        <v>6.53</v>
      </c>
      <c r="P11" s="363">
        <v>6.5299999999999994</v>
      </c>
    </row>
    <row r="12" spans="1:17" ht="54" customHeight="1">
      <c r="A12" s="69"/>
      <c r="B12" s="86" t="s">
        <v>210</v>
      </c>
      <c r="C12" s="176"/>
      <c r="D12" s="178"/>
      <c r="E12" s="178"/>
      <c r="F12" s="201">
        <f t="shared" si="0"/>
        <v>0</v>
      </c>
      <c r="G12" s="499"/>
      <c r="H12" s="178"/>
      <c r="I12" s="178"/>
      <c r="J12" s="178"/>
      <c r="K12" s="178"/>
      <c r="L12" s="178">
        <v>0.2</v>
      </c>
      <c r="M12" s="247">
        <f t="shared" si="1"/>
        <v>0.2</v>
      </c>
      <c r="N12" s="192">
        <f t="shared" si="2"/>
        <v>0.2</v>
      </c>
      <c r="O12" s="218">
        <v>1.8</v>
      </c>
      <c r="P12" s="363">
        <v>1.8</v>
      </c>
    </row>
    <row r="13" spans="1:17" ht="54" customHeight="1">
      <c r="A13" s="69"/>
      <c r="B13" s="86" t="s">
        <v>212</v>
      </c>
      <c r="C13" s="176"/>
      <c r="D13" s="178"/>
      <c r="E13" s="178"/>
      <c r="F13" s="201">
        <f t="shared" si="0"/>
        <v>0</v>
      </c>
      <c r="G13" s="499">
        <v>1.1000000000000001</v>
      </c>
      <c r="H13" s="178"/>
      <c r="I13" s="178">
        <v>0.5</v>
      </c>
      <c r="J13" s="178"/>
      <c r="K13" s="178"/>
      <c r="L13" s="178"/>
      <c r="M13" s="247">
        <f t="shared" si="1"/>
        <v>1.6</v>
      </c>
      <c r="N13" s="192">
        <f t="shared" si="2"/>
        <v>1.6</v>
      </c>
      <c r="O13" s="218">
        <v>7.5</v>
      </c>
      <c r="P13" s="363">
        <v>7</v>
      </c>
    </row>
    <row r="14" spans="1:17" ht="54" customHeight="1" thickBot="1">
      <c r="A14" s="69"/>
      <c r="B14" s="22" t="s">
        <v>251</v>
      </c>
      <c r="C14" s="220">
        <f>SUM(C8:C13)</f>
        <v>6.0000000000000005E-2</v>
      </c>
      <c r="D14" s="221">
        <f t="shared" ref="D14:P14" si="3">SUM(D8:D13)</f>
        <v>0.01</v>
      </c>
      <c r="E14" s="223">
        <f t="shared" si="3"/>
        <v>0</v>
      </c>
      <c r="F14" s="222">
        <f t="shared" si="0"/>
        <v>7.0000000000000007E-2</v>
      </c>
      <c r="G14" s="220">
        <f t="shared" si="3"/>
        <v>2.42</v>
      </c>
      <c r="H14" s="221">
        <f t="shared" si="3"/>
        <v>0</v>
      </c>
      <c r="I14" s="221">
        <f t="shared" si="3"/>
        <v>1.19</v>
      </c>
      <c r="J14" s="221">
        <f t="shared" si="3"/>
        <v>0</v>
      </c>
      <c r="K14" s="221">
        <f t="shared" si="3"/>
        <v>0</v>
      </c>
      <c r="L14" s="221">
        <f t="shared" si="3"/>
        <v>0.39</v>
      </c>
      <c r="M14" s="235">
        <f t="shared" si="1"/>
        <v>4</v>
      </c>
      <c r="N14" s="220">
        <f t="shared" si="2"/>
        <v>4.07</v>
      </c>
      <c r="O14" s="220">
        <f t="shared" si="3"/>
        <v>34.130000000000003</v>
      </c>
      <c r="P14" s="220">
        <f t="shared" si="3"/>
        <v>32.930000000000007</v>
      </c>
      <c r="Q14" s="80"/>
    </row>
    <row r="15" spans="1:17" ht="54" customHeight="1">
      <c r="A15" s="69"/>
      <c r="B15" s="86" t="s">
        <v>291</v>
      </c>
      <c r="C15" s="200"/>
      <c r="D15" s="186"/>
      <c r="E15" s="186"/>
      <c r="F15" s="201">
        <f t="shared" si="0"/>
        <v>0</v>
      </c>
      <c r="G15" s="189">
        <v>0.2</v>
      </c>
      <c r="H15" s="186">
        <v>0.9</v>
      </c>
      <c r="I15" s="186">
        <v>0.8</v>
      </c>
      <c r="J15" s="186"/>
      <c r="K15" s="186"/>
      <c r="L15" s="186"/>
      <c r="M15" s="247">
        <f t="shared" si="1"/>
        <v>1.9000000000000001</v>
      </c>
      <c r="N15" s="192">
        <f t="shared" si="2"/>
        <v>1.9000000000000001</v>
      </c>
      <c r="O15" s="209">
        <v>13.8</v>
      </c>
      <c r="P15" s="308">
        <v>13.8</v>
      </c>
    </row>
    <row r="16" spans="1:17" ht="54" customHeight="1">
      <c r="A16" s="69"/>
      <c r="B16" s="86" t="s">
        <v>219</v>
      </c>
      <c r="C16" s="186">
        <v>0.22</v>
      </c>
      <c r="D16" s="195">
        <v>0.03</v>
      </c>
      <c r="E16" s="186"/>
      <c r="F16" s="201">
        <f>C16+D16</f>
        <v>0.25</v>
      </c>
      <c r="G16" s="187">
        <v>1.02</v>
      </c>
      <c r="H16" s="186">
        <v>0.01</v>
      </c>
      <c r="I16" s="195">
        <v>0.48499999999999999</v>
      </c>
      <c r="J16" s="186"/>
      <c r="K16" s="186">
        <v>0.05</v>
      </c>
      <c r="L16" s="195">
        <v>0.1</v>
      </c>
      <c r="M16" s="247">
        <f>G16+H16+I16+K16+L16</f>
        <v>1.6650000000000003</v>
      </c>
      <c r="N16" s="192">
        <f>M16+F16</f>
        <v>1.9150000000000003</v>
      </c>
      <c r="O16" s="209">
        <v>21</v>
      </c>
      <c r="P16" s="308">
        <v>21</v>
      </c>
    </row>
    <row r="17" spans="1:17" ht="54" customHeight="1" thickBot="1">
      <c r="A17" s="69"/>
      <c r="B17" s="22" t="s">
        <v>252</v>
      </c>
      <c r="C17" s="220">
        <f>SUM(C15:C16)</f>
        <v>0.22</v>
      </c>
      <c r="D17" s="221">
        <f t="shared" ref="D17:P17" si="4">SUM(D15:D16)</f>
        <v>0.03</v>
      </c>
      <c r="E17" s="223">
        <f t="shared" si="4"/>
        <v>0</v>
      </c>
      <c r="F17" s="222">
        <f t="shared" si="0"/>
        <v>0.25</v>
      </c>
      <c r="G17" s="224">
        <f t="shared" si="4"/>
        <v>1.22</v>
      </c>
      <c r="H17" s="223">
        <f t="shared" si="4"/>
        <v>0.91</v>
      </c>
      <c r="I17" s="223">
        <f t="shared" si="4"/>
        <v>1.2850000000000001</v>
      </c>
      <c r="J17" s="223">
        <f t="shared" si="4"/>
        <v>0</v>
      </c>
      <c r="K17" s="223">
        <f t="shared" si="4"/>
        <v>0.05</v>
      </c>
      <c r="L17" s="221">
        <f t="shared" si="4"/>
        <v>0.1</v>
      </c>
      <c r="M17" s="658">
        <f t="shared" si="1"/>
        <v>3.5649999999999999</v>
      </c>
      <c r="N17" s="659">
        <f t="shared" si="2"/>
        <v>3.8149999999999999</v>
      </c>
      <c r="O17" s="659">
        <f t="shared" si="4"/>
        <v>34.799999999999997</v>
      </c>
      <c r="P17" s="660">
        <f t="shared" si="4"/>
        <v>34.799999999999997</v>
      </c>
      <c r="Q17" s="80"/>
    </row>
    <row r="18" spans="1:17" ht="54" customHeight="1">
      <c r="A18" s="69"/>
      <c r="B18" s="74" t="s">
        <v>224</v>
      </c>
      <c r="C18" s="197"/>
      <c r="D18" s="196"/>
      <c r="E18" s="196"/>
      <c r="F18" s="661">
        <f t="shared" si="0"/>
        <v>0</v>
      </c>
      <c r="G18" s="186">
        <v>0.1</v>
      </c>
      <c r="H18" s="196"/>
      <c r="I18" s="196"/>
      <c r="J18" s="196"/>
      <c r="K18" s="196"/>
      <c r="L18" s="196"/>
      <c r="M18" s="662">
        <f t="shared" si="1"/>
        <v>0.1</v>
      </c>
      <c r="N18" s="198">
        <f t="shared" si="2"/>
        <v>0.1</v>
      </c>
      <c r="O18" s="209">
        <v>0</v>
      </c>
      <c r="P18" s="209">
        <v>0</v>
      </c>
    </row>
    <row r="19" spans="1:17" ht="54" customHeight="1" thickBot="1">
      <c r="A19" s="69"/>
      <c r="B19" s="22" t="s">
        <v>256</v>
      </c>
      <c r="C19" s="220">
        <f>SUM(C18:C18)</f>
        <v>0</v>
      </c>
      <c r="D19" s="221">
        <f>SUM(D18:D18)</f>
        <v>0</v>
      </c>
      <c r="E19" s="223">
        <f>SUM(E18:E18)</f>
        <v>0</v>
      </c>
      <c r="F19" s="222">
        <f t="shared" si="0"/>
        <v>0</v>
      </c>
      <c r="G19" s="224">
        <f t="shared" ref="G19:L19" si="5">SUM(G18:G18)</f>
        <v>0.1</v>
      </c>
      <c r="H19" s="223">
        <f t="shared" si="5"/>
        <v>0</v>
      </c>
      <c r="I19" s="223">
        <f t="shared" si="5"/>
        <v>0</v>
      </c>
      <c r="J19" s="223">
        <f t="shared" si="5"/>
        <v>0</v>
      </c>
      <c r="K19" s="223">
        <f t="shared" si="5"/>
        <v>0</v>
      </c>
      <c r="L19" s="221">
        <f t="shared" si="5"/>
        <v>0</v>
      </c>
      <c r="M19" s="658">
        <f t="shared" si="1"/>
        <v>0.1</v>
      </c>
      <c r="N19" s="659">
        <f t="shared" si="2"/>
        <v>0.1</v>
      </c>
      <c r="O19" s="659">
        <f>SUM(O18:O18)</f>
        <v>0</v>
      </c>
      <c r="P19" s="660">
        <f>SUM(P18:P18)</f>
        <v>0</v>
      </c>
      <c r="Q19" s="80"/>
    </row>
    <row r="20" spans="1:17" ht="54" customHeight="1">
      <c r="A20" s="69"/>
      <c r="B20" s="116" t="s">
        <v>282</v>
      </c>
      <c r="C20" s="502"/>
      <c r="D20" s="503"/>
      <c r="E20" s="503"/>
      <c r="F20" s="281">
        <f t="shared" si="0"/>
        <v>0</v>
      </c>
      <c r="G20" s="504">
        <v>0.8</v>
      </c>
      <c r="H20" s="503"/>
      <c r="I20" s="503">
        <v>0.30000000000000004</v>
      </c>
      <c r="J20" s="503"/>
      <c r="K20" s="503"/>
      <c r="L20" s="503"/>
      <c r="M20" s="341">
        <f t="shared" si="1"/>
        <v>1.1000000000000001</v>
      </c>
      <c r="N20" s="237">
        <f t="shared" si="2"/>
        <v>1.1000000000000001</v>
      </c>
      <c r="O20" s="505">
        <v>10.7</v>
      </c>
      <c r="P20" s="506">
        <v>10.7</v>
      </c>
    </row>
    <row r="21" spans="1:17" ht="54" customHeight="1">
      <c r="A21" s="69"/>
      <c r="B21" s="86" t="s">
        <v>206</v>
      </c>
      <c r="C21" s="200">
        <v>2.19</v>
      </c>
      <c r="D21" s="186">
        <v>0.3</v>
      </c>
      <c r="E21" s="186">
        <v>0.1</v>
      </c>
      <c r="F21" s="201">
        <f t="shared" si="0"/>
        <v>2.59</v>
      </c>
      <c r="G21" s="189">
        <v>7.04</v>
      </c>
      <c r="H21" s="186">
        <v>0.37</v>
      </c>
      <c r="I21" s="186">
        <v>2.62</v>
      </c>
      <c r="J21" s="186"/>
      <c r="K21" s="186">
        <v>1.34</v>
      </c>
      <c r="L21" s="186"/>
      <c r="M21" s="247">
        <f t="shared" si="1"/>
        <v>11.370000000000001</v>
      </c>
      <c r="N21" s="192">
        <f t="shared" si="2"/>
        <v>13.96</v>
      </c>
      <c r="O21" s="209">
        <v>191.5</v>
      </c>
      <c r="P21" s="308">
        <v>191.5</v>
      </c>
    </row>
    <row r="22" spans="1:17" ht="54" customHeight="1">
      <c r="A22" s="69"/>
      <c r="B22" s="74" t="s">
        <v>283</v>
      </c>
      <c r="C22" s="507">
        <v>0.14000000000000001</v>
      </c>
      <c r="D22" s="508">
        <v>0.1</v>
      </c>
      <c r="E22" s="508"/>
      <c r="F22" s="201">
        <f t="shared" si="0"/>
        <v>0.24000000000000002</v>
      </c>
      <c r="G22" s="509">
        <v>11.23</v>
      </c>
      <c r="H22" s="508">
        <v>0.63</v>
      </c>
      <c r="I22" s="508">
        <v>4.7</v>
      </c>
      <c r="J22" s="508"/>
      <c r="K22" s="508">
        <v>0.1</v>
      </c>
      <c r="L22" s="508"/>
      <c r="M22" s="247">
        <f t="shared" si="1"/>
        <v>16.660000000000004</v>
      </c>
      <c r="N22" s="198">
        <f t="shared" si="2"/>
        <v>16.900000000000002</v>
      </c>
      <c r="O22" s="510">
        <v>193</v>
      </c>
      <c r="P22" s="511">
        <v>193</v>
      </c>
    </row>
    <row r="23" spans="1:17" ht="54" customHeight="1">
      <c r="A23" s="69"/>
      <c r="B23" s="164" t="s">
        <v>286</v>
      </c>
      <c r="C23" s="344"/>
      <c r="D23" s="196">
        <v>0.05</v>
      </c>
      <c r="E23" s="345"/>
      <c r="F23" s="201">
        <f t="shared" si="0"/>
        <v>0.05</v>
      </c>
      <c r="G23" s="346"/>
      <c r="H23" s="196"/>
      <c r="I23" s="196"/>
      <c r="J23" s="196"/>
      <c r="K23" s="196"/>
      <c r="L23" s="347"/>
      <c r="M23" s="247">
        <f t="shared" si="1"/>
        <v>0</v>
      </c>
      <c r="N23" s="198">
        <f t="shared" si="2"/>
        <v>0.05</v>
      </c>
      <c r="O23" s="342">
        <v>1</v>
      </c>
      <c r="P23" s="343">
        <v>1</v>
      </c>
    </row>
    <row r="24" spans="1:17" ht="54" customHeight="1" thickBot="1">
      <c r="A24" s="69"/>
      <c r="B24" s="22" t="s">
        <v>254</v>
      </c>
      <c r="C24" s="224">
        <f>SUM(C20:C23)</f>
        <v>2.33</v>
      </c>
      <c r="D24" s="221">
        <f t="shared" ref="D24:P24" si="6">SUM(D20:D23)</f>
        <v>0.45</v>
      </c>
      <c r="E24" s="221">
        <f t="shared" si="6"/>
        <v>0.1</v>
      </c>
      <c r="F24" s="222">
        <f t="shared" si="0"/>
        <v>2.8800000000000003</v>
      </c>
      <c r="G24" s="224">
        <f t="shared" si="6"/>
        <v>19.07</v>
      </c>
      <c r="H24" s="221">
        <f t="shared" si="6"/>
        <v>1</v>
      </c>
      <c r="I24" s="221">
        <f t="shared" si="6"/>
        <v>7.62</v>
      </c>
      <c r="J24" s="221">
        <f t="shared" si="6"/>
        <v>0</v>
      </c>
      <c r="K24" s="221">
        <f t="shared" si="6"/>
        <v>1.4400000000000002</v>
      </c>
      <c r="L24" s="221">
        <f t="shared" si="6"/>
        <v>0</v>
      </c>
      <c r="M24" s="235">
        <f t="shared" si="1"/>
        <v>29.130000000000003</v>
      </c>
      <c r="N24" s="225">
        <f t="shared" si="2"/>
        <v>32.010000000000005</v>
      </c>
      <c r="O24" s="225">
        <f t="shared" si="6"/>
        <v>396.2</v>
      </c>
      <c r="P24" s="233">
        <f t="shared" si="6"/>
        <v>396.2</v>
      </c>
      <c r="Q24" s="3"/>
    </row>
    <row r="25" spans="1:17" ht="54" customHeight="1">
      <c r="A25" s="69"/>
      <c r="B25" s="116" t="s">
        <v>241</v>
      </c>
      <c r="C25" s="226"/>
      <c r="D25" s="228"/>
      <c r="E25" s="228"/>
      <c r="F25" s="201">
        <f t="shared" si="0"/>
        <v>0</v>
      </c>
      <c r="G25" s="189">
        <v>0.4</v>
      </c>
      <c r="H25" s="186">
        <v>0.1</v>
      </c>
      <c r="I25" s="186">
        <v>0.2</v>
      </c>
      <c r="J25" s="186">
        <v>0.1</v>
      </c>
      <c r="K25" s="186"/>
      <c r="L25" s="186"/>
      <c r="M25" s="247">
        <f t="shared" si="1"/>
        <v>0.79999999999999993</v>
      </c>
      <c r="N25" s="192">
        <f t="shared" si="2"/>
        <v>0.79999999999999993</v>
      </c>
      <c r="O25" s="209">
        <v>0.8</v>
      </c>
      <c r="P25" s="308">
        <v>0.7</v>
      </c>
    </row>
    <row r="26" spans="1:17" ht="54" customHeight="1" thickBot="1">
      <c r="A26" s="69"/>
      <c r="B26" s="22" t="s">
        <v>255</v>
      </c>
      <c r="C26" s="224">
        <f>SUM(C25)</f>
        <v>0</v>
      </c>
      <c r="D26" s="221">
        <f t="shared" ref="D26:P26" si="7">SUM(D25)</f>
        <v>0</v>
      </c>
      <c r="E26" s="221">
        <f t="shared" si="7"/>
        <v>0</v>
      </c>
      <c r="F26" s="222">
        <f t="shared" si="0"/>
        <v>0</v>
      </c>
      <c r="G26" s="224">
        <f t="shared" si="7"/>
        <v>0.4</v>
      </c>
      <c r="H26" s="221">
        <f t="shared" si="7"/>
        <v>0.1</v>
      </c>
      <c r="I26" s="221">
        <f t="shared" si="7"/>
        <v>0.2</v>
      </c>
      <c r="J26" s="221">
        <f t="shared" si="7"/>
        <v>0.1</v>
      </c>
      <c r="K26" s="221">
        <f t="shared" si="7"/>
        <v>0</v>
      </c>
      <c r="L26" s="221">
        <f t="shared" si="7"/>
        <v>0</v>
      </c>
      <c r="M26" s="658">
        <f t="shared" si="1"/>
        <v>0.79999999999999993</v>
      </c>
      <c r="N26" s="659">
        <f t="shared" si="2"/>
        <v>0.79999999999999993</v>
      </c>
      <c r="O26" s="659">
        <f t="shared" si="7"/>
        <v>0.8</v>
      </c>
      <c r="P26" s="663">
        <f t="shared" si="7"/>
        <v>0.7</v>
      </c>
      <c r="Q26" s="3"/>
    </row>
    <row r="27" spans="1:17" ht="54" customHeight="1" thickBot="1">
      <c r="A27" s="69"/>
      <c r="B27" s="131" t="s">
        <v>244</v>
      </c>
      <c r="C27" s="291">
        <f>SUM(C14,C17,C19,C24,C26)</f>
        <v>2.6100000000000003</v>
      </c>
      <c r="D27" s="240">
        <f>SUM(D14,D17,D19,D24,D26)</f>
        <v>0.49</v>
      </c>
      <c r="E27" s="240">
        <f>SUM(E14,E17,E19,E24,E26)</f>
        <v>0.1</v>
      </c>
      <c r="F27" s="241">
        <f t="shared" si="0"/>
        <v>3.2000000000000006</v>
      </c>
      <c r="G27" s="291">
        <f t="shared" ref="G27:L27" si="8">SUM(G14,G17,G19,G24,G26)</f>
        <v>23.209999999999997</v>
      </c>
      <c r="H27" s="240">
        <f t="shared" si="8"/>
        <v>2.0100000000000002</v>
      </c>
      <c r="I27" s="240">
        <f t="shared" si="8"/>
        <v>10.295</v>
      </c>
      <c r="J27" s="240">
        <f t="shared" si="8"/>
        <v>0.1</v>
      </c>
      <c r="K27" s="240">
        <f t="shared" si="8"/>
        <v>1.4900000000000002</v>
      </c>
      <c r="L27" s="240">
        <f t="shared" si="8"/>
        <v>0.49</v>
      </c>
      <c r="M27" s="293">
        <f t="shared" si="1"/>
        <v>37.595000000000006</v>
      </c>
      <c r="N27" s="292">
        <f t="shared" si="2"/>
        <v>40.795000000000009</v>
      </c>
      <c r="O27" s="292">
        <f>SUM(O14,O17,O19,O24,O26)</f>
        <v>465.93</v>
      </c>
      <c r="P27" s="664">
        <f>SUM(P14,P17,P19,P24,P26)</f>
        <v>464.63</v>
      </c>
      <c r="Q27" s="3"/>
    </row>
    <row r="28" spans="1:17" ht="54" customHeight="1">
      <c r="A28" s="69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</row>
  </sheetData>
  <mergeCells count="5">
    <mergeCell ref="C6:E6"/>
    <mergeCell ref="O1:Q1"/>
    <mergeCell ref="C5:F5"/>
    <mergeCell ref="H6:J6"/>
    <mergeCell ref="G5:M5"/>
  </mergeCells>
  <phoneticPr fontId="1"/>
  <printOptions horizontalCentered="1"/>
  <pageMargins left="0.19685039370078741" right="0.19685039370078741" top="1.5748031496062993" bottom="0.78740157480314965" header="0" footer="0"/>
  <pageSetup paperSize="9" scale="3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L11"/>
  <sheetViews>
    <sheetView showGridLines="0" showOutlineSymbols="0" topLeftCell="A2" zoomScale="40" zoomScaleNormal="40" zoomScaleSheetLayoutView="50" workbookViewId="0">
      <selection activeCell="G3" sqref="G3"/>
    </sheetView>
  </sheetViews>
  <sheetFormatPr defaultColWidth="10.75" defaultRowHeight="54" customHeight="1"/>
  <cols>
    <col min="1" max="1" width="7.625" style="1" customWidth="1"/>
    <col min="2" max="2" width="20.625" style="1" customWidth="1"/>
    <col min="3" max="8" width="15.625" style="1" customWidth="1"/>
    <col min="9" max="11" width="16.625" style="1" customWidth="1"/>
    <col min="12" max="12" width="1.625" style="1" customWidth="1"/>
    <col min="13" max="13" width="8.75" style="1" customWidth="1"/>
    <col min="14" max="16384" width="10.75" style="1"/>
  </cols>
  <sheetData>
    <row r="1" spans="1:12" ht="54" customHeight="1">
      <c r="J1" s="783"/>
      <c r="K1" s="783"/>
      <c r="L1" s="23"/>
    </row>
    <row r="2" spans="1:12" ht="54" customHeight="1">
      <c r="B2" s="2" t="s">
        <v>272</v>
      </c>
      <c r="K2" s="66"/>
    </row>
    <row r="3" spans="1:12" ht="54" customHeight="1">
      <c r="B3" s="2"/>
    </row>
    <row r="4" spans="1:12" ht="54" customHeight="1" thickBot="1">
      <c r="B4" s="4" t="s">
        <v>266</v>
      </c>
      <c r="C4" s="4" t="s">
        <v>298</v>
      </c>
      <c r="D4" s="4"/>
      <c r="E4" s="4"/>
      <c r="F4" s="4"/>
      <c r="H4" s="6" t="s">
        <v>306</v>
      </c>
      <c r="I4" s="6"/>
    </row>
    <row r="5" spans="1:12" ht="54" customHeight="1">
      <c r="B5" s="27"/>
      <c r="C5" s="733" t="s">
        <v>248</v>
      </c>
      <c r="D5" s="733"/>
      <c r="E5" s="733"/>
      <c r="F5" s="734"/>
      <c r="G5" s="785" t="s">
        <v>271</v>
      </c>
      <c r="H5" s="786"/>
      <c r="I5" s="27" t="s">
        <v>118</v>
      </c>
      <c r="J5" s="60" t="s">
        <v>119</v>
      </c>
      <c r="K5" s="60" t="s">
        <v>120</v>
      </c>
    </row>
    <row r="6" spans="1:12" ht="54" customHeight="1">
      <c r="B6" s="9" t="s">
        <v>0</v>
      </c>
      <c r="C6" s="782" t="s">
        <v>28</v>
      </c>
      <c r="D6" s="782"/>
      <c r="E6" s="121" t="s">
        <v>29</v>
      </c>
      <c r="F6" s="59"/>
      <c r="G6" s="120" t="s">
        <v>68</v>
      </c>
      <c r="H6" s="50"/>
      <c r="I6" s="9" t="s">
        <v>49</v>
      </c>
      <c r="J6" s="61" t="s">
        <v>49</v>
      </c>
      <c r="K6" s="61" t="s">
        <v>49</v>
      </c>
    </row>
    <row r="7" spans="1:12" ht="54" customHeight="1" thickBot="1">
      <c r="B7" s="29"/>
      <c r="C7" s="83" t="s">
        <v>267</v>
      </c>
      <c r="D7" s="83" t="s">
        <v>268</v>
      </c>
      <c r="E7" s="83" t="s">
        <v>269</v>
      </c>
      <c r="F7" s="158" t="s">
        <v>26</v>
      </c>
      <c r="G7" s="25" t="s">
        <v>270</v>
      </c>
      <c r="H7" s="159" t="s">
        <v>26</v>
      </c>
      <c r="I7" s="34" t="s">
        <v>287</v>
      </c>
      <c r="J7" s="62" t="s">
        <v>134</v>
      </c>
      <c r="K7" s="62" t="s">
        <v>134</v>
      </c>
    </row>
    <row r="8" spans="1:12" ht="54" customHeight="1">
      <c r="A8" s="69"/>
      <c r="B8" s="86" t="s">
        <v>206</v>
      </c>
      <c r="C8" s="190">
        <v>0.01</v>
      </c>
      <c r="D8" s="190">
        <v>0.01</v>
      </c>
      <c r="E8" s="190">
        <v>7.0000000000000007E-2</v>
      </c>
      <c r="F8" s="201">
        <f>SUM(C8:E8)</f>
        <v>9.0000000000000011E-2</v>
      </c>
      <c r="G8" s="186">
        <v>0.04</v>
      </c>
      <c r="H8" s="191">
        <f>SUM(G8)</f>
        <v>0.04</v>
      </c>
      <c r="I8" s="192">
        <f>SUM(F8,H8)</f>
        <v>0.13</v>
      </c>
      <c r="J8" s="209">
        <v>0.15</v>
      </c>
      <c r="K8" s="209">
        <v>0.15</v>
      </c>
    </row>
    <row r="9" spans="1:12" ht="54" customHeight="1" thickBot="1">
      <c r="B9" s="22" t="s">
        <v>254</v>
      </c>
      <c r="C9" s="220">
        <f>SUM(C8)</f>
        <v>0.01</v>
      </c>
      <c r="D9" s="221">
        <f t="shared" ref="D9:G10" si="0">SUM(D8)</f>
        <v>0.01</v>
      </c>
      <c r="E9" s="221">
        <f t="shared" si="0"/>
        <v>7.0000000000000007E-2</v>
      </c>
      <c r="F9" s="233">
        <f>SUM(C9:E9)</f>
        <v>9.0000000000000011E-2</v>
      </c>
      <c r="G9" s="224">
        <f>SUM(G8)</f>
        <v>0.04</v>
      </c>
      <c r="H9" s="474">
        <f>SUM(G9)</f>
        <v>0.04</v>
      </c>
      <c r="I9" s="224">
        <f>SUM(F9,H9)</f>
        <v>0.13</v>
      </c>
      <c r="J9" s="224">
        <f>SUM(J8)</f>
        <v>0.15</v>
      </c>
      <c r="K9" s="225">
        <f>SUM(K8)</f>
        <v>0.15</v>
      </c>
    </row>
    <row r="10" spans="1:12" ht="54" customHeight="1" thickBot="1">
      <c r="B10" s="131" t="s">
        <v>244</v>
      </c>
      <c r="C10" s="714">
        <f>SUM(C9)</f>
        <v>0.01</v>
      </c>
      <c r="D10" s="240">
        <f t="shared" si="0"/>
        <v>0.01</v>
      </c>
      <c r="E10" s="240">
        <f t="shared" si="0"/>
        <v>7.0000000000000007E-2</v>
      </c>
      <c r="F10" s="715">
        <f t="shared" si="0"/>
        <v>9.0000000000000011E-2</v>
      </c>
      <c r="G10" s="714">
        <f t="shared" si="0"/>
        <v>0.04</v>
      </c>
      <c r="H10" s="241">
        <f>SUM(H9)</f>
        <v>0.04</v>
      </c>
      <c r="I10" s="291">
        <f>SUM(I9)</f>
        <v>0.13</v>
      </c>
      <c r="J10" s="291">
        <f>SUM(J9)</f>
        <v>0.15</v>
      </c>
      <c r="K10" s="292">
        <f>SUM(K9)</f>
        <v>0.15</v>
      </c>
      <c r="L10" s="713">
        <f>SUM(L9)</f>
        <v>0</v>
      </c>
    </row>
    <row r="11" spans="1:12" ht="54" customHeight="1">
      <c r="B11" s="118" t="s">
        <v>265</v>
      </c>
    </row>
  </sheetData>
  <mergeCells count="4">
    <mergeCell ref="J1:K1"/>
    <mergeCell ref="C5:F5"/>
    <mergeCell ref="G5:H5"/>
    <mergeCell ref="C6:D6"/>
  </mergeCells>
  <phoneticPr fontId="1"/>
  <printOptions horizontalCentered="1"/>
  <pageMargins left="0.19685039370078741" right="0.19685039370078741" top="1.5748031496062993" bottom="0.78740157480314965" header="0" footer="0"/>
  <pageSetup paperSize="9"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8"/>
  <sheetViews>
    <sheetView showGridLines="0" topLeftCell="A2" zoomScale="55" zoomScaleNormal="55" zoomScaleSheetLayoutView="50" workbookViewId="0">
      <pane xSplit="2" ySplit="6" topLeftCell="C8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2.625" defaultRowHeight="54" customHeight="1"/>
  <cols>
    <col min="1" max="1" width="7.625" style="1" customWidth="1"/>
    <col min="2" max="2" width="20.625" style="1" customWidth="1"/>
    <col min="3" max="17" width="12.625" style="1" customWidth="1"/>
    <col min="18" max="20" width="15.625" style="1" customWidth="1"/>
    <col min="21" max="21" width="3.125" style="1" customWidth="1"/>
    <col min="22" max="16384" width="12.625" style="1"/>
  </cols>
  <sheetData>
    <row r="1" spans="1:21" ht="54" customHeight="1">
      <c r="S1" s="783"/>
      <c r="T1" s="783"/>
      <c r="U1" s="23"/>
    </row>
    <row r="2" spans="1:21" ht="54" customHeight="1">
      <c r="B2" s="2" t="s">
        <v>272</v>
      </c>
      <c r="T2" s="66"/>
    </row>
    <row r="3" spans="1:21" ht="54" customHeight="1">
      <c r="B3" s="2"/>
    </row>
    <row r="4" spans="1:21" ht="54" customHeight="1" thickBot="1">
      <c r="B4" s="4" t="s">
        <v>299</v>
      </c>
      <c r="G4" s="5"/>
      <c r="Q4" s="6" t="s">
        <v>306</v>
      </c>
      <c r="R4" s="6"/>
    </row>
    <row r="5" spans="1:21" ht="54" customHeight="1">
      <c r="B5" s="49"/>
      <c r="C5" s="787" t="s">
        <v>262</v>
      </c>
      <c r="D5" s="788"/>
      <c r="E5" s="765" t="s">
        <v>249</v>
      </c>
      <c r="F5" s="765"/>
      <c r="G5" s="765"/>
      <c r="H5" s="765"/>
      <c r="I5" s="765"/>
      <c r="J5" s="765"/>
      <c r="K5" s="765"/>
      <c r="L5" s="765"/>
      <c r="M5" s="765"/>
      <c r="N5" s="765"/>
      <c r="O5" s="765"/>
      <c r="P5" s="765"/>
      <c r="Q5" s="733"/>
      <c r="R5" s="27" t="s">
        <v>118</v>
      </c>
      <c r="S5" s="60" t="s">
        <v>119</v>
      </c>
      <c r="T5" s="60" t="s">
        <v>120</v>
      </c>
    </row>
    <row r="6" spans="1:21" ht="54" customHeight="1">
      <c r="B6" s="7" t="s">
        <v>0</v>
      </c>
      <c r="C6" s="122" t="s">
        <v>25</v>
      </c>
      <c r="D6" s="50"/>
      <c r="E6" s="720" t="s">
        <v>263</v>
      </c>
      <c r="F6" s="720"/>
      <c r="G6" s="720"/>
      <c r="H6" s="720"/>
      <c r="I6" s="782" t="s">
        <v>21</v>
      </c>
      <c r="J6" s="782"/>
      <c r="K6" s="782"/>
      <c r="L6" s="782"/>
      <c r="M6" s="782"/>
      <c r="N6" s="782"/>
      <c r="O6" s="782"/>
      <c r="P6" s="28" t="s">
        <v>20</v>
      </c>
      <c r="Q6" s="76"/>
      <c r="R6" s="9" t="s">
        <v>49</v>
      </c>
      <c r="S6" s="61" t="s">
        <v>49</v>
      </c>
      <c r="T6" s="61" t="s">
        <v>49</v>
      </c>
    </row>
    <row r="7" spans="1:21" ht="54" customHeight="1" thickBot="1">
      <c r="B7" s="135"/>
      <c r="C7" s="145" t="s">
        <v>180</v>
      </c>
      <c r="D7" s="38" t="s">
        <v>26</v>
      </c>
      <c r="E7" s="39" t="s">
        <v>16</v>
      </c>
      <c r="F7" s="51" t="s">
        <v>181</v>
      </c>
      <c r="G7" s="51" t="s">
        <v>182</v>
      </c>
      <c r="H7" s="40" t="s">
        <v>15</v>
      </c>
      <c r="I7" s="94" t="s">
        <v>112</v>
      </c>
      <c r="J7" s="37" t="s">
        <v>183</v>
      </c>
      <c r="K7" s="37" t="s">
        <v>10</v>
      </c>
      <c r="L7" s="30" t="s">
        <v>14</v>
      </c>
      <c r="M7" s="25" t="s">
        <v>11</v>
      </c>
      <c r="N7" s="37" t="s">
        <v>12</v>
      </c>
      <c r="O7" s="25" t="s">
        <v>13</v>
      </c>
      <c r="P7" s="97" t="s">
        <v>127</v>
      </c>
      <c r="Q7" s="95" t="s">
        <v>26</v>
      </c>
      <c r="R7" s="34" t="s">
        <v>184</v>
      </c>
      <c r="S7" s="62" t="s">
        <v>185</v>
      </c>
      <c r="T7" s="62" t="s">
        <v>185</v>
      </c>
    </row>
    <row r="8" spans="1:21" ht="54" customHeight="1">
      <c r="A8" s="69"/>
      <c r="B8" s="137" t="s">
        <v>213</v>
      </c>
      <c r="C8" s="189"/>
      <c r="D8" s="191">
        <f>SUM(C8)</f>
        <v>0</v>
      </c>
      <c r="E8" s="633"/>
      <c r="F8" s="182"/>
      <c r="G8" s="182"/>
      <c r="H8" s="182"/>
      <c r="I8" s="182"/>
      <c r="J8" s="182">
        <v>0.2</v>
      </c>
      <c r="K8" s="182"/>
      <c r="L8" s="182"/>
      <c r="M8" s="182">
        <v>0.05</v>
      </c>
      <c r="N8" s="182"/>
      <c r="O8" s="182"/>
      <c r="P8" s="182">
        <v>0.25</v>
      </c>
      <c r="Q8" s="250">
        <f>SUM(E8:P8)</f>
        <v>0.5</v>
      </c>
      <c r="R8" s="237">
        <f>SUM(D8,Q8)</f>
        <v>0.5</v>
      </c>
      <c r="S8" s="634">
        <v>3</v>
      </c>
      <c r="T8" s="185">
        <v>3</v>
      </c>
      <c r="U8" s="101"/>
    </row>
    <row r="9" spans="1:21" ht="54" customHeight="1">
      <c r="A9" s="69"/>
      <c r="B9" s="137" t="s">
        <v>210</v>
      </c>
      <c r="C9" s="189"/>
      <c r="D9" s="191">
        <f t="shared" ref="D9:D28" si="0">SUM(C9)</f>
        <v>0</v>
      </c>
      <c r="E9" s="633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>
        <v>2.5</v>
      </c>
      <c r="Q9" s="250">
        <f t="shared" ref="Q9:Q28" si="1">SUM(E9:P9)</f>
        <v>2.5</v>
      </c>
      <c r="R9" s="192">
        <f t="shared" ref="R9:R28" si="2">SUM(D9,Q9)</f>
        <v>2.5</v>
      </c>
      <c r="S9" s="634">
        <v>12.3</v>
      </c>
      <c r="T9" s="185">
        <v>12.3</v>
      </c>
    </row>
    <row r="10" spans="1:21" ht="54" customHeight="1" thickBot="1">
      <c r="B10" s="75" t="s">
        <v>251</v>
      </c>
      <c r="C10" s="272">
        <f>SUM(C8:C9)</f>
        <v>0</v>
      </c>
      <c r="D10" s="222">
        <f t="shared" si="0"/>
        <v>0</v>
      </c>
      <c r="E10" s="223">
        <f t="shared" ref="E10:T10" si="3">SUM(E8:E9)</f>
        <v>0</v>
      </c>
      <c r="F10" s="221">
        <f t="shared" si="3"/>
        <v>0</v>
      </c>
      <c r="G10" s="221">
        <f t="shared" si="3"/>
        <v>0</v>
      </c>
      <c r="H10" s="221">
        <f t="shared" si="3"/>
        <v>0</v>
      </c>
      <c r="I10" s="221">
        <f t="shared" si="3"/>
        <v>0</v>
      </c>
      <c r="J10" s="221">
        <f t="shared" si="3"/>
        <v>0.2</v>
      </c>
      <c r="K10" s="221">
        <f t="shared" si="3"/>
        <v>0</v>
      </c>
      <c r="L10" s="221">
        <f t="shared" si="3"/>
        <v>0</v>
      </c>
      <c r="M10" s="221">
        <f t="shared" si="3"/>
        <v>0.05</v>
      </c>
      <c r="N10" s="221">
        <f t="shared" si="3"/>
        <v>0</v>
      </c>
      <c r="O10" s="221">
        <f t="shared" si="3"/>
        <v>0</v>
      </c>
      <c r="P10" s="221">
        <f t="shared" si="3"/>
        <v>2.75</v>
      </c>
      <c r="Q10" s="273">
        <f t="shared" si="1"/>
        <v>3</v>
      </c>
      <c r="R10" s="274">
        <f t="shared" si="2"/>
        <v>3</v>
      </c>
      <c r="S10" s="274">
        <f t="shared" si="3"/>
        <v>15.3</v>
      </c>
      <c r="T10" s="275">
        <f t="shared" si="3"/>
        <v>15.3</v>
      </c>
    </row>
    <row r="11" spans="1:21" ht="54" customHeight="1">
      <c r="A11" s="69"/>
      <c r="B11" s="166" t="s">
        <v>218</v>
      </c>
      <c r="C11" s="635"/>
      <c r="D11" s="191">
        <f t="shared" si="0"/>
        <v>0</v>
      </c>
      <c r="E11" s="199"/>
      <c r="F11" s="186"/>
      <c r="G11" s="186"/>
      <c r="H11" s="186">
        <v>1</v>
      </c>
      <c r="I11" s="186"/>
      <c r="J11" s="186"/>
      <c r="K11" s="186"/>
      <c r="L11" s="186"/>
      <c r="M11" s="186"/>
      <c r="N11" s="186">
        <v>4</v>
      </c>
      <c r="O11" s="186"/>
      <c r="P11" s="186"/>
      <c r="Q11" s="250">
        <f t="shared" si="1"/>
        <v>5</v>
      </c>
      <c r="R11" s="237">
        <v>5</v>
      </c>
      <c r="S11" s="192">
        <v>18.3</v>
      </c>
      <c r="T11" s="209">
        <v>15</v>
      </c>
      <c r="U11" s="248"/>
    </row>
    <row r="12" spans="1:21" ht="54" customHeight="1">
      <c r="A12" s="69"/>
      <c r="B12" s="137" t="s">
        <v>219</v>
      </c>
      <c r="C12" s="499">
        <v>0.6</v>
      </c>
      <c r="D12" s="191">
        <f>SUM(C12)</f>
        <v>0.6</v>
      </c>
      <c r="E12" s="199"/>
      <c r="F12" s="186"/>
      <c r="G12" s="186"/>
      <c r="H12" s="186">
        <v>0.6</v>
      </c>
      <c r="I12" s="186"/>
      <c r="J12" s="186"/>
      <c r="K12" s="186"/>
      <c r="L12" s="186"/>
      <c r="M12" s="186"/>
      <c r="N12" s="186">
        <v>1.4</v>
      </c>
      <c r="O12" s="186"/>
      <c r="P12" s="190"/>
      <c r="Q12" s="250">
        <f>SUM(E12:P12)</f>
        <v>2</v>
      </c>
      <c r="R12" s="192">
        <f>D12+Q12</f>
        <v>2.6</v>
      </c>
      <c r="S12" s="188">
        <v>11.21</v>
      </c>
      <c r="T12" s="209">
        <f>S12</f>
        <v>11.21</v>
      </c>
      <c r="U12" s="248"/>
    </row>
    <row r="13" spans="1:21" ht="54" customHeight="1" thickBot="1">
      <c r="B13" s="75" t="s">
        <v>252</v>
      </c>
      <c r="C13" s="274">
        <f>SUM(C11:C12)</f>
        <v>0.6</v>
      </c>
      <c r="D13" s="276">
        <f t="shared" ref="D13:T13" si="4">SUM(D11:D12)</f>
        <v>0.6</v>
      </c>
      <c r="E13" s="273">
        <f t="shared" si="4"/>
        <v>0</v>
      </c>
      <c r="F13" s="273">
        <f t="shared" si="4"/>
        <v>0</v>
      </c>
      <c r="G13" s="273">
        <f t="shared" si="4"/>
        <v>0</v>
      </c>
      <c r="H13" s="273">
        <f t="shared" si="4"/>
        <v>1.6</v>
      </c>
      <c r="I13" s="273">
        <f t="shared" si="4"/>
        <v>0</v>
      </c>
      <c r="J13" s="273">
        <f t="shared" si="4"/>
        <v>0</v>
      </c>
      <c r="K13" s="273">
        <f t="shared" si="4"/>
        <v>0</v>
      </c>
      <c r="L13" s="273">
        <f t="shared" si="4"/>
        <v>0</v>
      </c>
      <c r="M13" s="273">
        <f t="shared" si="4"/>
        <v>0</v>
      </c>
      <c r="N13" s="273">
        <f t="shared" si="4"/>
        <v>5.4</v>
      </c>
      <c r="O13" s="273">
        <f t="shared" si="4"/>
        <v>0</v>
      </c>
      <c r="P13" s="273">
        <f t="shared" si="4"/>
        <v>0</v>
      </c>
      <c r="Q13" s="277">
        <f t="shared" si="4"/>
        <v>7</v>
      </c>
      <c r="R13" s="279">
        <f t="shared" si="4"/>
        <v>7.6</v>
      </c>
      <c r="S13" s="279">
        <f t="shared" si="4"/>
        <v>29.51</v>
      </c>
      <c r="T13" s="279">
        <f t="shared" si="4"/>
        <v>26.21</v>
      </c>
    </row>
    <row r="14" spans="1:21" ht="54" customHeight="1">
      <c r="A14" s="69"/>
      <c r="B14" s="137" t="s">
        <v>243</v>
      </c>
      <c r="C14" s="189"/>
      <c r="D14" s="191">
        <f t="shared" si="0"/>
        <v>0</v>
      </c>
      <c r="E14" s="633"/>
      <c r="F14" s="182"/>
      <c r="G14" s="182"/>
      <c r="H14" s="182"/>
      <c r="I14" s="182"/>
      <c r="J14" s="182">
        <v>0.2</v>
      </c>
      <c r="K14" s="182"/>
      <c r="L14" s="182"/>
      <c r="M14" s="182">
        <v>0.5</v>
      </c>
      <c r="N14" s="182">
        <v>0.3</v>
      </c>
      <c r="O14" s="182"/>
      <c r="P14" s="181"/>
      <c r="Q14" s="250">
        <f t="shared" si="1"/>
        <v>1</v>
      </c>
      <c r="R14" s="192">
        <f t="shared" si="2"/>
        <v>1</v>
      </c>
      <c r="S14" s="209">
        <v>3.3</v>
      </c>
      <c r="T14" s="209">
        <v>2.6</v>
      </c>
    </row>
    <row r="15" spans="1:21" ht="54" customHeight="1">
      <c r="A15" s="69"/>
      <c r="B15" s="137" t="s">
        <v>277</v>
      </c>
      <c r="C15" s="189"/>
      <c r="D15" s="191">
        <f t="shared" si="0"/>
        <v>0</v>
      </c>
      <c r="E15" s="633"/>
      <c r="F15" s="182"/>
      <c r="G15" s="182"/>
      <c r="H15" s="186">
        <v>0.05</v>
      </c>
      <c r="I15" s="186"/>
      <c r="J15" s="186">
        <v>0.2</v>
      </c>
      <c r="K15" s="186">
        <v>0.05</v>
      </c>
      <c r="L15" s="186"/>
      <c r="M15" s="186">
        <v>0.3</v>
      </c>
      <c r="N15" s="186">
        <v>0.5</v>
      </c>
      <c r="O15" s="186"/>
      <c r="P15" s="190">
        <v>0.05</v>
      </c>
      <c r="Q15" s="250">
        <f t="shared" si="1"/>
        <v>1.1500000000000001</v>
      </c>
      <c r="R15" s="192">
        <f t="shared" si="2"/>
        <v>1.1500000000000001</v>
      </c>
      <c r="S15" s="209">
        <v>3.2</v>
      </c>
      <c r="T15" s="209">
        <v>1.6</v>
      </c>
    </row>
    <row r="16" spans="1:21" ht="54" customHeight="1" thickBot="1">
      <c r="B16" s="75" t="s">
        <v>253</v>
      </c>
      <c r="C16" s="274">
        <f>SUM(C14:C15)</f>
        <v>0</v>
      </c>
      <c r="D16" s="276">
        <f t="shared" si="0"/>
        <v>0</v>
      </c>
      <c r="E16" s="273">
        <f t="shared" ref="E16:T16" si="5">SUM(E14:E15)</f>
        <v>0</v>
      </c>
      <c r="F16" s="273">
        <f t="shared" si="5"/>
        <v>0</v>
      </c>
      <c r="G16" s="273">
        <f t="shared" si="5"/>
        <v>0</v>
      </c>
      <c r="H16" s="273">
        <f t="shared" si="5"/>
        <v>0.05</v>
      </c>
      <c r="I16" s="273">
        <f t="shared" si="5"/>
        <v>0</v>
      </c>
      <c r="J16" s="273">
        <f t="shared" si="5"/>
        <v>0.4</v>
      </c>
      <c r="K16" s="273">
        <f t="shared" si="5"/>
        <v>0.05</v>
      </c>
      <c r="L16" s="273">
        <f t="shared" si="5"/>
        <v>0</v>
      </c>
      <c r="M16" s="273">
        <f t="shared" si="5"/>
        <v>0.8</v>
      </c>
      <c r="N16" s="273">
        <f t="shared" si="5"/>
        <v>0.8</v>
      </c>
      <c r="O16" s="273">
        <f t="shared" si="5"/>
        <v>0</v>
      </c>
      <c r="P16" s="273">
        <f t="shared" si="5"/>
        <v>0.05</v>
      </c>
      <c r="Q16" s="277">
        <f t="shared" si="1"/>
        <v>2.15</v>
      </c>
      <c r="R16" s="279">
        <f t="shared" si="2"/>
        <v>2.15</v>
      </c>
      <c r="S16" s="279">
        <f t="shared" si="5"/>
        <v>6.5</v>
      </c>
      <c r="T16" s="279">
        <f t="shared" si="5"/>
        <v>4.2</v>
      </c>
    </row>
    <row r="17" spans="1:21" ht="54" customHeight="1">
      <c r="A17" s="69"/>
      <c r="B17" s="500" t="s">
        <v>228</v>
      </c>
      <c r="C17" s="636"/>
      <c r="D17" s="637">
        <f t="shared" si="0"/>
        <v>0</v>
      </c>
      <c r="E17" s="638"/>
      <c r="F17" s="639"/>
      <c r="G17" s="639"/>
      <c r="H17" s="639"/>
      <c r="I17" s="639"/>
      <c r="J17" s="186">
        <v>0.6</v>
      </c>
      <c r="K17" s="186">
        <v>0.2</v>
      </c>
      <c r="L17" s="639"/>
      <c r="M17" s="186">
        <v>0.5</v>
      </c>
      <c r="N17" s="186"/>
      <c r="O17" s="186"/>
      <c r="P17" s="640"/>
      <c r="Q17" s="641">
        <f t="shared" si="1"/>
        <v>1.3</v>
      </c>
      <c r="R17" s="642">
        <f t="shared" si="2"/>
        <v>1.3</v>
      </c>
      <c r="S17" s="188">
        <v>9.1</v>
      </c>
      <c r="T17" s="209">
        <v>9.1</v>
      </c>
    </row>
    <row r="18" spans="1:21" ht="54" customHeight="1">
      <c r="A18" s="69"/>
      <c r="B18" s="137" t="s">
        <v>234</v>
      </c>
      <c r="C18" s="189"/>
      <c r="D18" s="191">
        <f t="shared" si="0"/>
        <v>0</v>
      </c>
      <c r="E18" s="199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90"/>
      <c r="Q18" s="250">
        <f t="shared" si="1"/>
        <v>0</v>
      </c>
      <c r="R18" s="192">
        <f t="shared" si="2"/>
        <v>0</v>
      </c>
      <c r="S18" s="188">
        <v>0</v>
      </c>
      <c r="T18" s="209">
        <v>0</v>
      </c>
    </row>
    <row r="19" spans="1:21" ht="54" customHeight="1">
      <c r="A19" s="69"/>
      <c r="B19" s="137" t="s">
        <v>235</v>
      </c>
      <c r="C19" s="189"/>
      <c r="D19" s="191">
        <f t="shared" si="0"/>
        <v>0</v>
      </c>
      <c r="E19" s="199"/>
      <c r="F19" s="186"/>
      <c r="G19" s="186"/>
      <c r="H19" s="186"/>
      <c r="I19" s="186"/>
      <c r="J19" s="196"/>
      <c r="K19" s="186"/>
      <c r="L19" s="186"/>
      <c r="M19" s="196"/>
      <c r="N19" s="196">
        <v>1</v>
      </c>
      <c r="O19" s="196">
        <v>2</v>
      </c>
      <c r="P19" s="190"/>
      <c r="Q19" s="250">
        <f t="shared" si="1"/>
        <v>3</v>
      </c>
      <c r="R19" s="192">
        <f t="shared" si="2"/>
        <v>3</v>
      </c>
      <c r="S19" s="217">
        <v>6.6</v>
      </c>
      <c r="T19" s="218">
        <v>6.6</v>
      </c>
    </row>
    <row r="20" spans="1:21" ht="54" customHeight="1">
      <c r="A20" s="69"/>
      <c r="B20" s="137" t="s">
        <v>226</v>
      </c>
      <c r="C20" s="189"/>
      <c r="D20" s="191">
        <f t="shared" si="0"/>
        <v>0</v>
      </c>
      <c r="E20" s="199"/>
      <c r="F20" s="186"/>
      <c r="G20" s="186"/>
      <c r="H20" s="186"/>
      <c r="I20" s="186"/>
      <c r="J20" s="364">
        <v>2</v>
      </c>
      <c r="K20" s="186"/>
      <c r="L20" s="186"/>
      <c r="M20" s="364">
        <v>1.5</v>
      </c>
      <c r="N20" s="364">
        <v>5</v>
      </c>
      <c r="O20" s="186"/>
      <c r="P20" s="190"/>
      <c r="Q20" s="250">
        <f t="shared" si="1"/>
        <v>8.5</v>
      </c>
      <c r="R20" s="192">
        <f t="shared" si="2"/>
        <v>8.5</v>
      </c>
      <c r="S20" s="375">
        <v>21.3</v>
      </c>
      <c r="T20" s="218">
        <v>17.3</v>
      </c>
    </row>
    <row r="21" spans="1:21" ht="54" customHeight="1">
      <c r="A21" s="69"/>
      <c r="B21" s="137" t="s">
        <v>236</v>
      </c>
      <c r="C21" s="189"/>
      <c r="D21" s="191">
        <f t="shared" si="0"/>
        <v>0</v>
      </c>
      <c r="E21" s="199"/>
      <c r="F21" s="186"/>
      <c r="G21" s="186"/>
      <c r="H21" s="186"/>
      <c r="I21" s="186"/>
      <c r="J21" s="186"/>
      <c r="K21" s="186"/>
      <c r="L21" s="186"/>
      <c r="M21" s="364"/>
      <c r="N21" s="186"/>
      <c r="O21" s="186"/>
      <c r="P21" s="216">
        <v>1.9</v>
      </c>
      <c r="Q21" s="250">
        <f t="shared" si="1"/>
        <v>1.9</v>
      </c>
      <c r="R21" s="192">
        <f t="shared" si="2"/>
        <v>1.9</v>
      </c>
      <c r="S21" s="217">
        <v>5</v>
      </c>
      <c r="T21" s="218">
        <v>5</v>
      </c>
    </row>
    <row r="22" spans="1:21" ht="54" customHeight="1">
      <c r="A22" s="69"/>
      <c r="B22" s="137" t="s">
        <v>232</v>
      </c>
      <c r="C22" s="189"/>
      <c r="D22" s="191">
        <f t="shared" si="0"/>
        <v>0</v>
      </c>
      <c r="E22" s="199"/>
      <c r="F22" s="186"/>
      <c r="G22" s="186"/>
      <c r="H22" s="186"/>
      <c r="I22" s="186"/>
      <c r="J22" s="186"/>
      <c r="K22" s="186"/>
      <c r="L22" s="186">
        <v>1</v>
      </c>
      <c r="M22" s="186"/>
      <c r="N22" s="186"/>
      <c r="O22" s="186"/>
      <c r="P22" s="190"/>
      <c r="Q22" s="250">
        <f t="shared" si="1"/>
        <v>1</v>
      </c>
      <c r="R22" s="192">
        <f t="shared" si="2"/>
        <v>1</v>
      </c>
      <c r="S22" s="217">
        <v>2</v>
      </c>
      <c r="T22" s="218">
        <v>1.7</v>
      </c>
    </row>
    <row r="23" spans="1:21" ht="54" customHeight="1" thickBot="1">
      <c r="B23" s="75" t="s">
        <v>256</v>
      </c>
      <c r="C23" s="274">
        <f>SUM(C17:C22)</f>
        <v>0</v>
      </c>
      <c r="D23" s="643">
        <f t="shared" si="0"/>
        <v>0</v>
      </c>
      <c r="E23" s="273">
        <f t="shared" ref="E23:T23" si="6">SUM(E17:E22)</f>
        <v>0</v>
      </c>
      <c r="F23" s="273">
        <f t="shared" si="6"/>
        <v>0</v>
      </c>
      <c r="G23" s="273">
        <f t="shared" si="6"/>
        <v>0</v>
      </c>
      <c r="H23" s="273">
        <f t="shared" si="6"/>
        <v>0</v>
      </c>
      <c r="I23" s="273">
        <f t="shared" si="6"/>
        <v>0</v>
      </c>
      <c r="J23" s="273">
        <f t="shared" si="6"/>
        <v>2.6</v>
      </c>
      <c r="K23" s="273">
        <f t="shared" si="6"/>
        <v>0.2</v>
      </c>
      <c r="L23" s="273">
        <f t="shared" si="6"/>
        <v>1</v>
      </c>
      <c r="M23" s="273">
        <f t="shared" si="6"/>
        <v>2</v>
      </c>
      <c r="N23" s="273">
        <f t="shared" si="6"/>
        <v>6</v>
      </c>
      <c r="O23" s="273">
        <f t="shared" si="6"/>
        <v>2</v>
      </c>
      <c r="P23" s="273">
        <f t="shared" si="6"/>
        <v>1.9</v>
      </c>
      <c r="Q23" s="475">
        <f t="shared" si="1"/>
        <v>15.700000000000001</v>
      </c>
      <c r="R23" s="275">
        <f t="shared" si="2"/>
        <v>15.700000000000001</v>
      </c>
      <c r="S23" s="275">
        <f t="shared" si="6"/>
        <v>44</v>
      </c>
      <c r="T23" s="275">
        <f t="shared" si="6"/>
        <v>39.700000000000003</v>
      </c>
    </row>
    <row r="24" spans="1:21" ht="54" customHeight="1">
      <c r="A24" s="69"/>
      <c r="B24" s="137" t="s">
        <v>206</v>
      </c>
      <c r="C24" s="189"/>
      <c r="D24" s="191">
        <f t="shared" si="0"/>
        <v>0</v>
      </c>
      <c r="E24" s="199">
        <v>9.9</v>
      </c>
      <c r="F24" s="186"/>
      <c r="G24" s="186"/>
      <c r="H24" s="186"/>
      <c r="I24" s="186"/>
      <c r="J24" s="186">
        <v>5.8</v>
      </c>
      <c r="K24" s="186">
        <v>7.8</v>
      </c>
      <c r="L24" s="186"/>
      <c r="M24" s="186">
        <v>10.8</v>
      </c>
      <c r="N24" s="186"/>
      <c r="O24" s="186"/>
      <c r="P24" s="190"/>
      <c r="Q24" s="250">
        <f t="shared" si="1"/>
        <v>34.299999999999997</v>
      </c>
      <c r="R24" s="192">
        <f t="shared" si="2"/>
        <v>34.299999999999997</v>
      </c>
      <c r="S24" s="209">
        <v>289.7</v>
      </c>
      <c r="T24" s="209">
        <v>289.7</v>
      </c>
      <c r="U24" s="248"/>
    </row>
    <row r="25" spans="1:21" ht="54" customHeight="1" thickBot="1">
      <c r="B25" s="75" t="s">
        <v>254</v>
      </c>
      <c r="C25" s="274">
        <f>SUM(C24)</f>
        <v>0</v>
      </c>
      <c r="D25" s="276">
        <f t="shared" si="0"/>
        <v>0</v>
      </c>
      <c r="E25" s="273">
        <f t="shared" ref="E25:T25" si="7">SUM(E24)</f>
        <v>9.9</v>
      </c>
      <c r="F25" s="273">
        <f t="shared" si="7"/>
        <v>0</v>
      </c>
      <c r="G25" s="273">
        <f t="shared" si="7"/>
        <v>0</v>
      </c>
      <c r="H25" s="273">
        <f t="shared" si="7"/>
        <v>0</v>
      </c>
      <c r="I25" s="273">
        <f t="shared" si="7"/>
        <v>0</v>
      </c>
      <c r="J25" s="273">
        <f t="shared" si="7"/>
        <v>5.8</v>
      </c>
      <c r="K25" s="273">
        <f t="shared" si="7"/>
        <v>7.8</v>
      </c>
      <c r="L25" s="273">
        <f t="shared" si="7"/>
        <v>0</v>
      </c>
      <c r="M25" s="273">
        <f t="shared" si="7"/>
        <v>10.8</v>
      </c>
      <c r="N25" s="273">
        <f t="shared" si="7"/>
        <v>0</v>
      </c>
      <c r="O25" s="273">
        <f t="shared" si="7"/>
        <v>0</v>
      </c>
      <c r="P25" s="273">
        <f t="shared" si="7"/>
        <v>0</v>
      </c>
      <c r="Q25" s="277">
        <f t="shared" si="1"/>
        <v>34.299999999999997</v>
      </c>
      <c r="R25" s="279">
        <f t="shared" si="2"/>
        <v>34.299999999999997</v>
      </c>
      <c r="S25" s="279">
        <f t="shared" si="7"/>
        <v>289.7</v>
      </c>
      <c r="T25" s="279">
        <f t="shared" si="7"/>
        <v>289.7</v>
      </c>
    </row>
    <row r="26" spans="1:21" ht="54" customHeight="1">
      <c r="A26" s="69"/>
      <c r="B26" s="137" t="s">
        <v>237</v>
      </c>
      <c r="C26" s="189"/>
      <c r="D26" s="191">
        <f t="shared" si="0"/>
        <v>0</v>
      </c>
      <c r="E26" s="199"/>
      <c r="F26" s="186">
        <v>0.5</v>
      </c>
      <c r="G26" s="186"/>
      <c r="H26" s="186"/>
      <c r="I26" s="186"/>
      <c r="J26" s="186">
        <v>0.5</v>
      </c>
      <c r="K26" s="186"/>
      <c r="L26" s="186"/>
      <c r="M26" s="186">
        <v>1</v>
      </c>
      <c r="N26" s="186">
        <v>1</v>
      </c>
      <c r="O26" s="186"/>
      <c r="P26" s="186"/>
      <c r="Q26" s="250">
        <f t="shared" si="1"/>
        <v>3</v>
      </c>
      <c r="R26" s="237">
        <f t="shared" si="2"/>
        <v>3</v>
      </c>
      <c r="S26" s="192">
        <v>8.5</v>
      </c>
      <c r="T26" s="209">
        <v>7.1</v>
      </c>
    </row>
    <row r="27" spans="1:21" ht="54" customHeight="1" thickBot="1">
      <c r="B27" s="129" t="s">
        <v>255</v>
      </c>
      <c r="C27" s="644">
        <f>SUM(C26)</f>
        <v>0</v>
      </c>
      <c r="D27" s="645">
        <f t="shared" si="0"/>
        <v>0</v>
      </c>
      <c r="E27" s="646">
        <f t="shared" ref="E27:T27" si="8">SUM(E26)</f>
        <v>0</v>
      </c>
      <c r="F27" s="646">
        <f t="shared" si="8"/>
        <v>0.5</v>
      </c>
      <c r="G27" s="646">
        <f t="shared" si="8"/>
        <v>0</v>
      </c>
      <c r="H27" s="646">
        <f t="shared" si="8"/>
        <v>0</v>
      </c>
      <c r="I27" s="646">
        <f t="shared" si="8"/>
        <v>0</v>
      </c>
      <c r="J27" s="646">
        <f t="shared" si="8"/>
        <v>0.5</v>
      </c>
      <c r="K27" s="646">
        <f t="shared" si="8"/>
        <v>0</v>
      </c>
      <c r="L27" s="646">
        <f t="shared" si="8"/>
        <v>0</v>
      </c>
      <c r="M27" s="646">
        <f t="shared" si="8"/>
        <v>1</v>
      </c>
      <c r="N27" s="646">
        <f t="shared" si="8"/>
        <v>1</v>
      </c>
      <c r="O27" s="646">
        <f t="shared" si="8"/>
        <v>0</v>
      </c>
      <c r="P27" s="646">
        <f t="shared" si="8"/>
        <v>0</v>
      </c>
      <c r="Q27" s="647">
        <f t="shared" si="1"/>
        <v>3</v>
      </c>
      <c r="R27" s="648">
        <f t="shared" si="2"/>
        <v>3</v>
      </c>
      <c r="S27" s="648">
        <f t="shared" si="8"/>
        <v>8.5</v>
      </c>
      <c r="T27" s="648">
        <f t="shared" si="8"/>
        <v>7.1</v>
      </c>
    </row>
    <row r="28" spans="1:21" ht="54" customHeight="1" thickBot="1">
      <c r="B28" s="501" t="s">
        <v>244</v>
      </c>
      <c r="C28" s="649">
        <f>SUM(C10,C13,C16,C23,C25,C27)</f>
        <v>0.6</v>
      </c>
      <c r="D28" s="650">
        <f t="shared" si="0"/>
        <v>0.6</v>
      </c>
      <c r="E28" s="649">
        <f t="shared" ref="E28:P28" si="9">SUM(E10,E13,E16,E23,E25,E27)</f>
        <v>9.9</v>
      </c>
      <c r="F28" s="651">
        <f t="shared" si="9"/>
        <v>0.5</v>
      </c>
      <c r="G28" s="651">
        <f t="shared" si="9"/>
        <v>0</v>
      </c>
      <c r="H28" s="651">
        <f t="shared" si="9"/>
        <v>1.6500000000000001</v>
      </c>
      <c r="I28" s="651">
        <f t="shared" si="9"/>
        <v>0</v>
      </c>
      <c r="J28" s="651">
        <f t="shared" si="9"/>
        <v>9.5</v>
      </c>
      <c r="K28" s="651">
        <f t="shared" si="9"/>
        <v>8.0500000000000007</v>
      </c>
      <c r="L28" s="651">
        <f t="shared" si="9"/>
        <v>1</v>
      </c>
      <c r="M28" s="651">
        <f t="shared" si="9"/>
        <v>14.65</v>
      </c>
      <c r="N28" s="651">
        <f t="shared" si="9"/>
        <v>13.2</v>
      </c>
      <c r="O28" s="651">
        <f t="shared" si="9"/>
        <v>2</v>
      </c>
      <c r="P28" s="651">
        <f t="shared" si="9"/>
        <v>4.6999999999999993</v>
      </c>
      <c r="Q28" s="650">
        <f t="shared" si="1"/>
        <v>65.150000000000006</v>
      </c>
      <c r="R28" s="652">
        <f t="shared" si="2"/>
        <v>65.75</v>
      </c>
      <c r="S28" s="652">
        <f>SUM(S10,S13,S16,S23,S25,S27)</f>
        <v>393.51</v>
      </c>
      <c r="T28" s="652">
        <f>SUM(T10,T13,T16,T23,T25,T27)</f>
        <v>382.21000000000004</v>
      </c>
    </row>
  </sheetData>
  <mergeCells count="5">
    <mergeCell ref="S1:T1"/>
    <mergeCell ref="C5:D5"/>
    <mergeCell ref="E5:Q5"/>
    <mergeCell ref="E6:H6"/>
    <mergeCell ref="I6:O6"/>
  </mergeCells>
  <phoneticPr fontId="1"/>
  <pageMargins left="0.25" right="0.25" top="0.75" bottom="0.75" header="0.3" footer="0.3"/>
  <pageSetup paperSize="9" scale="35" orientation="portrait" r:id="rId1"/>
  <headerFooter alignWithMargins="0"/>
  <colBreaks count="1" manualBreakCount="1">
    <brk id="11" min="1" max="2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R18"/>
  <sheetViews>
    <sheetView showGridLines="0" showOutlineSymbols="0" topLeftCell="A2" zoomScale="40" zoomScaleNormal="40" zoomScaleSheetLayoutView="50" workbookViewId="0">
      <pane xSplit="2" ySplit="6" topLeftCell="C8" activePane="bottomRight" state="frozen"/>
      <selection activeCell="G3" sqref="G3"/>
      <selection pane="topRight" activeCell="G3" sqref="G3"/>
      <selection pane="bottomLeft" activeCell="G3" sqref="G3"/>
      <selection pane="bottomRight" activeCell="G3" sqref="G3"/>
    </sheetView>
  </sheetViews>
  <sheetFormatPr defaultColWidth="10.75" defaultRowHeight="54" customHeight="1"/>
  <cols>
    <col min="1" max="1" width="7.375" style="1" customWidth="1"/>
    <col min="2" max="2" width="20.625" style="1" customWidth="1"/>
    <col min="3" max="7" width="12.75" style="1" customWidth="1"/>
    <col min="8" max="13" width="13.25" style="1" customWidth="1"/>
    <col min="14" max="17" width="15.75" style="1" customWidth="1"/>
    <col min="18" max="18" width="1.75" style="1" customWidth="1"/>
    <col min="19" max="16384" width="10.75" style="1"/>
  </cols>
  <sheetData>
    <row r="1" spans="1:18" ht="54" customHeight="1">
      <c r="M1" s="783"/>
      <c r="N1" s="783"/>
      <c r="O1" s="783"/>
    </row>
    <row r="2" spans="1:18" ht="54" customHeight="1">
      <c r="B2" s="2" t="s">
        <v>272</v>
      </c>
      <c r="M2" s="23"/>
      <c r="N2" s="66"/>
      <c r="O2" s="23"/>
    </row>
    <row r="3" spans="1:18" ht="54" customHeight="1">
      <c r="B3" s="2"/>
      <c r="M3" s="23"/>
      <c r="N3" s="23"/>
      <c r="O3" s="23"/>
    </row>
    <row r="4" spans="1:18" ht="54" customHeight="1" thickBot="1">
      <c r="B4" s="4" t="s">
        <v>126</v>
      </c>
      <c r="C4" s="160" t="s">
        <v>298</v>
      </c>
      <c r="F4" s="5"/>
      <c r="G4" s="5"/>
      <c r="H4" s="5"/>
      <c r="L4" s="6"/>
      <c r="N4" s="6" t="s">
        <v>306</v>
      </c>
    </row>
    <row r="5" spans="1:18" ht="54" customHeight="1">
      <c r="B5" s="49"/>
      <c r="C5" s="789" t="s">
        <v>76</v>
      </c>
      <c r="D5" s="785"/>
      <c r="E5" s="785"/>
      <c r="F5" s="785"/>
      <c r="G5" s="790"/>
      <c r="H5" s="732" t="s">
        <v>245</v>
      </c>
      <c r="I5" s="733"/>
      <c r="J5" s="733"/>
      <c r="K5" s="733"/>
      <c r="L5" s="733"/>
      <c r="M5" s="733"/>
      <c r="N5" s="734"/>
      <c r="O5" s="153" t="s">
        <v>118</v>
      </c>
      <c r="P5" s="60" t="s">
        <v>119</v>
      </c>
      <c r="Q5" s="70" t="s">
        <v>120</v>
      </c>
      <c r="R5" s="78"/>
    </row>
    <row r="6" spans="1:18" ht="54" customHeight="1">
      <c r="B6" s="7" t="s">
        <v>0</v>
      </c>
      <c r="C6" s="729" t="s">
        <v>28</v>
      </c>
      <c r="D6" s="725"/>
      <c r="E6" s="105"/>
      <c r="F6" s="390" t="s">
        <v>27</v>
      </c>
      <c r="G6" s="488"/>
      <c r="H6" s="155" t="s">
        <v>28</v>
      </c>
      <c r="I6" s="719" t="s">
        <v>27</v>
      </c>
      <c r="J6" s="720"/>
      <c r="K6" s="725"/>
      <c r="L6" s="719" t="s">
        <v>29</v>
      </c>
      <c r="M6" s="725"/>
      <c r="N6" s="50"/>
      <c r="O6" s="156" t="s">
        <v>49</v>
      </c>
      <c r="P6" s="61" t="s">
        <v>49</v>
      </c>
      <c r="Q6" s="71" t="s">
        <v>49</v>
      </c>
      <c r="R6" s="78"/>
    </row>
    <row r="7" spans="1:18" ht="54" customHeight="1" thickBot="1">
      <c r="B7" s="110"/>
      <c r="C7" s="588" t="s">
        <v>186</v>
      </c>
      <c r="D7" s="40" t="s">
        <v>288</v>
      </c>
      <c r="E7" s="107" t="s">
        <v>278</v>
      </c>
      <c r="F7" s="589" t="s">
        <v>187</v>
      </c>
      <c r="G7" s="126" t="s">
        <v>26</v>
      </c>
      <c r="H7" s="41" t="s">
        <v>188</v>
      </c>
      <c r="I7" s="25" t="s">
        <v>189</v>
      </c>
      <c r="J7" s="25" t="s">
        <v>279</v>
      </c>
      <c r="K7" s="25" t="s">
        <v>113</v>
      </c>
      <c r="L7" s="25" t="s">
        <v>190</v>
      </c>
      <c r="M7" s="25" t="s">
        <v>117</v>
      </c>
      <c r="N7" s="38" t="s">
        <v>6</v>
      </c>
      <c r="O7" s="391" t="s">
        <v>133</v>
      </c>
      <c r="P7" s="61" t="s">
        <v>134</v>
      </c>
      <c r="Q7" s="71" t="s">
        <v>134</v>
      </c>
      <c r="R7" s="78"/>
    </row>
    <row r="8" spans="1:18" ht="54" customHeight="1">
      <c r="A8" s="69"/>
      <c r="B8" s="147" t="s">
        <v>213</v>
      </c>
      <c r="C8" s="590">
        <v>0.1</v>
      </c>
      <c r="D8" s="591">
        <v>0.1</v>
      </c>
      <c r="E8" s="592"/>
      <c r="F8" s="592"/>
      <c r="G8" s="492">
        <f>SUM(C8:F8)</f>
        <v>0.2</v>
      </c>
      <c r="H8" s="593"/>
      <c r="I8" s="592">
        <v>2</v>
      </c>
      <c r="J8" s="592"/>
      <c r="K8" s="592"/>
      <c r="L8" s="592">
        <v>0.1</v>
      </c>
      <c r="M8" s="592"/>
      <c r="N8" s="494">
        <f>SUM(H8:M8)</f>
        <v>2.1</v>
      </c>
      <c r="O8" s="594">
        <f>SUM(G8,N8)</f>
        <v>2.3000000000000003</v>
      </c>
      <c r="P8" s="439">
        <v>3.4</v>
      </c>
      <c r="Q8" s="595">
        <v>0.3</v>
      </c>
      <c r="R8" s="596"/>
    </row>
    <row r="9" spans="1:18" ht="54" customHeight="1">
      <c r="A9" s="69"/>
      <c r="B9" s="64" t="s">
        <v>207</v>
      </c>
      <c r="C9" s="597"/>
      <c r="D9" s="598"/>
      <c r="E9" s="599"/>
      <c r="F9" s="599"/>
      <c r="G9" s="600">
        <f t="shared" ref="G9:G18" si="0">SUM(C9:F9)</f>
        <v>0</v>
      </c>
      <c r="H9" s="601"/>
      <c r="I9" s="599">
        <v>0.8</v>
      </c>
      <c r="J9" s="599"/>
      <c r="K9" s="599"/>
      <c r="L9" s="599"/>
      <c r="M9" s="599"/>
      <c r="N9" s="435">
        <f t="shared" ref="N9:N18" si="1">SUM(H9:M9)</f>
        <v>0.8</v>
      </c>
      <c r="O9" s="602">
        <f t="shared" ref="O9:O18" si="2">SUM(G9,N9)</f>
        <v>0.8</v>
      </c>
      <c r="P9" s="443">
        <v>2</v>
      </c>
      <c r="Q9" s="603">
        <v>2</v>
      </c>
      <c r="R9" s="596"/>
    </row>
    <row r="10" spans="1:18" ht="54" customHeight="1">
      <c r="A10" s="69"/>
      <c r="B10" s="389" t="s">
        <v>216</v>
      </c>
      <c r="C10" s="604">
        <v>0.1</v>
      </c>
      <c r="D10" s="605"/>
      <c r="E10" s="606"/>
      <c r="F10" s="606"/>
      <c r="G10" s="600">
        <f t="shared" si="0"/>
        <v>0.1</v>
      </c>
      <c r="H10" s="607"/>
      <c r="I10" s="606"/>
      <c r="J10" s="606"/>
      <c r="K10" s="606"/>
      <c r="L10" s="606"/>
      <c r="M10" s="606"/>
      <c r="N10" s="435">
        <f t="shared" si="1"/>
        <v>0</v>
      </c>
      <c r="O10" s="608">
        <f t="shared" si="2"/>
        <v>0.1</v>
      </c>
      <c r="P10" s="609">
        <v>1.4</v>
      </c>
      <c r="Q10" s="610">
        <v>1.29</v>
      </c>
      <c r="R10" s="596"/>
    </row>
    <row r="11" spans="1:18" ht="54" customHeight="1" thickBot="1">
      <c r="B11" s="109" t="s">
        <v>251</v>
      </c>
      <c r="C11" s="611">
        <f>SUM(C8:C10)</f>
        <v>0.2</v>
      </c>
      <c r="D11" s="612">
        <f>SUM(D8:D10)</f>
        <v>0.1</v>
      </c>
      <c r="E11" s="613">
        <f t="shared" ref="E11:Q11" si="3">SUM(E8:E10)</f>
        <v>0</v>
      </c>
      <c r="F11" s="613">
        <f t="shared" si="3"/>
        <v>0</v>
      </c>
      <c r="G11" s="614">
        <f t="shared" si="0"/>
        <v>0.30000000000000004</v>
      </c>
      <c r="H11" s="611">
        <f t="shared" si="3"/>
        <v>0</v>
      </c>
      <c r="I11" s="613">
        <f t="shared" si="3"/>
        <v>2.8</v>
      </c>
      <c r="J11" s="613">
        <f t="shared" si="3"/>
        <v>0</v>
      </c>
      <c r="K11" s="613">
        <f t="shared" si="3"/>
        <v>0</v>
      </c>
      <c r="L11" s="613">
        <f t="shared" si="3"/>
        <v>0.1</v>
      </c>
      <c r="M11" s="613">
        <f t="shared" si="3"/>
        <v>0</v>
      </c>
      <c r="N11" s="614">
        <f t="shared" si="1"/>
        <v>2.9</v>
      </c>
      <c r="O11" s="615">
        <f t="shared" si="2"/>
        <v>3.2</v>
      </c>
      <c r="P11" s="616">
        <f t="shared" si="3"/>
        <v>6.8000000000000007</v>
      </c>
      <c r="Q11" s="615">
        <f t="shared" si="3"/>
        <v>3.59</v>
      </c>
      <c r="R11" s="617"/>
    </row>
    <row r="12" spans="1:18" ht="54" customHeight="1">
      <c r="A12" s="69"/>
      <c r="B12" s="162" t="s">
        <v>276</v>
      </c>
      <c r="C12" s="489">
        <v>0.46</v>
      </c>
      <c r="D12" s="490">
        <v>0.2</v>
      </c>
      <c r="E12" s="490">
        <v>0</v>
      </c>
      <c r="F12" s="491">
        <v>0.67</v>
      </c>
      <c r="G12" s="492">
        <f t="shared" si="0"/>
        <v>1.33</v>
      </c>
      <c r="H12" s="493">
        <v>0.44</v>
      </c>
      <c r="I12" s="491">
        <v>3.75</v>
      </c>
      <c r="J12" s="491">
        <v>0.1</v>
      </c>
      <c r="K12" s="491">
        <v>1.19</v>
      </c>
      <c r="L12" s="491">
        <v>1.35</v>
      </c>
      <c r="M12" s="491">
        <v>0.51</v>
      </c>
      <c r="N12" s="494">
        <f t="shared" si="1"/>
        <v>7.34</v>
      </c>
      <c r="O12" s="495">
        <f t="shared" si="2"/>
        <v>8.67</v>
      </c>
      <c r="P12" s="496">
        <v>25.2</v>
      </c>
      <c r="Q12" s="497">
        <v>18.3</v>
      </c>
      <c r="R12" s="596"/>
    </row>
    <row r="13" spans="1:18" ht="54" customHeight="1" thickBot="1">
      <c r="B13" s="22" t="s">
        <v>253</v>
      </c>
      <c r="C13" s="611">
        <f>SUM(C12)</f>
        <v>0.46</v>
      </c>
      <c r="D13" s="613">
        <f t="shared" ref="D13:Q13" si="4">SUM(D12)</f>
        <v>0.2</v>
      </c>
      <c r="E13" s="618">
        <f t="shared" si="4"/>
        <v>0</v>
      </c>
      <c r="F13" s="613">
        <f t="shared" si="4"/>
        <v>0.67</v>
      </c>
      <c r="G13" s="619">
        <f t="shared" si="0"/>
        <v>1.33</v>
      </c>
      <c r="H13" s="612">
        <f t="shared" si="4"/>
        <v>0.44</v>
      </c>
      <c r="I13" s="612">
        <f t="shared" si="4"/>
        <v>3.75</v>
      </c>
      <c r="J13" s="612">
        <f t="shared" si="4"/>
        <v>0.1</v>
      </c>
      <c r="K13" s="612">
        <f t="shared" si="4"/>
        <v>1.19</v>
      </c>
      <c r="L13" s="612">
        <f t="shared" si="4"/>
        <v>1.35</v>
      </c>
      <c r="M13" s="612">
        <f t="shared" si="4"/>
        <v>0.51</v>
      </c>
      <c r="N13" s="620">
        <f t="shared" si="1"/>
        <v>7.34</v>
      </c>
      <c r="O13" s="621">
        <f t="shared" si="2"/>
        <v>8.67</v>
      </c>
      <c r="P13" s="622">
        <f t="shared" si="4"/>
        <v>25.2</v>
      </c>
      <c r="Q13" s="623">
        <f t="shared" si="4"/>
        <v>18.3</v>
      </c>
      <c r="R13" s="624"/>
    </row>
    <row r="14" spans="1:18" ht="54" customHeight="1">
      <c r="A14" s="69"/>
      <c r="B14" s="147" t="s">
        <v>223</v>
      </c>
      <c r="C14" s="489"/>
      <c r="D14" s="490"/>
      <c r="E14" s="491"/>
      <c r="F14" s="491"/>
      <c r="G14" s="492">
        <f t="shared" si="0"/>
        <v>0</v>
      </c>
      <c r="H14" s="498"/>
      <c r="I14" s="491"/>
      <c r="J14" s="491"/>
      <c r="K14" s="491"/>
      <c r="L14" s="282">
        <v>0.1</v>
      </c>
      <c r="M14" s="491"/>
      <c r="N14" s="494">
        <f t="shared" si="1"/>
        <v>0.1</v>
      </c>
      <c r="O14" s="594">
        <f t="shared" si="2"/>
        <v>0.1</v>
      </c>
      <c r="P14" s="496">
        <v>1</v>
      </c>
      <c r="Q14" s="497">
        <v>1</v>
      </c>
      <c r="R14" s="596"/>
    </row>
    <row r="15" spans="1:18" ht="54" customHeight="1" thickBot="1">
      <c r="B15" s="109" t="s">
        <v>256</v>
      </c>
      <c r="C15" s="611">
        <f>SUM(C14)</f>
        <v>0</v>
      </c>
      <c r="D15" s="612">
        <f>SUM(D14)</f>
        <v>0</v>
      </c>
      <c r="E15" s="613">
        <f t="shared" ref="E15:Q15" si="5">SUM(E14)</f>
        <v>0</v>
      </c>
      <c r="F15" s="613">
        <f t="shared" si="5"/>
        <v>0</v>
      </c>
      <c r="G15" s="619">
        <f t="shared" si="0"/>
        <v>0</v>
      </c>
      <c r="H15" s="611">
        <f t="shared" si="5"/>
        <v>0</v>
      </c>
      <c r="I15" s="613">
        <f t="shared" si="5"/>
        <v>0</v>
      </c>
      <c r="J15" s="613">
        <f t="shared" si="5"/>
        <v>0</v>
      </c>
      <c r="K15" s="613">
        <f t="shared" si="5"/>
        <v>0</v>
      </c>
      <c r="L15" s="613">
        <f t="shared" si="5"/>
        <v>0.1</v>
      </c>
      <c r="M15" s="613">
        <f t="shared" si="5"/>
        <v>0</v>
      </c>
      <c r="N15" s="625">
        <f t="shared" si="1"/>
        <v>0.1</v>
      </c>
      <c r="O15" s="623">
        <f t="shared" si="2"/>
        <v>0.1</v>
      </c>
      <c r="P15" s="622">
        <f t="shared" si="5"/>
        <v>1</v>
      </c>
      <c r="Q15" s="623">
        <f t="shared" si="5"/>
        <v>1</v>
      </c>
      <c r="R15" s="624"/>
    </row>
    <row r="16" spans="1:18" ht="54" customHeight="1">
      <c r="A16" s="69"/>
      <c r="B16" s="147" t="s">
        <v>286</v>
      </c>
      <c r="C16" s="489"/>
      <c r="D16" s="490"/>
      <c r="E16" s="491"/>
      <c r="F16" s="491"/>
      <c r="G16" s="492">
        <f t="shared" si="0"/>
        <v>0</v>
      </c>
      <c r="H16" s="498">
        <v>0.44</v>
      </c>
      <c r="I16" s="491"/>
      <c r="J16" s="491"/>
      <c r="K16" s="491"/>
      <c r="L16" s="491"/>
      <c r="M16" s="491"/>
      <c r="N16" s="494">
        <f t="shared" si="1"/>
        <v>0.44</v>
      </c>
      <c r="O16" s="495">
        <f t="shared" si="2"/>
        <v>0.44</v>
      </c>
      <c r="P16" s="496">
        <v>3.5</v>
      </c>
      <c r="Q16" s="497">
        <v>3.2</v>
      </c>
      <c r="R16" s="596"/>
    </row>
    <row r="17" spans="1:18" ht="54" customHeight="1" thickBot="1">
      <c r="B17" s="109" t="s">
        <v>254</v>
      </c>
      <c r="C17" s="611">
        <f>SUM(C16)</f>
        <v>0</v>
      </c>
      <c r="D17" s="612">
        <f>SUM(D16)</f>
        <v>0</v>
      </c>
      <c r="E17" s="613">
        <f t="shared" ref="E17:Q17" si="6">SUM(E16)</f>
        <v>0</v>
      </c>
      <c r="F17" s="613">
        <f t="shared" si="6"/>
        <v>0</v>
      </c>
      <c r="G17" s="619">
        <f t="shared" si="0"/>
        <v>0</v>
      </c>
      <c r="H17" s="611">
        <f t="shared" si="6"/>
        <v>0.44</v>
      </c>
      <c r="I17" s="613">
        <f t="shared" si="6"/>
        <v>0</v>
      </c>
      <c r="J17" s="613">
        <f t="shared" si="6"/>
        <v>0</v>
      </c>
      <c r="K17" s="613">
        <f t="shared" si="6"/>
        <v>0</v>
      </c>
      <c r="L17" s="613">
        <f t="shared" si="6"/>
        <v>0</v>
      </c>
      <c r="M17" s="613">
        <f t="shared" si="6"/>
        <v>0</v>
      </c>
      <c r="N17" s="625">
        <f t="shared" si="1"/>
        <v>0.44</v>
      </c>
      <c r="O17" s="621">
        <f t="shared" si="2"/>
        <v>0.44</v>
      </c>
      <c r="P17" s="622">
        <f t="shared" si="6"/>
        <v>3.5</v>
      </c>
      <c r="Q17" s="623">
        <f t="shared" si="6"/>
        <v>3.2</v>
      </c>
      <c r="R17" s="624"/>
    </row>
    <row r="18" spans="1:18" ht="54" customHeight="1" thickBot="1">
      <c r="A18" s="69"/>
      <c r="B18" s="626" t="s">
        <v>244</v>
      </c>
      <c r="C18" s="627">
        <f>SUM(C11,C13,C15,C17)</f>
        <v>0.66</v>
      </c>
      <c r="D18" s="628">
        <f>SUM(D11,D13,D15,D17)</f>
        <v>0.30000000000000004</v>
      </c>
      <c r="E18" s="629">
        <f>SUM(E11,E13,E15,E17)</f>
        <v>0</v>
      </c>
      <c r="F18" s="629">
        <f>SUM(F11,F13,F15,F17)</f>
        <v>0.67</v>
      </c>
      <c r="G18" s="630">
        <f t="shared" si="0"/>
        <v>1.6300000000000001</v>
      </c>
      <c r="H18" s="627">
        <f t="shared" ref="H18:M18" si="7">SUM(H11,H13,H15,H17)</f>
        <v>0.88</v>
      </c>
      <c r="I18" s="629">
        <f t="shared" si="7"/>
        <v>6.55</v>
      </c>
      <c r="J18" s="629">
        <f t="shared" si="7"/>
        <v>0.1</v>
      </c>
      <c r="K18" s="629">
        <f t="shared" si="7"/>
        <v>1.19</v>
      </c>
      <c r="L18" s="629">
        <f t="shared" si="7"/>
        <v>1.5500000000000003</v>
      </c>
      <c r="M18" s="629">
        <f t="shared" si="7"/>
        <v>0.51</v>
      </c>
      <c r="N18" s="630">
        <f t="shared" si="1"/>
        <v>10.78</v>
      </c>
      <c r="O18" s="631">
        <f t="shared" si="2"/>
        <v>12.41</v>
      </c>
      <c r="P18" s="632">
        <f>SUM(P11,P13,P15,P17)</f>
        <v>36.5</v>
      </c>
      <c r="Q18" s="631">
        <f>SUM(Q11,Q13,Q15,Q17)</f>
        <v>26.09</v>
      </c>
      <c r="R18" s="596"/>
    </row>
  </sheetData>
  <mergeCells count="6">
    <mergeCell ref="H5:N5"/>
    <mergeCell ref="C5:G5"/>
    <mergeCell ref="M1:O1"/>
    <mergeCell ref="C6:D6"/>
    <mergeCell ref="I6:K6"/>
    <mergeCell ref="L6:M6"/>
  </mergeCells>
  <phoneticPr fontId="1"/>
  <printOptions horizontalCentered="1"/>
  <pageMargins left="0.19685039370078741" right="0.19685039370078741" top="1.5748031496062993" bottom="0.78740157480314965" header="0" footer="0"/>
  <pageSetup paperSize="9" scale="3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16</vt:i4>
      </vt:variant>
    </vt:vector>
  </HeadingPairs>
  <TitlesOfParts>
    <vt:vector size="28" baseType="lpstr">
      <vt:lpstr>うんしゅうみかん</vt:lpstr>
      <vt:lpstr>りんご</vt:lpstr>
      <vt:lpstr>ぶどう</vt:lpstr>
      <vt:lpstr>なし</vt:lpstr>
      <vt:lpstr>もも</vt:lpstr>
      <vt:lpstr>すもも</vt:lpstr>
      <vt:lpstr>おうとう</vt:lpstr>
      <vt:lpstr>うめ</vt:lpstr>
      <vt:lpstr>びわ</vt:lpstr>
      <vt:lpstr>かき</vt:lpstr>
      <vt:lpstr>くり</vt:lpstr>
      <vt:lpstr>ｷｳｲﾌﾙｰﾂ</vt:lpstr>
      <vt:lpstr>うめ!Print_Area</vt:lpstr>
      <vt:lpstr>うんしゅうみかん!Print_Area</vt:lpstr>
      <vt:lpstr>おうとう!Print_Area</vt:lpstr>
      <vt:lpstr>かき!Print_Area</vt:lpstr>
      <vt:lpstr>ｷｳｲﾌﾙｰﾂ!Print_Area</vt:lpstr>
      <vt:lpstr>くり!Print_Area</vt:lpstr>
      <vt:lpstr>すもも!Print_Area</vt:lpstr>
      <vt:lpstr>なし!Print_Area</vt:lpstr>
      <vt:lpstr>びわ!Print_Area</vt:lpstr>
      <vt:lpstr>ぶどう!Print_Area</vt:lpstr>
      <vt:lpstr>もも!Print_Area</vt:lpstr>
      <vt:lpstr>りんご!Print_Area</vt:lpstr>
      <vt:lpstr>うんしゅうみかん!Print_Titles</vt:lpstr>
      <vt:lpstr>ぶどう!Print_Titles</vt:lpstr>
      <vt:lpstr>もも!Print_Titles</vt:lpstr>
      <vt:lpstr>りんご!Print_Titles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さる</dc:creator>
  <cp:lastModifiedBy>福岡県</cp:lastModifiedBy>
  <cp:lastPrinted>2023-06-21T04:44:58Z</cp:lastPrinted>
  <dcterms:created xsi:type="dcterms:W3CDTF">2000-08-16T04:12:03Z</dcterms:created>
  <dcterms:modified xsi:type="dcterms:W3CDTF">2023-06-21T04:45:02Z</dcterms:modified>
</cp:coreProperties>
</file>