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9農林水産部\05 園芸振興課\20260331 R7果樹係\県農業統計調査\★公表\R5年産\"/>
    </mc:Choice>
  </mc:AlternateContent>
  <workbookProtection workbookPassword="CC0D" lockStructure="1"/>
  <bookViews>
    <workbookView xWindow="1365" yWindow="105" windowWidth="5280" windowHeight="6705" tabRatio="868" activeTab="11"/>
  </bookViews>
  <sheets>
    <sheet name="うんしゅうみかん" sheetId="18" r:id="rId1"/>
    <sheet name="りんご" sheetId="13" r:id="rId2"/>
    <sheet name="ぶどう" sheetId="10" r:id="rId3"/>
    <sheet name="なし" sheetId="12" r:id="rId4"/>
    <sheet name="もも" sheetId="11" r:id="rId5"/>
    <sheet name="すもも" sheetId="9" r:id="rId6"/>
    <sheet name="おうとう" sheetId="27" r:id="rId7"/>
    <sheet name="うめ" sheetId="24" r:id="rId8"/>
    <sheet name="びわ" sheetId="6" r:id="rId9"/>
    <sheet name="かき" sheetId="5" r:id="rId10"/>
    <sheet name="くり" sheetId="4" r:id="rId11"/>
    <sheet name="ｷｳｲﾌﾙｰﾂ" sheetId="3" r:id="rId12"/>
  </sheets>
  <definedNames>
    <definedName name="_xlnm._FilterDatabase" localSheetId="7" hidden="1">うめ!$B$7:$B$10</definedName>
    <definedName name="_xlnm._FilterDatabase" localSheetId="0" hidden="1">うんしゅうみかん!$B$8:$B$14</definedName>
    <definedName name="_xlnm._FilterDatabase" localSheetId="9" hidden="1">かき!$B$9:$B$11</definedName>
    <definedName name="_xlnm._FilterDatabase" localSheetId="11" hidden="1">ｷｳｲﾌﾙｰﾂ!$B$8:$B$12</definedName>
    <definedName name="_xlnm._FilterDatabase" localSheetId="10" hidden="1">くり!$B$8:$B$9</definedName>
    <definedName name="_xlnm._FilterDatabase" localSheetId="5" hidden="1">すもも!$B$8:$B$14</definedName>
    <definedName name="_xlnm._FilterDatabase" localSheetId="8" hidden="1">びわ!$B$8:$B$11</definedName>
    <definedName name="_xlnm._FilterDatabase" localSheetId="2" hidden="1">ぶどう!$B$8:$B$14</definedName>
    <definedName name="_xlnm._FilterDatabase" localSheetId="4" hidden="1">もも!$B$8:$B$10</definedName>
    <definedName name="_xlnm._FilterDatabase" localSheetId="1" hidden="1">りんご!$B$5:$B$15</definedName>
    <definedName name="\A" localSheetId="0">うんしゅうみかん!#REF!</definedName>
    <definedName name="\A" localSheetId="6">おうとう!#REF!</definedName>
    <definedName name="\A" localSheetId="9">かき!#REF!</definedName>
    <definedName name="\A" localSheetId="11">ｷｳｲﾌﾙｰﾂ!#REF!</definedName>
    <definedName name="\A" localSheetId="10">くり!#REF!</definedName>
    <definedName name="\A" localSheetId="5">すもも!#REF!</definedName>
    <definedName name="\A" localSheetId="3">なし!#REF!</definedName>
    <definedName name="\A" localSheetId="8">びわ!#REF!</definedName>
    <definedName name="\A" localSheetId="2">ぶどう!#REF!</definedName>
    <definedName name="\A" localSheetId="4">もも!#REF!</definedName>
    <definedName name="\A" localSheetId="1">りんご!#REF!</definedName>
    <definedName name="\A">#REF!</definedName>
    <definedName name="_xlnm.Print_Area" localSheetId="7">うめ!$A$2:$T$27</definedName>
    <definedName name="_xlnm.Print_Area" localSheetId="0">うんしゅうみかん!$A$1:$AH$29</definedName>
    <definedName name="_xlnm.Print_Area" localSheetId="6">おうとう!$A$1:$L$10</definedName>
    <definedName name="_xlnm.Print_Area" localSheetId="9">かき!$A$2:$V$33</definedName>
    <definedName name="_xlnm.Print_Area" localSheetId="11">ｷｳｲﾌﾙｰﾂ!$A$1:$M$32</definedName>
    <definedName name="_xlnm.Print_Area" localSheetId="10">くり!$A$1:$V$29</definedName>
    <definedName name="_xlnm.Print_Area" localSheetId="5">すもも!$B$1:$Q$28</definedName>
    <definedName name="_xlnm.Print_Area" localSheetId="3">なし!$B$1:$U$32</definedName>
    <definedName name="_xlnm.Print_Area" localSheetId="8">びわ!$A$2:$Q$18</definedName>
    <definedName name="_xlnm.Print_Area" localSheetId="2">ぶどう!$A$1:$AH$43</definedName>
    <definedName name="_xlnm.Print_Area" localSheetId="4">もも!$A$1:$AG$29</definedName>
    <definedName name="_xlnm.Print_Area" localSheetId="1">りんご!$A$1:$Y$19</definedName>
    <definedName name="_xlnm.Print_Titles" localSheetId="0">うんしゅうみかん!$B:$B</definedName>
    <definedName name="_xlnm.Print_Titles" localSheetId="2">ぶどう!$3:$6</definedName>
    <definedName name="_xlnm.Print_Titles" localSheetId="4">もも!$5:$7</definedName>
    <definedName name="_xlnm.Print_Titles" localSheetId="1">りんご!$5:$7</definedName>
  </definedNames>
  <calcPr calcId="162913"/>
</workbook>
</file>

<file path=xl/calcChain.xml><?xml version="1.0" encoding="utf-8"?>
<calcChain xmlns="http://schemas.openxmlformats.org/spreadsheetml/2006/main">
  <c r="Z17" i="18" l="1"/>
  <c r="K30" i="3"/>
  <c r="J8" i="3"/>
  <c r="C30" i="3"/>
  <c r="J30" i="3" s="1"/>
  <c r="L25" i="3"/>
  <c r="K25" i="3"/>
  <c r="I25" i="3"/>
  <c r="H25" i="3"/>
  <c r="G25" i="3"/>
  <c r="F25" i="3"/>
  <c r="J25" i="3" s="1"/>
  <c r="E25" i="3"/>
  <c r="D25" i="3"/>
  <c r="C25" i="3"/>
  <c r="C20" i="3"/>
  <c r="J20" i="3" s="1"/>
  <c r="J31" i="3" s="1"/>
  <c r="C17" i="3"/>
  <c r="C31" i="3" s="1"/>
  <c r="C12" i="3"/>
  <c r="R8" i="4"/>
  <c r="E8" i="4"/>
  <c r="S8" i="4"/>
  <c r="C27" i="4"/>
  <c r="C23" i="4"/>
  <c r="E23" i="4" s="1"/>
  <c r="C21" i="4"/>
  <c r="C15" i="4"/>
  <c r="T13" i="4"/>
  <c r="C13" i="4"/>
  <c r="E13" i="4" s="1"/>
  <c r="C9" i="4"/>
  <c r="C28" i="4" s="1"/>
  <c r="R10" i="5"/>
  <c r="R8" i="5"/>
  <c r="G8" i="5"/>
  <c r="S8" i="5"/>
  <c r="C32" i="5"/>
  <c r="C33" i="5" s="1"/>
  <c r="C27" i="5"/>
  <c r="C23" i="5"/>
  <c r="C15" i="5"/>
  <c r="C11" i="5"/>
  <c r="G11" i="5" s="1"/>
  <c r="S11" i="5" s="1"/>
  <c r="N14" i="6"/>
  <c r="N8" i="6"/>
  <c r="G8" i="6"/>
  <c r="O8" i="6"/>
  <c r="D17" i="6"/>
  <c r="C17" i="6"/>
  <c r="C15" i="6"/>
  <c r="D11" i="6"/>
  <c r="C11" i="6"/>
  <c r="Q11" i="24"/>
  <c r="Q12" i="24"/>
  <c r="Q14" i="24"/>
  <c r="Q15" i="24"/>
  <c r="R15" i="24" s="1"/>
  <c r="Q17" i="24"/>
  <c r="Q18" i="24"/>
  <c r="Q19" i="24"/>
  <c r="Q20" i="24"/>
  <c r="R20" i="24" s="1"/>
  <c r="Q21" i="24"/>
  <c r="Q23" i="24"/>
  <c r="Q25" i="24"/>
  <c r="Q9" i="24"/>
  <c r="Q8" i="24"/>
  <c r="E26" i="24"/>
  <c r="Q26" i="24" s="1"/>
  <c r="E24" i="24"/>
  <c r="E10" i="24"/>
  <c r="Q10" i="24" s="1"/>
  <c r="D17" i="24"/>
  <c r="R17" i="24" s="1"/>
  <c r="D18" i="24"/>
  <c r="R18" i="24"/>
  <c r="D19" i="24"/>
  <c r="R19" i="24" s="1"/>
  <c r="D20" i="24"/>
  <c r="D21" i="24"/>
  <c r="R21" i="24"/>
  <c r="D22" i="24"/>
  <c r="R22" i="24" s="1"/>
  <c r="D23" i="24"/>
  <c r="R23" i="24" s="1"/>
  <c r="D25" i="24"/>
  <c r="R25" i="24"/>
  <c r="D26" i="24"/>
  <c r="D8" i="24"/>
  <c r="R8" i="24"/>
  <c r="C26" i="24"/>
  <c r="C24" i="24"/>
  <c r="D24" i="24"/>
  <c r="C22" i="24"/>
  <c r="C16" i="24"/>
  <c r="D16" i="24" s="1"/>
  <c r="C13" i="24"/>
  <c r="D13" i="24" s="1"/>
  <c r="C10" i="24"/>
  <c r="N11" i="9"/>
  <c r="N23" i="9"/>
  <c r="H8" i="27"/>
  <c r="F8" i="27"/>
  <c r="I8" i="27" s="1"/>
  <c r="C9" i="27"/>
  <c r="F9" i="27" s="1"/>
  <c r="C10" i="27"/>
  <c r="M8" i="9"/>
  <c r="F8" i="9"/>
  <c r="N8" i="9" s="1"/>
  <c r="C27" i="9"/>
  <c r="P25" i="9"/>
  <c r="O25" i="9"/>
  <c r="D25" i="9"/>
  <c r="F25" i="9" s="1"/>
  <c r="N25" i="9" s="1"/>
  <c r="E25" i="9"/>
  <c r="G25" i="9"/>
  <c r="H25" i="9"/>
  <c r="M25" i="9" s="1"/>
  <c r="I25" i="9"/>
  <c r="J25" i="9"/>
  <c r="K25" i="9"/>
  <c r="L25" i="9"/>
  <c r="C25" i="9"/>
  <c r="C20" i="9"/>
  <c r="C28" i="9" s="1"/>
  <c r="C18" i="9"/>
  <c r="C14" i="9"/>
  <c r="AD8" i="11"/>
  <c r="O8" i="11"/>
  <c r="AE8" i="11"/>
  <c r="C23" i="11"/>
  <c r="AG18" i="11"/>
  <c r="C10" i="11"/>
  <c r="AD26" i="18"/>
  <c r="AH22" i="18"/>
  <c r="X18" i="13"/>
  <c r="W11" i="13"/>
  <c r="W9" i="13"/>
  <c r="W19" i="13" s="1"/>
  <c r="X9" i="13"/>
  <c r="AF10" i="11"/>
  <c r="AF29" i="11" s="1"/>
  <c r="AD18" i="10"/>
  <c r="AD43" i="10" s="1"/>
  <c r="AH13" i="10"/>
  <c r="AG13" i="10"/>
  <c r="AD13" i="10"/>
  <c r="R8" i="12"/>
  <c r="I8" i="12"/>
  <c r="S8" i="12" s="1"/>
  <c r="S13" i="12" s="1"/>
  <c r="C31" i="12"/>
  <c r="C28" i="12"/>
  <c r="T15" i="12"/>
  <c r="C23" i="12"/>
  <c r="I23" i="12" s="1"/>
  <c r="C32" i="12"/>
  <c r="N15" i="12"/>
  <c r="O15" i="12"/>
  <c r="P15" i="12"/>
  <c r="Q15" i="12"/>
  <c r="M15" i="12"/>
  <c r="K15" i="12"/>
  <c r="C15" i="12"/>
  <c r="C13" i="12"/>
  <c r="AE30" i="10"/>
  <c r="AE14" i="10"/>
  <c r="AF14" i="10" s="1"/>
  <c r="AE15" i="10"/>
  <c r="AE16" i="10"/>
  <c r="AE17" i="10"/>
  <c r="AE8" i="10"/>
  <c r="R42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R38" i="10"/>
  <c r="AE38" i="10" s="1"/>
  <c r="S31" i="10"/>
  <c r="T31" i="10"/>
  <c r="U31" i="10"/>
  <c r="V31" i="10"/>
  <c r="V43" i="10" s="1"/>
  <c r="W31" i="10"/>
  <c r="W43" i="10" s="1"/>
  <c r="X31" i="10"/>
  <c r="AE31" i="10" s="1"/>
  <c r="Y31" i="10"/>
  <c r="Z31" i="10"/>
  <c r="AA31" i="10"/>
  <c r="AB31" i="10"/>
  <c r="AC31" i="10"/>
  <c r="AD31" i="10"/>
  <c r="R31" i="10"/>
  <c r="S21" i="10"/>
  <c r="T21" i="10"/>
  <c r="U21" i="10"/>
  <c r="AE21" i="10" s="1"/>
  <c r="V21" i="10"/>
  <c r="W21" i="10"/>
  <c r="X21" i="10"/>
  <c r="Y21" i="10"/>
  <c r="Z21" i="10"/>
  <c r="AA21" i="10"/>
  <c r="AB21" i="10"/>
  <c r="AC21" i="10"/>
  <c r="AD21" i="10"/>
  <c r="R21" i="10"/>
  <c r="R43" i="10" s="1"/>
  <c r="R18" i="10"/>
  <c r="R13" i="10"/>
  <c r="Q9" i="10"/>
  <c r="AF9" i="10" s="1"/>
  <c r="Q10" i="10"/>
  <c r="AF10" i="10" s="1"/>
  <c r="Q11" i="10"/>
  <c r="Q12" i="10"/>
  <c r="Q14" i="10"/>
  <c r="Q15" i="10"/>
  <c r="AF15" i="10" s="1"/>
  <c r="Q16" i="10"/>
  <c r="Q17" i="10"/>
  <c r="Q19" i="10"/>
  <c r="Q20" i="10"/>
  <c r="AF20" i="10"/>
  <c r="Q22" i="10"/>
  <c r="Q23" i="10"/>
  <c r="AF23" i="10" s="1"/>
  <c r="Q24" i="10"/>
  <c r="Q25" i="10"/>
  <c r="Q26" i="10"/>
  <c r="AF26" i="10"/>
  <c r="Q27" i="10"/>
  <c r="Q28" i="10"/>
  <c r="AF28" i="10" s="1"/>
  <c r="Q29" i="10"/>
  <c r="Q30" i="10"/>
  <c r="AF30" i="10" s="1"/>
  <c r="Q32" i="10"/>
  <c r="Q33" i="10"/>
  <c r="Q34" i="10"/>
  <c r="Q35" i="10"/>
  <c r="AF35" i="10" s="1"/>
  <c r="Q36" i="10"/>
  <c r="AF36" i="10" s="1"/>
  <c r="Q37" i="10"/>
  <c r="AF37" i="10" s="1"/>
  <c r="Q39" i="10"/>
  <c r="Q40" i="10"/>
  <c r="AF40" i="10"/>
  <c r="Q41" i="10"/>
  <c r="AF41" i="10" s="1"/>
  <c r="Q8" i="10"/>
  <c r="AF8" i="10" s="1"/>
  <c r="C42" i="10"/>
  <c r="D38" i="10"/>
  <c r="E38" i="10"/>
  <c r="F38" i="10"/>
  <c r="G38" i="10"/>
  <c r="H38" i="10"/>
  <c r="Q38" i="10" s="1"/>
  <c r="AF38" i="10" s="1"/>
  <c r="I38" i="10"/>
  <c r="J38" i="10"/>
  <c r="K38" i="10"/>
  <c r="L38" i="10"/>
  <c r="M38" i="10"/>
  <c r="N38" i="10"/>
  <c r="O38" i="10"/>
  <c r="P38" i="10"/>
  <c r="C38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C31" i="10"/>
  <c r="Q31" i="10" s="1"/>
  <c r="AF31" i="10" s="1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C21" i="10"/>
  <c r="Q21" i="10" s="1"/>
  <c r="AF21" i="10" s="1"/>
  <c r="C18" i="10"/>
  <c r="I18" i="10"/>
  <c r="S13" i="10"/>
  <c r="AE13" i="10" s="1"/>
  <c r="AF13" i="10" s="1"/>
  <c r="T13" i="10"/>
  <c r="T43" i="10" s="1"/>
  <c r="U13" i="10"/>
  <c r="V13" i="10"/>
  <c r="W13" i="10"/>
  <c r="X13" i="10"/>
  <c r="Y13" i="10"/>
  <c r="Z13" i="10"/>
  <c r="AA13" i="10"/>
  <c r="AB13" i="10"/>
  <c r="AC13" i="10"/>
  <c r="C13" i="10"/>
  <c r="C43" i="10" s="1"/>
  <c r="N8" i="13"/>
  <c r="O14" i="18"/>
  <c r="C26" i="18"/>
  <c r="C17" i="18"/>
  <c r="J17" i="18"/>
  <c r="C14" i="18"/>
  <c r="G28" i="12"/>
  <c r="G32" i="12" s="1"/>
  <c r="F28" i="12"/>
  <c r="I28" i="12" s="1"/>
  <c r="U28" i="12"/>
  <c r="T28" i="12"/>
  <c r="R14" i="12"/>
  <c r="O28" i="12"/>
  <c r="L28" i="12"/>
  <c r="J15" i="12"/>
  <c r="R15" i="12" s="1"/>
  <c r="L15" i="12"/>
  <c r="AJ15" i="10"/>
  <c r="AJ16" i="10"/>
  <c r="AJ17" i="10"/>
  <c r="AJ14" i="10"/>
  <c r="AH21" i="10"/>
  <c r="AG21" i="10"/>
  <c r="M18" i="13"/>
  <c r="S18" i="13"/>
  <c r="U18" i="13"/>
  <c r="L30" i="3"/>
  <c r="L20" i="3"/>
  <c r="K20" i="3"/>
  <c r="L17" i="3"/>
  <c r="K17" i="3"/>
  <c r="L12" i="3"/>
  <c r="L31" i="3" s="1"/>
  <c r="K12" i="3"/>
  <c r="K31" i="3" s="1"/>
  <c r="H30" i="3"/>
  <c r="G30" i="3"/>
  <c r="F30" i="3"/>
  <c r="E30" i="3"/>
  <c r="D30" i="3"/>
  <c r="J29" i="3"/>
  <c r="J28" i="3"/>
  <c r="J27" i="3"/>
  <c r="J26" i="3"/>
  <c r="J24" i="3"/>
  <c r="J23" i="3"/>
  <c r="J22" i="3"/>
  <c r="J21" i="3"/>
  <c r="I20" i="3"/>
  <c r="H20" i="3"/>
  <c r="G20" i="3"/>
  <c r="G31" i="3" s="1"/>
  <c r="F20" i="3"/>
  <c r="E20" i="3"/>
  <c r="D20" i="3"/>
  <c r="J19" i="3"/>
  <c r="J18" i="3"/>
  <c r="H17" i="3"/>
  <c r="G17" i="3"/>
  <c r="F17" i="3"/>
  <c r="E17" i="3"/>
  <c r="D17" i="3"/>
  <c r="J17" i="3"/>
  <c r="J16" i="3"/>
  <c r="J15" i="3"/>
  <c r="J14" i="3"/>
  <c r="J13" i="3"/>
  <c r="I12" i="3"/>
  <c r="I31" i="3"/>
  <c r="H12" i="3"/>
  <c r="G12" i="3"/>
  <c r="F12" i="3"/>
  <c r="J12" i="3"/>
  <c r="E12" i="3"/>
  <c r="D12" i="3"/>
  <c r="J11" i="3"/>
  <c r="J10" i="3"/>
  <c r="J9" i="3"/>
  <c r="H31" i="3"/>
  <c r="U27" i="4"/>
  <c r="T27" i="4"/>
  <c r="U23" i="4"/>
  <c r="T23" i="4"/>
  <c r="U21" i="4"/>
  <c r="T21" i="4"/>
  <c r="U15" i="4"/>
  <c r="T15" i="4"/>
  <c r="U13" i="4"/>
  <c r="U9" i="4"/>
  <c r="U28" i="4"/>
  <c r="T9" i="4"/>
  <c r="T28" i="4" s="1"/>
  <c r="Q27" i="4"/>
  <c r="P27" i="4"/>
  <c r="O27" i="4"/>
  <c r="N27" i="4"/>
  <c r="M27" i="4"/>
  <c r="L27" i="4"/>
  <c r="K27" i="4"/>
  <c r="J27" i="4"/>
  <c r="I27" i="4"/>
  <c r="H27" i="4"/>
  <c r="R27" i="4" s="1"/>
  <c r="G27" i="4"/>
  <c r="F27" i="4"/>
  <c r="R26" i="4"/>
  <c r="R25" i="4"/>
  <c r="S25" i="4" s="1"/>
  <c r="R24" i="4"/>
  <c r="Q23" i="4"/>
  <c r="P23" i="4"/>
  <c r="O23" i="4"/>
  <c r="N23" i="4"/>
  <c r="M23" i="4"/>
  <c r="L23" i="4"/>
  <c r="K23" i="4"/>
  <c r="J23" i="4"/>
  <c r="I23" i="4"/>
  <c r="H23" i="4"/>
  <c r="G23" i="4"/>
  <c r="F23" i="4"/>
  <c r="R22" i="4"/>
  <c r="S22" i="4" s="1"/>
  <c r="Q21" i="4"/>
  <c r="P21" i="4"/>
  <c r="O21" i="4"/>
  <c r="N21" i="4"/>
  <c r="M21" i="4"/>
  <c r="L21" i="4"/>
  <c r="K21" i="4"/>
  <c r="J21" i="4"/>
  <c r="R21" i="4" s="1"/>
  <c r="I21" i="4"/>
  <c r="H21" i="4"/>
  <c r="G21" i="4"/>
  <c r="F21" i="4"/>
  <c r="R20" i="4"/>
  <c r="R19" i="4"/>
  <c r="R18" i="4"/>
  <c r="R17" i="4"/>
  <c r="R16" i="4"/>
  <c r="Q15" i="4"/>
  <c r="P15" i="4"/>
  <c r="O15" i="4"/>
  <c r="N15" i="4"/>
  <c r="M15" i="4"/>
  <c r="L15" i="4"/>
  <c r="K15" i="4"/>
  <c r="J15" i="4"/>
  <c r="I15" i="4"/>
  <c r="H15" i="4"/>
  <c r="G15" i="4"/>
  <c r="F15" i="4"/>
  <c r="R15" i="4"/>
  <c r="S15" i="4" s="1"/>
  <c r="R14" i="4"/>
  <c r="Q13" i="4"/>
  <c r="P13" i="4"/>
  <c r="O13" i="4"/>
  <c r="O28" i="4"/>
  <c r="N13" i="4"/>
  <c r="N28" i="4" s="1"/>
  <c r="M13" i="4"/>
  <c r="L13" i="4"/>
  <c r="K13" i="4"/>
  <c r="J13" i="4"/>
  <c r="I13" i="4"/>
  <c r="I28" i="4" s="1"/>
  <c r="R13" i="4"/>
  <c r="H13" i="4"/>
  <c r="G13" i="4"/>
  <c r="F13" i="4"/>
  <c r="R12" i="4"/>
  <c r="R11" i="4"/>
  <c r="R10" i="4"/>
  <c r="S10" i="4" s="1"/>
  <c r="Q9" i="4"/>
  <c r="P9" i="4"/>
  <c r="O9" i="4"/>
  <c r="N9" i="4"/>
  <c r="M9" i="4"/>
  <c r="L9" i="4"/>
  <c r="L28" i="4" s="1"/>
  <c r="K9" i="4"/>
  <c r="J9" i="4"/>
  <c r="I9" i="4"/>
  <c r="H9" i="4"/>
  <c r="R9" i="4" s="1"/>
  <c r="H28" i="4"/>
  <c r="G9" i="4"/>
  <c r="G28" i="4" s="1"/>
  <c r="F9" i="4"/>
  <c r="F28" i="4" s="1"/>
  <c r="D27" i="4"/>
  <c r="E27" i="4"/>
  <c r="S27" i="4" s="1"/>
  <c r="E26" i="4"/>
  <c r="S26" i="4" s="1"/>
  <c r="E25" i="4"/>
  <c r="E24" i="4"/>
  <c r="S24" i="4"/>
  <c r="D23" i="4"/>
  <c r="E22" i="4"/>
  <c r="D21" i="4"/>
  <c r="E20" i="4"/>
  <c r="S20" i="4"/>
  <c r="E19" i="4"/>
  <c r="S19" i="4" s="1"/>
  <c r="E18" i="4"/>
  <c r="S18" i="4"/>
  <c r="E17" i="4"/>
  <c r="S17" i="4"/>
  <c r="E16" i="4"/>
  <c r="S16" i="4" s="1"/>
  <c r="D15" i="4"/>
  <c r="E15" i="4"/>
  <c r="E14" i="4"/>
  <c r="S14" i="4" s="1"/>
  <c r="D13" i="4"/>
  <c r="E12" i="4"/>
  <c r="S12" i="4"/>
  <c r="E11" i="4"/>
  <c r="S11" i="4" s="1"/>
  <c r="E10" i="4"/>
  <c r="D9" i="4"/>
  <c r="D28" i="4"/>
  <c r="U32" i="5"/>
  <c r="T32" i="5"/>
  <c r="U27" i="5"/>
  <c r="T27" i="5"/>
  <c r="U23" i="5"/>
  <c r="T23" i="5"/>
  <c r="U17" i="5"/>
  <c r="U33" i="5" s="1"/>
  <c r="T17" i="5"/>
  <c r="U15" i="5"/>
  <c r="T15" i="5"/>
  <c r="U11" i="5"/>
  <c r="T11" i="5"/>
  <c r="T33" i="5" s="1"/>
  <c r="Q32" i="5"/>
  <c r="P32" i="5"/>
  <c r="O32" i="5"/>
  <c r="N32" i="5"/>
  <c r="M32" i="5"/>
  <c r="L32" i="5"/>
  <c r="K32" i="5"/>
  <c r="J32" i="5"/>
  <c r="I32" i="5"/>
  <c r="H32" i="5"/>
  <c r="R32" i="5" s="1"/>
  <c r="S32" i="5" s="1"/>
  <c r="R31" i="5"/>
  <c r="S31" i="5"/>
  <c r="R30" i="5"/>
  <c r="S30" i="5"/>
  <c r="R29" i="5"/>
  <c r="S29" i="5" s="1"/>
  <c r="R28" i="5"/>
  <c r="Q27" i="5"/>
  <c r="P27" i="5"/>
  <c r="O27" i="5"/>
  <c r="N27" i="5"/>
  <c r="M27" i="5"/>
  <c r="L27" i="5"/>
  <c r="K27" i="5"/>
  <c r="J27" i="5"/>
  <c r="I27" i="5"/>
  <c r="H27" i="5"/>
  <c r="R26" i="5"/>
  <c r="R25" i="5"/>
  <c r="S25" i="5"/>
  <c r="R24" i="5"/>
  <c r="S24" i="5" s="1"/>
  <c r="Q23" i="5"/>
  <c r="P23" i="5"/>
  <c r="O23" i="5"/>
  <c r="O33" i="5" s="1"/>
  <c r="N23" i="5"/>
  <c r="M23" i="5"/>
  <c r="L23" i="5"/>
  <c r="K23" i="5"/>
  <c r="J23" i="5"/>
  <c r="I23" i="5"/>
  <c r="I33" i="5" s="1"/>
  <c r="H23" i="5"/>
  <c r="R23" i="5" s="1"/>
  <c r="R22" i="5"/>
  <c r="R21" i="5"/>
  <c r="R20" i="5"/>
  <c r="S20" i="5" s="1"/>
  <c r="R19" i="5"/>
  <c r="R18" i="5"/>
  <c r="S18" i="5"/>
  <c r="Q17" i="5"/>
  <c r="P17" i="5"/>
  <c r="O17" i="5"/>
  <c r="N17" i="5"/>
  <c r="M17" i="5"/>
  <c r="L17" i="5"/>
  <c r="R17" i="5"/>
  <c r="K17" i="5"/>
  <c r="J17" i="5"/>
  <c r="I17" i="5"/>
  <c r="H17" i="5"/>
  <c r="R16" i="5"/>
  <c r="Q15" i="5"/>
  <c r="P15" i="5"/>
  <c r="O15" i="5"/>
  <c r="N15" i="5"/>
  <c r="M15" i="5"/>
  <c r="L15" i="5"/>
  <c r="L33" i="5" s="1"/>
  <c r="R15" i="5"/>
  <c r="K15" i="5"/>
  <c r="J15" i="5"/>
  <c r="I15" i="5"/>
  <c r="H15" i="5"/>
  <c r="R14" i="5"/>
  <c r="S14" i="5"/>
  <c r="R13" i="5"/>
  <c r="S13" i="5" s="1"/>
  <c r="R12" i="5"/>
  <c r="Q11" i="5"/>
  <c r="Q33" i="5"/>
  <c r="P11" i="5"/>
  <c r="P33" i="5" s="1"/>
  <c r="O11" i="5"/>
  <c r="N11" i="5"/>
  <c r="N33" i="5"/>
  <c r="M11" i="5"/>
  <c r="L11" i="5"/>
  <c r="K11" i="5"/>
  <c r="J11" i="5"/>
  <c r="J33" i="5"/>
  <c r="I11" i="5"/>
  <c r="H11" i="5"/>
  <c r="R9" i="5"/>
  <c r="F32" i="5"/>
  <c r="E32" i="5"/>
  <c r="G32" i="5" s="1"/>
  <c r="D32" i="5"/>
  <c r="G31" i="5"/>
  <c r="G30" i="5"/>
  <c r="G29" i="5"/>
  <c r="G28" i="5"/>
  <c r="S28" i="5" s="1"/>
  <c r="F27" i="5"/>
  <c r="G27" i="5" s="1"/>
  <c r="E27" i="5"/>
  <c r="D27" i="5"/>
  <c r="G26" i="5"/>
  <c r="S26" i="5" s="1"/>
  <c r="G25" i="5"/>
  <c r="G24" i="5"/>
  <c r="F23" i="5"/>
  <c r="E23" i="5"/>
  <c r="D23" i="5"/>
  <c r="G22" i="5"/>
  <c r="S22" i="5" s="1"/>
  <c r="G21" i="5"/>
  <c r="S21" i="5" s="1"/>
  <c r="G20" i="5"/>
  <c r="G19" i="5"/>
  <c r="S19" i="5" s="1"/>
  <c r="G18" i="5"/>
  <c r="F17" i="5"/>
  <c r="E17" i="5"/>
  <c r="D17" i="5"/>
  <c r="C17" i="5"/>
  <c r="G16" i="5"/>
  <c r="F15" i="5"/>
  <c r="E15" i="5"/>
  <c r="D15" i="5"/>
  <c r="G15" i="5" s="1"/>
  <c r="G14" i="5"/>
  <c r="G13" i="5"/>
  <c r="G12" i="5"/>
  <c r="S12" i="5" s="1"/>
  <c r="F11" i="5"/>
  <c r="F33" i="5" s="1"/>
  <c r="E11" i="5"/>
  <c r="D11" i="5"/>
  <c r="G10" i="5"/>
  <c r="S10" i="5"/>
  <c r="G9" i="5"/>
  <c r="S9" i="5"/>
  <c r="Q17" i="6"/>
  <c r="P17" i="6"/>
  <c r="Q15" i="6"/>
  <c r="P15" i="6"/>
  <c r="Q13" i="6"/>
  <c r="Q18" i="6" s="1"/>
  <c r="P13" i="6"/>
  <c r="P18" i="6" s="1"/>
  <c r="Q11" i="6"/>
  <c r="P11" i="6"/>
  <c r="N12" i="6"/>
  <c r="N16" i="6"/>
  <c r="N10" i="6"/>
  <c r="N9" i="6"/>
  <c r="M17" i="6"/>
  <c r="L17" i="6"/>
  <c r="K17" i="6"/>
  <c r="J17" i="6"/>
  <c r="N17" i="6" s="1"/>
  <c r="O17" i="6" s="1"/>
  <c r="I17" i="6"/>
  <c r="H17" i="6"/>
  <c r="M15" i="6"/>
  <c r="L15" i="6"/>
  <c r="K15" i="6"/>
  <c r="J15" i="6"/>
  <c r="N15" i="6" s="1"/>
  <c r="I15" i="6"/>
  <c r="H15" i="6"/>
  <c r="M13" i="6"/>
  <c r="L13" i="6"/>
  <c r="N13" i="6" s="1"/>
  <c r="K13" i="6"/>
  <c r="J13" i="6"/>
  <c r="I13" i="6"/>
  <c r="H13" i="6"/>
  <c r="M11" i="6"/>
  <c r="M18" i="6" s="1"/>
  <c r="L11" i="6"/>
  <c r="L18" i="6" s="1"/>
  <c r="K11" i="6"/>
  <c r="J11" i="6"/>
  <c r="I11" i="6"/>
  <c r="I18" i="6"/>
  <c r="H11" i="6"/>
  <c r="F17" i="6"/>
  <c r="E17" i="6"/>
  <c r="G17" i="6"/>
  <c r="G16" i="6"/>
  <c r="O16" i="6" s="1"/>
  <c r="F15" i="6"/>
  <c r="E15" i="6"/>
  <c r="D15" i="6"/>
  <c r="G14" i="6"/>
  <c r="O14" i="6"/>
  <c r="F13" i="6"/>
  <c r="E13" i="6"/>
  <c r="D13" i="6"/>
  <c r="C13" i="6"/>
  <c r="G12" i="6"/>
  <c r="O12" i="6" s="1"/>
  <c r="F11" i="6"/>
  <c r="F18" i="6" s="1"/>
  <c r="E11" i="6"/>
  <c r="G10" i="6"/>
  <c r="O10" i="6" s="1"/>
  <c r="G9" i="6"/>
  <c r="O9" i="6"/>
  <c r="T26" i="24"/>
  <c r="S26" i="24"/>
  <c r="T24" i="24"/>
  <c r="S24" i="24"/>
  <c r="T22" i="24"/>
  <c r="S22" i="24"/>
  <c r="T16" i="24"/>
  <c r="T27" i="24" s="1"/>
  <c r="S16" i="24"/>
  <c r="T13" i="24"/>
  <c r="S13" i="24"/>
  <c r="T10" i="24"/>
  <c r="S10" i="24"/>
  <c r="S27" i="24"/>
  <c r="P26" i="24"/>
  <c r="O26" i="24"/>
  <c r="N26" i="24"/>
  <c r="M26" i="24"/>
  <c r="L26" i="24"/>
  <c r="K26" i="24"/>
  <c r="J26" i="24"/>
  <c r="I26" i="24"/>
  <c r="H26" i="24"/>
  <c r="G26" i="24"/>
  <c r="F26" i="24"/>
  <c r="P24" i="24"/>
  <c r="O24" i="24"/>
  <c r="N24" i="24"/>
  <c r="M24" i="24"/>
  <c r="L24" i="24"/>
  <c r="K24" i="24"/>
  <c r="J24" i="24"/>
  <c r="I24" i="24"/>
  <c r="H24" i="24"/>
  <c r="G24" i="24"/>
  <c r="F24" i="24"/>
  <c r="P22" i="24"/>
  <c r="P27" i="24" s="1"/>
  <c r="O22" i="24"/>
  <c r="N22" i="24"/>
  <c r="M22" i="24"/>
  <c r="L22" i="24"/>
  <c r="K22" i="24"/>
  <c r="J22" i="24"/>
  <c r="J27" i="24" s="1"/>
  <c r="I22" i="24"/>
  <c r="H22" i="24"/>
  <c r="G22" i="24"/>
  <c r="F22" i="24"/>
  <c r="E22" i="24"/>
  <c r="E27" i="24" s="1"/>
  <c r="Q22" i="24"/>
  <c r="P16" i="24"/>
  <c r="O16" i="24"/>
  <c r="N16" i="24"/>
  <c r="M16" i="24"/>
  <c r="L16" i="24"/>
  <c r="K16" i="24"/>
  <c r="J16" i="24"/>
  <c r="I16" i="24"/>
  <c r="H16" i="24"/>
  <c r="G16" i="24"/>
  <c r="G27" i="24" s="1"/>
  <c r="F16" i="24"/>
  <c r="E16" i="24"/>
  <c r="Q16" i="24" s="1"/>
  <c r="P13" i="24"/>
  <c r="O13" i="24"/>
  <c r="N13" i="24"/>
  <c r="N27" i="24" s="1"/>
  <c r="M13" i="24"/>
  <c r="M27" i="24" s="1"/>
  <c r="L13" i="24"/>
  <c r="K13" i="24"/>
  <c r="J13" i="24"/>
  <c r="I13" i="24"/>
  <c r="H13" i="24"/>
  <c r="Q13" i="24" s="1"/>
  <c r="G13" i="24"/>
  <c r="F13" i="24"/>
  <c r="E13" i="24"/>
  <c r="P10" i="24"/>
  <c r="O10" i="24"/>
  <c r="O27" i="24" s="1"/>
  <c r="N10" i="24"/>
  <c r="M10" i="24"/>
  <c r="L10" i="24"/>
  <c r="L27" i="24" s="1"/>
  <c r="K10" i="24"/>
  <c r="J10" i="24"/>
  <c r="I10" i="24"/>
  <c r="I27" i="24"/>
  <c r="H10" i="24"/>
  <c r="H27" i="24" s="1"/>
  <c r="G10" i="24"/>
  <c r="F10" i="24"/>
  <c r="F27" i="24"/>
  <c r="D15" i="24"/>
  <c r="D14" i="24"/>
  <c r="R14" i="24"/>
  <c r="D12" i="24"/>
  <c r="R12" i="24" s="1"/>
  <c r="D11" i="24"/>
  <c r="R11" i="24"/>
  <c r="D9" i="24"/>
  <c r="R9" i="24"/>
  <c r="K9" i="27"/>
  <c r="J9" i="27"/>
  <c r="J10" i="27"/>
  <c r="G9" i="27"/>
  <c r="H9" i="27"/>
  <c r="H10" i="27"/>
  <c r="E9" i="27"/>
  <c r="D9" i="27"/>
  <c r="D10" i="27"/>
  <c r="F15" i="9"/>
  <c r="N15" i="9"/>
  <c r="F16" i="9"/>
  <c r="N16" i="9" s="1"/>
  <c r="F13" i="9"/>
  <c r="F12" i="9"/>
  <c r="F11" i="9"/>
  <c r="F10" i="9"/>
  <c r="F9" i="9"/>
  <c r="N9" i="9"/>
  <c r="P27" i="9"/>
  <c r="O27" i="9"/>
  <c r="L27" i="9"/>
  <c r="K27" i="9"/>
  <c r="J27" i="9"/>
  <c r="I27" i="9"/>
  <c r="H27" i="9"/>
  <c r="H28" i="9" s="1"/>
  <c r="G27" i="9"/>
  <c r="M27" i="9" s="1"/>
  <c r="E27" i="9"/>
  <c r="D27" i="9"/>
  <c r="F27" i="9" s="1"/>
  <c r="M26" i="9"/>
  <c r="F26" i="9"/>
  <c r="N26" i="9" s="1"/>
  <c r="M24" i="9"/>
  <c r="F24" i="9"/>
  <c r="N24" i="9"/>
  <c r="M23" i="9"/>
  <c r="F23" i="9"/>
  <c r="M22" i="9"/>
  <c r="F22" i="9"/>
  <c r="N22" i="9"/>
  <c r="M21" i="9"/>
  <c r="N21" i="9" s="1"/>
  <c r="F21" i="9"/>
  <c r="P20" i="9"/>
  <c r="O20" i="9"/>
  <c r="L20" i="9"/>
  <c r="K20" i="9"/>
  <c r="J20" i="9"/>
  <c r="I20" i="9"/>
  <c r="H20" i="9"/>
  <c r="G20" i="9"/>
  <c r="M20" i="9" s="1"/>
  <c r="E20" i="9"/>
  <c r="D20" i="9"/>
  <c r="M19" i="9"/>
  <c r="F19" i="9"/>
  <c r="N19" i="9" s="1"/>
  <c r="P18" i="9"/>
  <c r="O18" i="9"/>
  <c r="M17" i="9"/>
  <c r="N17" i="9" s="1"/>
  <c r="M16" i="9"/>
  <c r="M15" i="9"/>
  <c r="L18" i="9"/>
  <c r="K18" i="9"/>
  <c r="J18" i="9"/>
  <c r="I18" i="9"/>
  <c r="H18" i="9"/>
  <c r="G18" i="9"/>
  <c r="E18" i="9"/>
  <c r="D18" i="9"/>
  <c r="F18" i="9"/>
  <c r="F17" i="9"/>
  <c r="P14" i="9"/>
  <c r="P28" i="9" s="1"/>
  <c r="O14" i="9"/>
  <c r="O28" i="9" s="1"/>
  <c r="M13" i="9"/>
  <c r="N13" i="9" s="1"/>
  <c r="M12" i="9"/>
  <c r="N12" i="9" s="1"/>
  <c r="M11" i="9"/>
  <c r="M10" i="9"/>
  <c r="N10" i="9" s="1"/>
  <c r="M9" i="9"/>
  <c r="L14" i="9"/>
  <c r="K14" i="9"/>
  <c r="K28" i="9" s="1"/>
  <c r="J14" i="9"/>
  <c r="J28" i="9" s="1"/>
  <c r="I14" i="9"/>
  <c r="I28" i="9" s="1"/>
  <c r="H14" i="9"/>
  <c r="G14" i="9"/>
  <c r="E14" i="9"/>
  <c r="E28" i="9" s="1"/>
  <c r="D14" i="9"/>
  <c r="D28" i="9" s="1"/>
  <c r="AD20" i="11"/>
  <c r="AD21" i="11"/>
  <c r="AD22" i="11"/>
  <c r="AD19" i="11"/>
  <c r="AF28" i="11"/>
  <c r="AG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P28" i="11"/>
  <c r="AD28" i="11" s="1"/>
  <c r="AD24" i="11"/>
  <c r="AD25" i="11"/>
  <c r="AD26" i="11"/>
  <c r="AD27" i="11"/>
  <c r="D28" i="11"/>
  <c r="E28" i="11"/>
  <c r="F28" i="11"/>
  <c r="G28" i="11"/>
  <c r="H28" i="11"/>
  <c r="I28" i="11"/>
  <c r="J28" i="11"/>
  <c r="K28" i="11"/>
  <c r="L28" i="11"/>
  <c r="M28" i="11"/>
  <c r="N28" i="11"/>
  <c r="C28" i="11"/>
  <c r="O28" i="11"/>
  <c r="O24" i="11"/>
  <c r="AE24" i="11" s="1"/>
  <c r="O25" i="11"/>
  <c r="AE25" i="11"/>
  <c r="O26" i="11"/>
  <c r="AE26" i="11" s="1"/>
  <c r="O27" i="11"/>
  <c r="AE27" i="11" s="1"/>
  <c r="O20" i="11"/>
  <c r="AE20" i="11"/>
  <c r="O21" i="11"/>
  <c r="AE21" i="11" s="1"/>
  <c r="O22" i="11"/>
  <c r="AE22" i="11" s="1"/>
  <c r="O19" i="11"/>
  <c r="AE19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P18" i="11"/>
  <c r="AD18" i="11" s="1"/>
  <c r="M18" i="11"/>
  <c r="D18" i="11"/>
  <c r="E18" i="11"/>
  <c r="F18" i="11"/>
  <c r="G18" i="11"/>
  <c r="H18" i="11"/>
  <c r="I18" i="11"/>
  <c r="J18" i="11"/>
  <c r="K18" i="11"/>
  <c r="L18" i="11"/>
  <c r="N18" i="11"/>
  <c r="C18" i="11"/>
  <c r="O18" i="11" s="1"/>
  <c r="AE18" i="11" s="1"/>
  <c r="O16" i="11"/>
  <c r="AE16" i="11"/>
  <c r="O17" i="11"/>
  <c r="O15" i="11"/>
  <c r="AE15" i="11" s="1"/>
  <c r="AD16" i="11"/>
  <c r="AD17" i="11"/>
  <c r="AE17" i="11" s="1"/>
  <c r="AD15" i="11"/>
  <c r="Q23" i="11"/>
  <c r="R23" i="11"/>
  <c r="S23" i="11"/>
  <c r="T23" i="11"/>
  <c r="U23" i="11"/>
  <c r="V23" i="11"/>
  <c r="W23" i="11"/>
  <c r="X23" i="11"/>
  <c r="Y23" i="11"/>
  <c r="Y29" i="11" s="1"/>
  <c r="Z23" i="11"/>
  <c r="AD23" i="11" s="1"/>
  <c r="AA23" i="11"/>
  <c r="AB23" i="11"/>
  <c r="AC23" i="11"/>
  <c r="P23" i="11"/>
  <c r="D23" i="11"/>
  <c r="E23" i="11"/>
  <c r="F23" i="11"/>
  <c r="G23" i="11"/>
  <c r="H23" i="11"/>
  <c r="I23" i="11"/>
  <c r="J23" i="11"/>
  <c r="K23" i="11"/>
  <c r="L23" i="11"/>
  <c r="M23" i="11"/>
  <c r="N23" i="11"/>
  <c r="AG23" i="11"/>
  <c r="AF23" i="11"/>
  <c r="AF18" i="11"/>
  <c r="AG14" i="11"/>
  <c r="AF14" i="11"/>
  <c r="AD13" i="11"/>
  <c r="AD12" i="11"/>
  <c r="AD11" i="11"/>
  <c r="Q14" i="11"/>
  <c r="AD14" i="11" s="1"/>
  <c r="R14" i="11"/>
  <c r="S14" i="11"/>
  <c r="T14" i="11"/>
  <c r="U14" i="11"/>
  <c r="U29" i="11" s="1"/>
  <c r="V14" i="11"/>
  <c r="V29" i="11" s="1"/>
  <c r="W14" i="11"/>
  <c r="X14" i="11"/>
  <c r="Y14" i="11"/>
  <c r="Z14" i="11"/>
  <c r="Z29" i="11" s="1"/>
  <c r="AA14" i="11"/>
  <c r="AB14" i="11"/>
  <c r="AC14" i="11"/>
  <c r="P14" i="11"/>
  <c r="O11" i="11"/>
  <c r="AE11" i="11"/>
  <c r="O12" i="11"/>
  <c r="AE12" i="11" s="1"/>
  <c r="O13" i="11"/>
  <c r="AE13" i="11" s="1"/>
  <c r="D14" i="11"/>
  <c r="E14" i="11"/>
  <c r="O14" i="11" s="1"/>
  <c r="AE14" i="11" s="1"/>
  <c r="F14" i="11"/>
  <c r="G14" i="11"/>
  <c r="H14" i="11"/>
  <c r="I14" i="11"/>
  <c r="I29" i="11" s="1"/>
  <c r="J14" i="11"/>
  <c r="J29" i="11" s="1"/>
  <c r="K14" i="11"/>
  <c r="L14" i="11"/>
  <c r="M14" i="11"/>
  <c r="N14" i="11"/>
  <c r="AG10" i="11"/>
  <c r="AG29" i="11"/>
  <c r="AD9" i="11"/>
  <c r="AC10" i="11"/>
  <c r="AC29" i="11" s="1"/>
  <c r="AB10" i="11"/>
  <c r="AB29" i="11" s="1"/>
  <c r="AA10" i="11"/>
  <c r="AA29" i="11"/>
  <c r="Z10" i="11"/>
  <c r="Y10" i="11"/>
  <c r="X10" i="11"/>
  <c r="W10" i="11"/>
  <c r="W29" i="11"/>
  <c r="V10" i="11"/>
  <c r="U10" i="11"/>
  <c r="T10" i="11"/>
  <c r="S10" i="11"/>
  <c r="S29" i="11" s="1"/>
  <c r="R10" i="11"/>
  <c r="R29" i="11" s="1"/>
  <c r="Q10" i="11"/>
  <c r="P10" i="11"/>
  <c r="O9" i="11"/>
  <c r="AE9" i="11" s="1"/>
  <c r="C14" i="11"/>
  <c r="D10" i="11"/>
  <c r="D29" i="11" s="1"/>
  <c r="E10" i="11"/>
  <c r="E29" i="11" s="1"/>
  <c r="F10" i="11"/>
  <c r="G10" i="11"/>
  <c r="G29" i="11"/>
  <c r="H10" i="11"/>
  <c r="H29" i="11"/>
  <c r="I10" i="11"/>
  <c r="J10" i="11"/>
  <c r="K10" i="11"/>
  <c r="L10" i="11"/>
  <c r="L29" i="11" s="1"/>
  <c r="M10" i="11"/>
  <c r="N10" i="11"/>
  <c r="N29" i="11"/>
  <c r="K31" i="12"/>
  <c r="L31" i="12"/>
  <c r="R31" i="12" s="1"/>
  <c r="M31" i="12"/>
  <c r="N31" i="12"/>
  <c r="O31" i="12"/>
  <c r="P31" i="12"/>
  <c r="Q31" i="12"/>
  <c r="J31" i="12"/>
  <c r="T31" i="12"/>
  <c r="U31" i="12"/>
  <c r="T23" i="12"/>
  <c r="U23" i="12"/>
  <c r="U32" i="12"/>
  <c r="U15" i="12"/>
  <c r="T13" i="12"/>
  <c r="T32" i="12" s="1"/>
  <c r="U13" i="12"/>
  <c r="R30" i="12"/>
  <c r="R29" i="12"/>
  <c r="R25" i="12"/>
  <c r="R26" i="12"/>
  <c r="S26" i="12" s="1"/>
  <c r="S28" i="12" s="1"/>
  <c r="R27" i="12"/>
  <c r="S27" i="12" s="1"/>
  <c r="R24" i="12"/>
  <c r="K28" i="12"/>
  <c r="M28" i="12"/>
  <c r="N28" i="12"/>
  <c r="P28" i="12"/>
  <c r="Q28" i="12"/>
  <c r="J28" i="12"/>
  <c r="K23" i="12"/>
  <c r="L23" i="12"/>
  <c r="M23" i="12"/>
  <c r="N23" i="12"/>
  <c r="O23" i="12"/>
  <c r="P23" i="12"/>
  <c r="Q23" i="12"/>
  <c r="J23" i="12"/>
  <c r="R23" i="12" s="1"/>
  <c r="R17" i="12"/>
  <c r="S17" i="12" s="1"/>
  <c r="R18" i="12"/>
  <c r="S18" i="12" s="1"/>
  <c r="R19" i="12"/>
  <c r="R20" i="12"/>
  <c r="R21" i="12"/>
  <c r="R22" i="12"/>
  <c r="R16" i="12"/>
  <c r="S16" i="12" s="1"/>
  <c r="R9" i="12"/>
  <c r="R10" i="12"/>
  <c r="R11" i="12"/>
  <c r="R12" i="12"/>
  <c r="K13" i="12"/>
  <c r="L13" i="12"/>
  <c r="M13" i="12"/>
  <c r="N13" i="12"/>
  <c r="O13" i="12"/>
  <c r="P13" i="12"/>
  <c r="Q13" i="12"/>
  <c r="Q32" i="12"/>
  <c r="J13" i="12"/>
  <c r="J32" i="12" s="1"/>
  <c r="I30" i="12"/>
  <c r="S30" i="12" s="1"/>
  <c r="I29" i="12"/>
  <c r="S29" i="12" s="1"/>
  <c r="S31" i="12" s="1"/>
  <c r="I25" i="12"/>
  <c r="S25" i="12"/>
  <c r="I26" i="12"/>
  <c r="I27" i="12"/>
  <c r="I24" i="12"/>
  <c r="S24" i="12"/>
  <c r="I17" i="12"/>
  <c r="I18" i="12"/>
  <c r="I19" i="12"/>
  <c r="S19" i="12"/>
  <c r="I20" i="12"/>
  <c r="S20" i="12"/>
  <c r="I21" i="12"/>
  <c r="S21" i="12"/>
  <c r="I22" i="12"/>
  <c r="S22" i="12"/>
  <c r="I16" i="12"/>
  <c r="I14" i="12"/>
  <c r="S14" i="12"/>
  <c r="S15" i="12" s="1"/>
  <c r="I9" i="12"/>
  <c r="S9" i="12"/>
  <c r="I10" i="12"/>
  <c r="S10" i="12"/>
  <c r="I11" i="12"/>
  <c r="S11" i="12"/>
  <c r="I12" i="12"/>
  <c r="S12" i="12"/>
  <c r="D31" i="12"/>
  <c r="E31" i="12"/>
  <c r="F31" i="12"/>
  <c r="I31" i="12" s="1"/>
  <c r="G31" i="12"/>
  <c r="H31" i="12"/>
  <c r="D28" i="12"/>
  <c r="E28" i="12"/>
  <c r="H28" i="12"/>
  <c r="D23" i="12"/>
  <c r="E23" i="12"/>
  <c r="E32" i="12" s="1"/>
  <c r="F23" i="12"/>
  <c r="G23" i="12"/>
  <c r="H23" i="12"/>
  <c r="D15" i="12"/>
  <c r="I15" i="12"/>
  <c r="E15" i="12"/>
  <c r="F15" i="12"/>
  <c r="G15" i="12"/>
  <c r="H15" i="12"/>
  <c r="H13" i="12"/>
  <c r="H32" i="12" s="1"/>
  <c r="G13" i="12"/>
  <c r="D13" i="12"/>
  <c r="E13" i="12"/>
  <c r="F13" i="12"/>
  <c r="AE26" i="10"/>
  <c r="AE9" i="10"/>
  <c r="AE10" i="10"/>
  <c r="AE11" i="10"/>
  <c r="AF11" i="10"/>
  <c r="AE12" i="10"/>
  <c r="AF12" i="10" s="1"/>
  <c r="AE19" i="10"/>
  <c r="AE20" i="10"/>
  <c r="AE22" i="10"/>
  <c r="AE23" i="10"/>
  <c r="AE24" i="10"/>
  <c r="AF24" i="10" s="1"/>
  <c r="AE25" i="10"/>
  <c r="AE27" i="10"/>
  <c r="AE28" i="10"/>
  <c r="AE29" i="10"/>
  <c r="AE32" i="10"/>
  <c r="AF32" i="10" s="1"/>
  <c r="AE33" i="10"/>
  <c r="AF33" i="10" s="1"/>
  <c r="AE34" i="10"/>
  <c r="AF34" i="10" s="1"/>
  <c r="AE35" i="10"/>
  <c r="AE36" i="10"/>
  <c r="AE37" i="10"/>
  <c r="AE39" i="10"/>
  <c r="AF39" i="10" s="1"/>
  <c r="AE40" i="10"/>
  <c r="AE41" i="10"/>
  <c r="W42" i="10"/>
  <c r="U42" i="10"/>
  <c r="AE42" i="10" s="1"/>
  <c r="T42" i="10"/>
  <c r="S42" i="10"/>
  <c r="M18" i="10"/>
  <c r="H42" i="10"/>
  <c r="X15" i="13"/>
  <c r="W15" i="13"/>
  <c r="W18" i="13"/>
  <c r="AH42" i="10"/>
  <c r="AG42" i="10"/>
  <c r="AG38" i="10"/>
  <c r="AH38" i="10"/>
  <c r="AG31" i="10"/>
  <c r="AH31" i="10"/>
  <c r="AH18" i="10"/>
  <c r="AH43" i="10" s="1"/>
  <c r="AG18" i="10"/>
  <c r="AG43" i="10"/>
  <c r="AF19" i="10"/>
  <c r="V42" i="10"/>
  <c r="X42" i="10"/>
  <c r="Y42" i="10"/>
  <c r="Z42" i="10"/>
  <c r="AA42" i="10"/>
  <c r="AB42" i="10"/>
  <c r="AC42" i="10"/>
  <c r="AD42" i="10"/>
  <c r="J42" i="10"/>
  <c r="K42" i="10"/>
  <c r="L42" i="10"/>
  <c r="M42" i="10"/>
  <c r="N42" i="10"/>
  <c r="O42" i="10"/>
  <c r="P42" i="10"/>
  <c r="I42" i="10"/>
  <c r="D42" i="10"/>
  <c r="E42" i="10"/>
  <c r="Q42" i="10" s="1"/>
  <c r="AF42" i="10" s="1"/>
  <c r="F42" i="10"/>
  <c r="G42" i="10"/>
  <c r="H13" i="10"/>
  <c r="H18" i="10"/>
  <c r="H43" i="10" s="1"/>
  <c r="K13" i="10"/>
  <c r="AC18" i="10"/>
  <c r="AB18" i="10"/>
  <c r="AA18" i="10"/>
  <c r="Z18" i="10"/>
  <c r="Y18" i="10"/>
  <c r="Y43" i="10"/>
  <c r="X18" i="10"/>
  <c r="W18" i="10"/>
  <c r="U18" i="10"/>
  <c r="T18" i="10"/>
  <c r="S18" i="10"/>
  <c r="S43" i="10"/>
  <c r="AF29" i="10"/>
  <c r="AF27" i="10"/>
  <c r="AF25" i="10"/>
  <c r="P18" i="10"/>
  <c r="O18" i="10"/>
  <c r="N18" i="10"/>
  <c r="L18" i="10"/>
  <c r="K18" i="10"/>
  <c r="J18" i="10"/>
  <c r="G18" i="10"/>
  <c r="F18" i="10"/>
  <c r="F43" i="10"/>
  <c r="E18" i="10"/>
  <c r="D18" i="10"/>
  <c r="Q18" i="10" s="1"/>
  <c r="D13" i="10"/>
  <c r="E13" i="10"/>
  <c r="F13" i="10"/>
  <c r="G13" i="10"/>
  <c r="G43" i="10" s="1"/>
  <c r="I13" i="10"/>
  <c r="J13" i="10"/>
  <c r="J43" i="10" s="1"/>
  <c r="L13" i="10"/>
  <c r="L43" i="10" s="1"/>
  <c r="M13" i="10"/>
  <c r="M43" i="10" s="1"/>
  <c r="N13" i="10"/>
  <c r="N43" i="10" s="1"/>
  <c r="O13" i="10"/>
  <c r="P13" i="10"/>
  <c r="P43" i="10" s="1"/>
  <c r="D18" i="13"/>
  <c r="N17" i="13"/>
  <c r="V17" i="13" s="1"/>
  <c r="U17" i="13"/>
  <c r="N10" i="13"/>
  <c r="V10" i="13" s="1"/>
  <c r="T8" i="13"/>
  <c r="T9" i="13" s="1"/>
  <c r="T19" i="13" s="1"/>
  <c r="Q8" i="13"/>
  <c r="Q9" i="13" s="1"/>
  <c r="P8" i="13"/>
  <c r="P9" i="13" s="1"/>
  <c r="P19" i="13" s="1"/>
  <c r="O8" i="13"/>
  <c r="O9" i="13" s="1"/>
  <c r="U8" i="13"/>
  <c r="X11" i="13"/>
  <c r="X19" i="13"/>
  <c r="U10" i="13"/>
  <c r="U14" i="13"/>
  <c r="U13" i="13"/>
  <c r="U12" i="13"/>
  <c r="V12" i="13" s="1"/>
  <c r="U16" i="13"/>
  <c r="T15" i="13"/>
  <c r="S15" i="13"/>
  <c r="R15" i="13"/>
  <c r="Q15" i="13"/>
  <c r="U15" i="13" s="1"/>
  <c r="P15" i="13"/>
  <c r="O15" i="13"/>
  <c r="T11" i="13"/>
  <c r="S11" i="13"/>
  <c r="S19" i="13" s="1"/>
  <c r="R11" i="13"/>
  <c r="Q11" i="13"/>
  <c r="U11" i="13" s="1"/>
  <c r="P11" i="13"/>
  <c r="O11" i="13"/>
  <c r="N14" i="13"/>
  <c r="V14" i="13"/>
  <c r="N13" i="13"/>
  <c r="V13" i="13" s="1"/>
  <c r="N12" i="13"/>
  <c r="N16" i="13"/>
  <c r="V16" i="13"/>
  <c r="L18" i="13"/>
  <c r="K18" i="13"/>
  <c r="J18" i="13"/>
  <c r="I18" i="13"/>
  <c r="H18" i="13"/>
  <c r="G18" i="13"/>
  <c r="F18" i="13"/>
  <c r="N18" i="13" s="1"/>
  <c r="V18" i="13" s="1"/>
  <c r="E18" i="13"/>
  <c r="C18" i="13"/>
  <c r="M15" i="13"/>
  <c r="L15" i="13"/>
  <c r="K15" i="13"/>
  <c r="J15" i="13"/>
  <c r="I15" i="13"/>
  <c r="H15" i="13"/>
  <c r="G15" i="13"/>
  <c r="G19" i="13" s="1"/>
  <c r="F15" i="13"/>
  <c r="E15" i="13"/>
  <c r="D15" i="13"/>
  <c r="C15" i="13"/>
  <c r="M11" i="13"/>
  <c r="M19" i="13" s="1"/>
  <c r="L11" i="13"/>
  <c r="K11" i="13"/>
  <c r="J11" i="13"/>
  <c r="I11" i="13"/>
  <c r="H11" i="13"/>
  <c r="H19" i="13"/>
  <c r="G11" i="13"/>
  <c r="F11" i="13"/>
  <c r="E11" i="13"/>
  <c r="D11" i="13"/>
  <c r="C11" i="13"/>
  <c r="C19" i="13" s="1"/>
  <c r="N11" i="13"/>
  <c r="V11" i="13" s="1"/>
  <c r="R9" i="13"/>
  <c r="R19" i="13" s="1"/>
  <c r="S9" i="13"/>
  <c r="D9" i="13"/>
  <c r="D19" i="13"/>
  <c r="E9" i="13"/>
  <c r="E19" i="13" s="1"/>
  <c r="F9" i="13"/>
  <c r="G9" i="13"/>
  <c r="H9" i="13"/>
  <c r="I9" i="13"/>
  <c r="I19" i="13" s="1"/>
  <c r="J9" i="13"/>
  <c r="J19" i="13"/>
  <c r="K9" i="13"/>
  <c r="K19" i="13"/>
  <c r="L9" i="13"/>
  <c r="L19" i="13" s="1"/>
  <c r="M9" i="13"/>
  <c r="C9" i="13"/>
  <c r="AE12" i="18"/>
  <c r="N21" i="18"/>
  <c r="AF21" i="18"/>
  <c r="AG22" i="18"/>
  <c r="AC26" i="18"/>
  <c r="AB26" i="18"/>
  <c r="AA26" i="18"/>
  <c r="Z26" i="18"/>
  <c r="Z29" i="18"/>
  <c r="Y26" i="18"/>
  <c r="X26" i="18"/>
  <c r="W26" i="18"/>
  <c r="V26" i="18"/>
  <c r="U26" i="18"/>
  <c r="T26" i="18"/>
  <c r="S26" i="18"/>
  <c r="R26" i="18"/>
  <c r="Q26" i="18"/>
  <c r="P26" i="18"/>
  <c r="D26" i="18"/>
  <c r="I26" i="18"/>
  <c r="J26" i="18"/>
  <c r="K26" i="18"/>
  <c r="L26" i="18"/>
  <c r="M26" i="18"/>
  <c r="H26" i="18"/>
  <c r="G26" i="18"/>
  <c r="F26" i="18"/>
  <c r="E26" i="18"/>
  <c r="AH28" i="18"/>
  <c r="AG28" i="18"/>
  <c r="AE27" i="18"/>
  <c r="N27" i="18"/>
  <c r="AF27" i="18"/>
  <c r="AH26" i="18"/>
  <c r="AG26" i="18"/>
  <c r="AE23" i="18"/>
  <c r="AE26" i="18" s="1"/>
  <c r="AE24" i="18"/>
  <c r="AE25" i="18"/>
  <c r="N25" i="18"/>
  <c r="AF25" i="18"/>
  <c r="N24" i="18"/>
  <c r="AF24" i="18" s="1"/>
  <c r="N23" i="18"/>
  <c r="AF23" i="18" s="1"/>
  <c r="P22" i="18"/>
  <c r="AI22" i="18" s="1"/>
  <c r="Q22" i="18"/>
  <c r="Q29" i="18" s="1"/>
  <c r="R22" i="18"/>
  <c r="S22" i="18"/>
  <c r="T22" i="18"/>
  <c r="U22" i="18"/>
  <c r="V22" i="18"/>
  <c r="W22" i="18"/>
  <c r="X22" i="18"/>
  <c r="AE22" i="18" s="1"/>
  <c r="Y22" i="18"/>
  <c r="Z22" i="18"/>
  <c r="AA22" i="18"/>
  <c r="AB22" i="18"/>
  <c r="AC22" i="18"/>
  <c r="AD22" i="18"/>
  <c r="O22" i="18"/>
  <c r="AH20" i="18"/>
  <c r="AG20" i="18"/>
  <c r="AE21" i="18"/>
  <c r="AE18" i="18"/>
  <c r="AE19" i="18"/>
  <c r="N19" i="18"/>
  <c r="AF19" i="18"/>
  <c r="N18" i="18"/>
  <c r="P28" i="18"/>
  <c r="Q28" i="18"/>
  <c r="R28" i="18"/>
  <c r="S28" i="18"/>
  <c r="T28" i="18"/>
  <c r="U28" i="18"/>
  <c r="V28" i="18"/>
  <c r="V29" i="18" s="1"/>
  <c r="W28" i="18"/>
  <c r="X28" i="18"/>
  <c r="Y28" i="18"/>
  <c r="Z28" i="18"/>
  <c r="AA28" i="18"/>
  <c r="AB28" i="18"/>
  <c r="AC28" i="18"/>
  <c r="AD28" i="18"/>
  <c r="O28" i="18"/>
  <c r="O26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O20" i="18"/>
  <c r="D28" i="18"/>
  <c r="E28" i="18"/>
  <c r="F28" i="18"/>
  <c r="G28" i="18"/>
  <c r="H28" i="18"/>
  <c r="I28" i="18"/>
  <c r="J28" i="18"/>
  <c r="K28" i="18"/>
  <c r="L28" i="18"/>
  <c r="M28" i="18"/>
  <c r="C28" i="18"/>
  <c r="D22" i="18"/>
  <c r="E22" i="18"/>
  <c r="F22" i="18"/>
  <c r="G22" i="18"/>
  <c r="H22" i="18"/>
  <c r="H29" i="18" s="1"/>
  <c r="I22" i="18"/>
  <c r="J22" i="18"/>
  <c r="K22" i="18"/>
  <c r="L22" i="18"/>
  <c r="M22" i="18"/>
  <c r="C22" i="18"/>
  <c r="N22" i="18"/>
  <c r="D20" i="18"/>
  <c r="E20" i="18"/>
  <c r="F20" i="18"/>
  <c r="G20" i="18"/>
  <c r="H20" i="18"/>
  <c r="I20" i="18"/>
  <c r="J20" i="18"/>
  <c r="K20" i="18"/>
  <c r="K29" i="18" s="1"/>
  <c r="L20" i="18"/>
  <c r="M20" i="18"/>
  <c r="C20" i="18"/>
  <c r="C29" i="18" s="1"/>
  <c r="AH17" i="18"/>
  <c r="AH29" i="18" s="1"/>
  <c r="AG17" i="18"/>
  <c r="AE16" i="18"/>
  <c r="AF16" i="18"/>
  <c r="AE15" i="18"/>
  <c r="AH14" i="18"/>
  <c r="AG14" i="18"/>
  <c r="AG29" i="18"/>
  <c r="AE13" i="18"/>
  <c r="AE11" i="18"/>
  <c r="AE10" i="18"/>
  <c r="AE9" i="18"/>
  <c r="AE8" i="18"/>
  <c r="AF8" i="18" s="1"/>
  <c r="AD17" i="18"/>
  <c r="AC17" i="18"/>
  <c r="AB17" i="18"/>
  <c r="AA17" i="18"/>
  <c r="AA29" i="18"/>
  <c r="Y17" i="18"/>
  <c r="X17" i="18"/>
  <c r="W17" i="18"/>
  <c r="V17" i="18"/>
  <c r="U17" i="18"/>
  <c r="U29" i="18" s="1"/>
  <c r="T17" i="18"/>
  <c r="S17" i="18"/>
  <c r="R17" i="18"/>
  <c r="Q17" i="18"/>
  <c r="P17" i="18"/>
  <c r="P29" i="18"/>
  <c r="O17" i="18"/>
  <c r="N15" i="18"/>
  <c r="AF15" i="18"/>
  <c r="N16" i="18"/>
  <c r="F17" i="18"/>
  <c r="M17" i="18"/>
  <c r="M29" i="18" s="1"/>
  <c r="L17" i="18"/>
  <c r="K17" i="18"/>
  <c r="I17" i="18"/>
  <c r="H17" i="18"/>
  <c r="G17" i="18"/>
  <c r="G29" i="18" s="1"/>
  <c r="E17" i="18"/>
  <c r="D17" i="18"/>
  <c r="AD14" i="18"/>
  <c r="AD29" i="18" s="1"/>
  <c r="AC14" i="18"/>
  <c r="AB14" i="18"/>
  <c r="AB29" i="18"/>
  <c r="AA14" i="18"/>
  <c r="Z14" i="18"/>
  <c r="Y14" i="18"/>
  <c r="Y29" i="18" s="1"/>
  <c r="X14" i="18"/>
  <c r="X29" i="18" s="1"/>
  <c r="W14" i="18"/>
  <c r="W29" i="18"/>
  <c r="V14" i="18"/>
  <c r="U14" i="18"/>
  <c r="T14" i="18"/>
  <c r="T29" i="18" s="1"/>
  <c r="S14" i="18"/>
  <c r="S29" i="18" s="1"/>
  <c r="R14" i="18"/>
  <c r="Q14" i="18"/>
  <c r="P14" i="18"/>
  <c r="N13" i="18"/>
  <c r="AF13" i="18" s="1"/>
  <c r="N12" i="18"/>
  <c r="AF12" i="18" s="1"/>
  <c r="N11" i="18"/>
  <c r="AF11" i="18"/>
  <c r="N10" i="18"/>
  <c r="AF10" i="18"/>
  <c r="N9" i="18"/>
  <c r="AF9" i="18" s="1"/>
  <c r="N8" i="18"/>
  <c r="M14" i="18"/>
  <c r="L14" i="18"/>
  <c r="L29" i="18" s="1"/>
  <c r="K14" i="18"/>
  <c r="J14" i="18"/>
  <c r="J29" i="18" s="1"/>
  <c r="I14" i="18"/>
  <c r="I29" i="18" s="1"/>
  <c r="H14" i="18"/>
  <c r="G14" i="18"/>
  <c r="F14" i="18"/>
  <c r="F29" i="18"/>
  <c r="E14" i="18"/>
  <c r="D14" i="18"/>
  <c r="K28" i="4"/>
  <c r="M33" i="5"/>
  <c r="E18" i="6"/>
  <c r="K18" i="6"/>
  <c r="K10" i="27"/>
  <c r="AH13" i="11"/>
  <c r="M29" i="11"/>
  <c r="U43" i="10"/>
  <c r="D43" i="10"/>
  <c r="K43" i="10"/>
  <c r="P29" i="11"/>
  <c r="K29" i="11"/>
  <c r="X29" i="11"/>
  <c r="D32" i="12"/>
  <c r="K33" i="5"/>
  <c r="J18" i="6"/>
  <c r="E21" i="4"/>
  <c r="S21" i="4" s="1"/>
  <c r="AF17" i="10"/>
  <c r="S16" i="5"/>
  <c r="Q28" i="4"/>
  <c r="M28" i="4"/>
  <c r="AF22" i="10"/>
  <c r="L32" i="12"/>
  <c r="R27" i="5"/>
  <c r="S27" i="5" s="1"/>
  <c r="AA43" i="10"/>
  <c r="J28" i="4"/>
  <c r="P28" i="4"/>
  <c r="M18" i="9"/>
  <c r="N18" i="9" s="1"/>
  <c r="F32" i="12"/>
  <c r="I13" i="12"/>
  <c r="I32" i="12" s="1"/>
  <c r="E31" i="3"/>
  <c r="E33" i="5"/>
  <c r="E43" i="10"/>
  <c r="L28" i="9"/>
  <c r="E10" i="27"/>
  <c r="X43" i="10"/>
  <c r="AC43" i="10"/>
  <c r="I43" i="10"/>
  <c r="O43" i="10"/>
  <c r="K32" i="12"/>
  <c r="M32" i="12"/>
  <c r="O32" i="12"/>
  <c r="N32" i="12"/>
  <c r="D31" i="3"/>
  <c r="F31" i="3"/>
  <c r="R29" i="18"/>
  <c r="V8" i="13"/>
  <c r="Q13" i="10"/>
  <c r="AB43" i="10"/>
  <c r="S23" i="12"/>
  <c r="S32" i="12" s="1"/>
  <c r="R28" i="12"/>
  <c r="P32" i="12"/>
  <c r="C29" i="11"/>
  <c r="O10" i="11"/>
  <c r="Q29" i="11"/>
  <c r="T29" i="11"/>
  <c r="M14" i="9"/>
  <c r="G28" i="9"/>
  <c r="F14" i="9"/>
  <c r="F10" i="27"/>
  <c r="I9" i="27"/>
  <c r="I10" i="27" s="1"/>
  <c r="G10" i="27"/>
  <c r="R26" i="24"/>
  <c r="D10" i="24"/>
  <c r="D27" i="24" s="1"/>
  <c r="K27" i="24"/>
  <c r="Q24" i="24"/>
  <c r="R24" i="24"/>
  <c r="N11" i="6"/>
  <c r="N18" i="6"/>
  <c r="G15" i="6"/>
  <c r="O15" i="6" s="1"/>
  <c r="C18" i="6"/>
  <c r="D18" i="6"/>
  <c r="H18" i="6"/>
  <c r="S15" i="5"/>
  <c r="H33" i="5"/>
  <c r="R11" i="5"/>
  <c r="G23" i="5"/>
  <c r="R23" i="4"/>
  <c r="S23" i="4" s="1"/>
  <c r="E9" i="4"/>
  <c r="Q43" i="10"/>
  <c r="R10" i="24"/>
  <c r="S9" i="4"/>
  <c r="N20" i="18" l="1"/>
  <c r="AE28" i="18"/>
  <c r="U9" i="13"/>
  <c r="U19" i="13" s="1"/>
  <c r="O19" i="13"/>
  <c r="Q27" i="24"/>
  <c r="AF18" i="18"/>
  <c r="N26" i="18"/>
  <c r="AF26" i="18" s="1"/>
  <c r="AE28" i="11"/>
  <c r="S23" i="5"/>
  <c r="R33" i="5"/>
  <c r="E29" i="18"/>
  <c r="N14" i="18"/>
  <c r="AC29" i="18"/>
  <c r="AE20" i="18"/>
  <c r="Q19" i="13"/>
  <c r="N27" i="9"/>
  <c r="N28" i="18"/>
  <c r="AF28" i="18" s="1"/>
  <c r="R28" i="4"/>
  <c r="AE14" i="18"/>
  <c r="AE17" i="18"/>
  <c r="O29" i="18"/>
  <c r="AF22" i="18"/>
  <c r="N9" i="13"/>
  <c r="R13" i="24"/>
  <c r="R27" i="24" s="1"/>
  <c r="N17" i="18"/>
  <c r="F19" i="13"/>
  <c r="N15" i="13"/>
  <c r="V15" i="13" s="1"/>
  <c r="R16" i="24"/>
  <c r="E28" i="4"/>
  <c r="S13" i="4"/>
  <c r="S28" i="4" s="1"/>
  <c r="N14" i="9"/>
  <c r="D29" i="18"/>
  <c r="M28" i="9"/>
  <c r="G11" i="6"/>
  <c r="O11" i="6" s="1"/>
  <c r="AD10" i="11"/>
  <c r="AD29" i="11" s="1"/>
  <c r="AE18" i="10"/>
  <c r="D33" i="5"/>
  <c r="F20" i="9"/>
  <c r="N20" i="9" s="1"/>
  <c r="G13" i="6"/>
  <c r="G18" i="6" s="1"/>
  <c r="C27" i="24"/>
  <c r="R13" i="12"/>
  <c r="R32" i="12" s="1"/>
  <c r="F29" i="11"/>
  <c r="G17" i="5"/>
  <c r="S17" i="5" s="1"/>
  <c r="S33" i="5" s="1"/>
  <c r="AF16" i="10"/>
  <c r="O13" i="6"/>
  <c r="O18" i="6" s="1"/>
  <c r="O23" i="11"/>
  <c r="AF18" i="10"/>
  <c r="AF43" i="10" s="1"/>
  <c r="AE43" i="10"/>
  <c r="AJ18" i="10"/>
  <c r="Z43" i="10"/>
  <c r="G33" i="5" l="1"/>
  <c r="AF17" i="18"/>
  <c r="N28" i="9"/>
  <c r="AE29" i="18"/>
  <c r="AF20" i="18"/>
  <c r="F28" i="9"/>
  <c r="N19" i="13"/>
  <c r="V9" i="13"/>
  <c r="V19" i="13" s="1"/>
  <c r="AF14" i="18"/>
  <c r="N29" i="18"/>
  <c r="AE10" i="11"/>
  <c r="AE23" i="11"/>
  <c r="AE29" i="11" s="1"/>
  <c r="O29" i="11"/>
  <c r="AF29" i="18" l="1"/>
</calcChain>
</file>

<file path=xl/sharedStrings.xml><?xml version="1.0" encoding="utf-8"?>
<sst xmlns="http://schemas.openxmlformats.org/spreadsheetml/2006/main" count="752" uniqueCount="323">
  <si>
    <t>市町村</t>
  </si>
  <si>
    <t>筑波</t>
  </si>
  <si>
    <t>丹沢</t>
  </si>
  <si>
    <t>伊吹</t>
  </si>
  <si>
    <t>国見</t>
  </si>
  <si>
    <t>銀寄</t>
  </si>
  <si>
    <t>小計</t>
  </si>
  <si>
    <t>森早生</t>
  </si>
  <si>
    <t>銀鈴</t>
  </si>
  <si>
    <t>丹波</t>
  </si>
  <si>
    <t>玉英</t>
  </si>
  <si>
    <t>南高</t>
  </si>
  <si>
    <t>白加賀</t>
  </si>
  <si>
    <t>豊後</t>
  </si>
  <si>
    <t>古城</t>
  </si>
  <si>
    <t>小梅</t>
  </si>
  <si>
    <t>光陽</t>
  </si>
  <si>
    <t>大石中生</t>
  </si>
  <si>
    <t>極　　　　　　　早　　　　　　　生</t>
    <rPh sb="0" eb="1">
      <t>ゴク</t>
    </rPh>
    <rPh sb="8" eb="9">
      <t>ハヤ</t>
    </rPh>
    <rPh sb="16" eb="17">
      <t>ショウ</t>
    </rPh>
    <phoneticPr fontId="1"/>
  </si>
  <si>
    <t>早　　　生</t>
    <rPh sb="0" eb="1">
      <t>ハヤ</t>
    </rPh>
    <rPh sb="4" eb="5">
      <t>ショウ</t>
    </rPh>
    <phoneticPr fontId="1"/>
  </si>
  <si>
    <t>その他</t>
    <rPh sb="2" eb="3">
      <t>タ</t>
    </rPh>
    <phoneticPr fontId="1"/>
  </si>
  <si>
    <t>普　　通</t>
    <rPh sb="0" eb="1">
      <t>ススム</t>
    </rPh>
    <rPh sb="3" eb="4">
      <t>ツウ</t>
    </rPh>
    <phoneticPr fontId="1"/>
  </si>
  <si>
    <t>晩　　生</t>
    <rPh sb="0" eb="1">
      <t>バン</t>
    </rPh>
    <rPh sb="3" eb="4">
      <t>ショウ</t>
    </rPh>
    <phoneticPr fontId="1"/>
  </si>
  <si>
    <t>品種登録がされていないもの</t>
    <rPh sb="0" eb="2">
      <t>ヒンシュ</t>
    </rPh>
    <rPh sb="2" eb="4">
      <t>トウロク</t>
    </rPh>
    <phoneticPr fontId="1"/>
  </si>
  <si>
    <t>品種登録が済んでいるもの</t>
    <rPh sb="0" eb="2">
      <t>ヒンシュ</t>
    </rPh>
    <rPh sb="2" eb="4">
      <t>トウロク</t>
    </rPh>
    <rPh sb="5" eb="6">
      <t>ス</t>
    </rPh>
    <phoneticPr fontId="1"/>
  </si>
  <si>
    <t>普通</t>
    <rPh sb="0" eb="2">
      <t>フツウ</t>
    </rPh>
    <phoneticPr fontId="1"/>
  </si>
  <si>
    <t>小計</t>
    <rPh sb="0" eb="2">
      <t>ショウケイ</t>
    </rPh>
    <phoneticPr fontId="1"/>
  </si>
  <si>
    <t>中生</t>
    <rPh sb="0" eb="2">
      <t>チュウセイ</t>
    </rPh>
    <phoneticPr fontId="1"/>
  </si>
  <si>
    <t>早生</t>
    <rPh sb="0" eb="2">
      <t>ワセ</t>
    </rPh>
    <phoneticPr fontId="1"/>
  </si>
  <si>
    <t>晩生</t>
    <rPh sb="0" eb="2">
      <t>バンセイ</t>
    </rPh>
    <phoneticPr fontId="1"/>
  </si>
  <si>
    <t>大粒・黒</t>
    <rPh sb="0" eb="2">
      <t>オオツブ</t>
    </rPh>
    <rPh sb="3" eb="4">
      <t>クロ</t>
    </rPh>
    <phoneticPr fontId="1"/>
  </si>
  <si>
    <t>大粒・白</t>
    <rPh sb="0" eb="2">
      <t>オオツブ</t>
    </rPh>
    <rPh sb="3" eb="4">
      <t>シロ</t>
    </rPh>
    <phoneticPr fontId="1"/>
  </si>
  <si>
    <t>小粒</t>
    <rPh sb="0" eb="2">
      <t>コツブ</t>
    </rPh>
    <phoneticPr fontId="1"/>
  </si>
  <si>
    <t>中粒</t>
    <rPh sb="0" eb="1">
      <t>チュウ</t>
    </rPh>
    <rPh sb="1" eb="2">
      <t>ツブ</t>
    </rPh>
    <phoneticPr fontId="1"/>
  </si>
  <si>
    <t>早生・赤</t>
    <rPh sb="0" eb="2">
      <t>ワセ</t>
    </rPh>
    <rPh sb="3" eb="4">
      <t>アカ</t>
    </rPh>
    <phoneticPr fontId="1"/>
  </si>
  <si>
    <t>中生・赤</t>
    <rPh sb="0" eb="2">
      <t>チュウセイ</t>
    </rPh>
    <rPh sb="3" eb="4">
      <t>アカ</t>
    </rPh>
    <phoneticPr fontId="1"/>
  </si>
  <si>
    <t>中生・青</t>
    <rPh sb="0" eb="2">
      <t>チュウセイ</t>
    </rPh>
    <rPh sb="3" eb="4">
      <t>アオ</t>
    </rPh>
    <phoneticPr fontId="1"/>
  </si>
  <si>
    <t>雌</t>
    <rPh sb="0" eb="1">
      <t>メス</t>
    </rPh>
    <phoneticPr fontId="1"/>
  </si>
  <si>
    <t>雄</t>
    <rPh sb="0" eb="1">
      <t>オス</t>
    </rPh>
    <phoneticPr fontId="1"/>
  </si>
  <si>
    <t>極早生</t>
    <rPh sb="0" eb="1">
      <t>ゴク</t>
    </rPh>
    <rPh sb="1" eb="3">
      <t>ワセ</t>
    </rPh>
    <phoneticPr fontId="1"/>
  </si>
  <si>
    <t>秋映</t>
    <rPh sb="0" eb="1">
      <t>アキ</t>
    </rPh>
    <rPh sb="1" eb="2">
      <t>バ</t>
    </rPh>
    <phoneticPr fontId="1"/>
  </si>
  <si>
    <t>石地</t>
    <rPh sb="0" eb="2">
      <t>イシジ</t>
    </rPh>
    <phoneticPr fontId="1"/>
  </si>
  <si>
    <t>甲斐路</t>
    <rPh sb="0" eb="2">
      <t>カイ</t>
    </rPh>
    <rPh sb="2" eb="3">
      <t>ジ</t>
    </rPh>
    <phoneticPr fontId="1"/>
  </si>
  <si>
    <t>嶺鳳</t>
    <rPh sb="0" eb="1">
      <t>レイ</t>
    </rPh>
    <rPh sb="1" eb="2">
      <t>ホウ</t>
    </rPh>
    <phoneticPr fontId="1"/>
  </si>
  <si>
    <t>太秋</t>
    <rPh sb="0" eb="2">
      <t>タイシュウ</t>
    </rPh>
    <phoneticPr fontId="1"/>
  </si>
  <si>
    <t>愛宕</t>
    <rPh sb="0" eb="2">
      <t>アタゴ</t>
    </rPh>
    <phoneticPr fontId="1"/>
  </si>
  <si>
    <t>岸根</t>
    <rPh sb="0" eb="1">
      <t>キシ</t>
    </rPh>
    <rPh sb="1" eb="2">
      <t>ネ</t>
    </rPh>
    <phoneticPr fontId="1"/>
  </si>
  <si>
    <t>石鎚</t>
    <rPh sb="0" eb="2">
      <t>イシヅチ</t>
    </rPh>
    <phoneticPr fontId="1"/>
  </si>
  <si>
    <t>合計</t>
    <rPh sb="0" eb="2">
      <t>ゴウケイ</t>
    </rPh>
    <phoneticPr fontId="1"/>
  </si>
  <si>
    <t>幸水</t>
    <rPh sb="0" eb="1">
      <t>コウ</t>
    </rPh>
    <rPh sb="1" eb="2">
      <t>スイ</t>
    </rPh>
    <phoneticPr fontId="1"/>
  </si>
  <si>
    <t>新水</t>
    <rPh sb="0" eb="1">
      <t>シン</t>
    </rPh>
    <rPh sb="1" eb="2">
      <t>スイ</t>
    </rPh>
    <phoneticPr fontId="1"/>
  </si>
  <si>
    <t>豊水</t>
    <rPh sb="0" eb="2">
      <t>ホウスイ</t>
    </rPh>
    <phoneticPr fontId="1"/>
  </si>
  <si>
    <t>新高</t>
    <rPh sb="0" eb="2">
      <t>シンコウ</t>
    </rPh>
    <phoneticPr fontId="1"/>
  </si>
  <si>
    <t>新興</t>
    <rPh sb="0" eb="1">
      <t>シン</t>
    </rPh>
    <rPh sb="1" eb="2">
      <t>コウ</t>
    </rPh>
    <phoneticPr fontId="1"/>
  </si>
  <si>
    <t>二十世紀</t>
    <rPh sb="0" eb="2">
      <t>ニジュッ</t>
    </rPh>
    <rPh sb="2" eb="4">
      <t>セイキ</t>
    </rPh>
    <phoneticPr fontId="1"/>
  </si>
  <si>
    <t>菊水</t>
    <rPh sb="0" eb="2">
      <t>キクスイ</t>
    </rPh>
    <phoneticPr fontId="1"/>
  </si>
  <si>
    <t>白鳳</t>
    <rPh sb="0" eb="2">
      <t>ハクホウ</t>
    </rPh>
    <phoneticPr fontId="1"/>
  </si>
  <si>
    <t>白桃</t>
    <rPh sb="0" eb="2">
      <t>ハクトウ</t>
    </rPh>
    <phoneticPr fontId="1"/>
  </si>
  <si>
    <t>伊豆</t>
    <rPh sb="0" eb="2">
      <t>イズ</t>
    </rPh>
    <phoneticPr fontId="1"/>
  </si>
  <si>
    <t>次郎</t>
    <rPh sb="0" eb="2">
      <t>ジロウ</t>
    </rPh>
    <phoneticPr fontId="1"/>
  </si>
  <si>
    <t>富有</t>
    <rPh sb="0" eb="2">
      <t>フユウ</t>
    </rPh>
    <phoneticPr fontId="1"/>
  </si>
  <si>
    <t>川底</t>
    <rPh sb="0" eb="2">
      <t>カワソコ</t>
    </rPh>
    <phoneticPr fontId="1"/>
  </si>
  <si>
    <t>平核無</t>
    <rPh sb="0" eb="1">
      <t>ヒラ</t>
    </rPh>
    <rPh sb="1" eb="2">
      <t>カク</t>
    </rPh>
    <rPh sb="2" eb="3">
      <t>ム</t>
    </rPh>
    <phoneticPr fontId="1"/>
  </si>
  <si>
    <t>葉隠</t>
    <rPh sb="0" eb="1">
      <t>ハ</t>
    </rPh>
    <rPh sb="1" eb="2">
      <t>カク</t>
    </rPh>
    <phoneticPr fontId="1"/>
  </si>
  <si>
    <t>貴陽</t>
    <rPh sb="0" eb="2">
      <t>キヨウ</t>
    </rPh>
    <phoneticPr fontId="1"/>
  </si>
  <si>
    <t>早秋</t>
    <rPh sb="0" eb="2">
      <t>ソウシュウ</t>
    </rPh>
    <phoneticPr fontId="1"/>
  </si>
  <si>
    <t>中　　生</t>
    <rPh sb="0" eb="1">
      <t>ナカ</t>
    </rPh>
    <rPh sb="3" eb="4">
      <t>ショウ</t>
    </rPh>
    <phoneticPr fontId="1"/>
  </si>
  <si>
    <t>新
世界</t>
    <rPh sb="0" eb="1">
      <t>シン</t>
    </rPh>
    <rPh sb="2" eb="4">
      <t>セカイ</t>
    </rPh>
    <phoneticPr fontId="1"/>
  </si>
  <si>
    <t>ぐんま
名月</t>
    <rPh sb="4" eb="6">
      <t>メイゲツ</t>
    </rPh>
    <phoneticPr fontId="1"/>
  </si>
  <si>
    <t>ｱﾙﾌﾟｽ
乙女</t>
    <rPh sb="6" eb="8">
      <t>オトメ</t>
    </rPh>
    <phoneticPr fontId="1"/>
  </si>
  <si>
    <t>安芸
ｸｲｰﾝ</t>
    <rPh sb="0" eb="2">
      <t>アキ</t>
    </rPh>
    <phoneticPr fontId="1"/>
  </si>
  <si>
    <t>博多
ﾎﾜｲﾄ</t>
    <rPh sb="0" eb="2">
      <t>ハカタ</t>
    </rPh>
    <phoneticPr fontId="1"/>
  </si>
  <si>
    <t>南水</t>
    <rPh sb="0" eb="1">
      <t>ミナミ</t>
    </rPh>
    <rPh sb="1" eb="2">
      <t>ミズ</t>
    </rPh>
    <phoneticPr fontId="1"/>
  </si>
  <si>
    <t>おさ
二十世紀</t>
    <rPh sb="3" eb="5">
      <t>ニジュウ</t>
    </rPh>
    <rPh sb="5" eb="7">
      <t>セイキ</t>
    </rPh>
    <phoneticPr fontId="1"/>
  </si>
  <si>
    <t>品種登録が
済んでいるもの</t>
    <rPh sb="0" eb="2">
      <t>ヒンシュ</t>
    </rPh>
    <rPh sb="2" eb="4">
      <t>トウロク</t>
    </rPh>
    <rPh sb="6" eb="7">
      <t>ス</t>
    </rPh>
    <phoneticPr fontId="1"/>
  </si>
  <si>
    <t>勘助
白桃</t>
    <rPh sb="0" eb="1">
      <t>カン</t>
    </rPh>
    <rPh sb="1" eb="2">
      <t>スケ</t>
    </rPh>
    <rPh sb="3" eb="5">
      <t>ハクトウ</t>
    </rPh>
    <phoneticPr fontId="1"/>
  </si>
  <si>
    <t>日川
白鳳</t>
    <rPh sb="0" eb="1">
      <t>ヒ</t>
    </rPh>
    <rPh sb="1" eb="2">
      <t>カワ</t>
    </rPh>
    <rPh sb="3" eb="5">
      <t>ハクホウ</t>
    </rPh>
    <phoneticPr fontId="1"/>
  </si>
  <si>
    <t>長沢
白鳳</t>
    <rPh sb="0" eb="2">
      <t>ナガサワ</t>
    </rPh>
    <rPh sb="3" eb="5">
      <t>ハクホウ</t>
    </rPh>
    <phoneticPr fontId="1"/>
  </si>
  <si>
    <t>早 　　生</t>
    <rPh sb="0" eb="1">
      <t>ハヤ</t>
    </rPh>
    <rPh sb="4" eb="5">
      <t>ショウ</t>
    </rPh>
    <phoneticPr fontId="1"/>
  </si>
  <si>
    <t>八幡
白鳳</t>
    <rPh sb="0" eb="2">
      <t>ヤハタ</t>
    </rPh>
    <rPh sb="3" eb="5">
      <t>ハクホウ</t>
    </rPh>
    <phoneticPr fontId="1"/>
  </si>
  <si>
    <t>志賀
白桃</t>
    <rPh sb="0" eb="1">
      <t>シ</t>
    </rPh>
    <rPh sb="1" eb="2">
      <t>ガ</t>
    </rPh>
    <rPh sb="3" eb="5">
      <t>ハクトウ</t>
    </rPh>
    <phoneticPr fontId="1"/>
  </si>
  <si>
    <t>清水
白桃</t>
    <rPh sb="0" eb="2">
      <t>シミズ</t>
    </rPh>
    <rPh sb="3" eb="5">
      <t>ハクトウ</t>
    </rPh>
    <phoneticPr fontId="1"/>
  </si>
  <si>
    <t>宮本
早生</t>
    <rPh sb="0" eb="2">
      <t>ミヤモト</t>
    </rPh>
    <rPh sb="3" eb="5">
      <t>ワセ</t>
    </rPh>
    <phoneticPr fontId="1"/>
  </si>
  <si>
    <t>上野
早生</t>
    <rPh sb="0" eb="2">
      <t>ウエノ</t>
    </rPh>
    <rPh sb="3" eb="5">
      <t>ワセ</t>
    </rPh>
    <phoneticPr fontId="1"/>
  </si>
  <si>
    <t>山川
早生</t>
    <rPh sb="0" eb="2">
      <t>ヤマカワ</t>
    </rPh>
    <rPh sb="3" eb="5">
      <t>ワセ</t>
    </rPh>
    <phoneticPr fontId="1"/>
  </si>
  <si>
    <t>日南
１号</t>
    <rPh sb="0" eb="2">
      <t>ニチナン</t>
    </rPh>
    <rPh sb="4" eb="5">
      <t>ゴウ</t>
    </rPh>
    <phoneticPr fontId="1"/>
  </si>
  <si>
    <t>ゆら
早生</t>
    <rPh sb="3" eb="5">
      <t>ワセ</t>
    </rPh>
    <phoneticPr fontId="1"/>
  </si>
  <si>
    <t>山下紅
早生</t>
    <rPh sb="0" eb="2">
      <t>ヤマシタ</t>
    </rPh>
    <rPh sb="2" eb="3">
      <t>ベニ</t>
    </rPh>
    <rPh sb="4" eb="6">
      <t>ワセ</t>
    </rPh>
    <phoneticPr fontId="1"/>
  </si>
  <si>
    <t>小原紅　
早生</t>
    <rPh sb="0" eb="2">
      <t>オハラ</t>
    </rPh>
    <rPh sb="2" eb="3">
      <t>ベニ</t>
    </rPh>
    <rPh sb="5" eb="7">
      <t>ワセ</t>
    </rPh>
    <phoneticPr fontId="1"/>
  </si>
  <si>
    <t>田口
早生</t>
    <rPh sb="0" eb="2">
      <t>タグチ</t>
    </rPh>
    <rPh sb="3" eb="5">
      <t>ワセ</t>
    </rPh>
    <phoneticPr fontId="1"/>
  </si>
  <si>
    <t>岩崎
早生</t>
    <rPh sb="0" eb="2">
      <t>イワサキ</t>
    </rPh>
    <rPh sb="3" eb="5">
      <t>ワセ</t>
    </rPh>
    <phoneticPr fontId="1"/>
  </si>
  <si>
    <t>興津
早生</t>
    <rPh sb="0" eb="1">
      <t>コウ</t>
    </rPh>
    <rPh sb="1" eb="2">
      <t>ツ</t>
    </rPh>
    <rPh sb="3" eb="5">
      <t>ワセ</t>
    </rPh>
    <phoneticPr fontId="1"/>
  </si>
  <si>
    <t>宮川
早生</t>
    <rPh sb="0" eb="2">
      <t>ミヤガワ</t>
    </rPh>
    <rPh sb="3" eb="5">
      <t>ワセ</t>
    </rPh>
    <phoneticPr fontId="1"/>
  </si>
  <si>
    <t>原口
早生</t>
    <rPh sb="0" eb="2">
      <t>ハラグチ</t>
    </rPh>
    <rPh sb="3" eb="5">
      <t>ワセ</t>
    </rPh>
    <phoneticPr fontId="1"/>
  </si>
  <si>
    <t>杉山
温州</t>
    <rPh sb="0" eb="2">
      <t>スギヤマ</t>
    </rPh>
    <rPh sb="3" eb="5">
      <t>ウンシュウ</t>
    </rPh>
    <phoneticPr fontId="1"/>
  </si>
  <si>
    <t>清水４号
（青島４号）</t>
    <rPh sb="0" eb="2">
      <t>シミズ</t>
    </rPh>
    <rPh sb="3" eb="4">
      <t>ゴウ</t>
    </rPh>
    <rPh sb="6" eb="8">
      <t>アオシマ</t>
    </rPh>
    <rPh sb="9" eb="10">
      <t>ゴウ</t>
    </rPh>
    <phoneticPr fontId="1"/>
  </si>
  <si>
    <t>大津
４号</t>
    <rPh sb="0" eb="2">
      <t>オオツ</t>
    </rPh>
    <rPh sb="4" eb="5">
      <t>ゴウ</t>
    </rPh>
    <phoneticPr fontId="1"/>
  </si>
  <si>
    <t>南柑
４号</t>
    <rPh sb="0" eb="1">
      <t>ナン</t>
    </rPh>
    <rPh sb="1" eb="2">
      <t>カン</t>
    </rPh>
    <rPh sb="4" eb="5">
      <t>ゴウ</t>
    </rPh>
    <phoneticPr fontId="1"/>
  </si>
  <si>
    <t>林
温州</t>
    <rPh sb="0" eb="1">
      <t>ハヤシ</t>
    </rPh>
    <rPh sb="2" eb="4">
      <t>ウンシュウ</t>
    </rPh>
    <phoneticPr fontId="1"/>
  </si>
  <si>
    <t>青島
温州</t>
    <rPh sb="0" eb="2">
      <t>アオシマ</t>
    </rPh>
    <rPh sb="3" eb="5">
      <t>ウンシュウ</t>
    </rPh>
    <phoneticPr fontId="1"/>
  </si>
  <si>
    <t>今村
温州</t>
    <rPh sb="0" eb="2">
      <t>イマムラ</t>
    </rPh>
    <rPh sb="3" eb="5">
      <t>ウンシュウ</t>
    </rPh>
    <phoneticPr fontId="1"/>
  </si>
  <si>
    <t>刀根
早生</t>
    <rPh sb="0" eb="2">
      <t>トネ</t>
    </rPh>
    <rPh sb="3" eb="5">
      <t>ワセ</t>
    </rPh>
    <phoneticPr fontId="1"/>
  </si>
  <si>
    <t>松本早
生富有</t>
    <rPh sb="0" eb="2">
      <t>マツモト</t>
    </rPh>
    <rPh sb="2" eb="3">
      <t>ハヤ</t>
    </rPh>
    <rPh sb="4" eb="5">
      <t>ショウ</t>
    </rPh>
    <rPh sb="5" eb="6">
      <t>フ</t>
    </rPh>
    <rPh sb="6" eb="7">
      <t>フユウ</t>
    </rPh>
    <phoneticPr fontId="1"/>
  </si>
  <si>
    <t>西村
早生</t>
    <rPh sb="0" eb="2">
      <t>ニシムラ</t>
    </rPh>
    <rPh sb="3" eb="5">
      <t>ワセ</t>
    </rPh>
    <phoneticPr fontId="1"/>
  </si>
  <si>
    <t>甘　　柿</t>
    <rPh sb="0" eb="1">
      <t>カン</t>
    </rPh>
    <rPh sb="3" eb="4">
      <t>カキ</t>
    </rPh>
    <phoneticPr fontId="1"/>
  </si>
  <si>
    <t>渋　柿</t>
    <rPh sb="0" eb="1">
      <t>シブ</t>
    </rPh>
    <rPh sb="2" eb="3">
      <t>カキ</t>
    </rPh>
    <phoneticPr fontId="1"/>
  </si>
  <si>
    <t>甘　柿</t>
    <rPh sb="0" eb="1">
      <t>カン</t>
    </rPh>
    <rPh sb="2" eb="3">
      <t>カキ</t>
    </rPh>
    <phoneticPr fontId="1"/>
  </si>
  <si>
    <t>晩　生</t>
    <rPh sb="0" eb="1">
      <t>バン</t>
    </rPh>
    <rPh sb="2" eb="3">
      <t>ショウ</t>
    </rPh>
    <phoneticPr fontId="1"/>
  </si>
  <si>
    <r>
      <t>加納岩</t>
    </r>
    <r>
      <rPr>
        <sz val="20"/>
        <rFont val="ＭＳ Ｐゴシック"/>
        <family val="3"/>
        <charset val="128"/>
      </rPr>
      <t xml:space="preserve">
白桃</t>
    </r>
    <rPh sb="0" eb="2">
      <t>カノウ</t>
    </rPh>
    <rPh sb="2" eb="3">
      <t>イワ</t>
    </rPh>
    <rPh sb="4" eb="6">
      <t>ハクトウ</t>
    </rPh>
    <phoneticPr fontId="1"/>
  </si>
  <si>
    <r>
      <t>みさか</t>
    </r>
    <r>
      <rPr>
        <sz val="20"/>
        <rFont val="ＭＳ Ｐゴシック"/>
        <family val="3"/>
        <charset val="128"/>
      </rPr>
      <t xml:space="preserve">
白鳳</t>
    </r>
    <rPh sb="4" eb="6">
      <t>ハクホウ</t>
    </rPh>
    <phoneticPr fontId="1"/>
  </si>
  <si>
    <r>
      <t xml:space="preserve">玉梅
</t>
    </r>
    <r>
      <rPr>
        <sz val="14"/>
        <rFont val="ＭＳ Ｐゴシック"/>
        <family val="3"/>
        <charset val="128"/>
      </rPr>
      <t>（青軸）</t>
    </r>
    <rPh sb="0" eb="1">
      <t>タマ</t>
    </rPh>
    <rPh sb="1" eb="2">
      <t>ウメ</t>
    </rPh>
    <phoneticPr fontId="1"/>
  </si>
  <si>
    <t>湯川</t>
    <rPh sb="0" eb="2">
      <t>ユカワ</t>
    </rPh>
    <phoneticPr fontId="1"/>
  </si>
  <si>
    <t>瀬戸ｼﾞｬ
ｲｱﾝﾂ</t>
    <rPh sb="0" eb="2">
      <t>セト</t>
    </rPh>
    <phoneticPr fontId="1"/>
  </si>
  <si>
    <t>王秋</t>
    <rPh sb="0" eb="1">
      <t>オウ</t>
    </rPh>
    <rPh sb="1" eb="2">
      <t>アキ</t>
    </rPh>
    <phoneticPr fontId="1"/>
  </si>
  <si>
    <t>津雲</t>
    <rPh sb="0" eb="1">
      <t>ツ</t>
    </rPh>
    <rPh sb="1" eb="2">
      <t>クモ</t>
    </rPh>
    <phoneticPr fontId="1"/>
  </si>
  <si>
    <t>栽培面積</t>
    <rPh sb="0" eb="2">
      <t>サイバイ</t>
    </rPh>
    <rPh sb="2" eb="4">
      <t>メンセキ</t>
    </rPh>
    <phoneticPr fontId="1"/>
  </si>
  <si>
    <t>収穫量</t>
    <rPh sb="0" eb="3">
      <t>シュウカクリョウ</t>
    </rPh>
    <phoneticPr fontId="1"/>
  </si>
  <si>
    <t>出荷量</t>
    <rPh sb="0" eb="2">
      <t>シュッカ</t>
    </rPh>
    <rPh sb="2" eb="3">
      <t>リョウ</t>
    </rPh>
    <phoneticPr fontId="1"/>
  </si>
  <si>
    <t>翠峰</t>
    <rPh sb="0" eb="1">
      <t>スイ</t>
    </rPh>
    <rPh sb="1" eb="2">
      <t>ミネ</t>
    </rPh>
    <phoneticPr fontId="1"/>
  </si>
  <si>
    <t>赤宝</t>
    <rPh sb="0" eb="1">
      <t>アカ</t>
    </rPh>
    <rPh sb="1" eb="2">
      <t>タカラ</t>
    </rPh>
    <phoneticPr fontId="1"/>
  </si>
  <si>
    <t>北原
早生</t>
    <rPh sb="0" eb="2">
      <t>キタハラ</t>
    </rPh>
    <rPh sb="3" eb="5">
      <t>ワセ</t>
    </rPh>
    <phoneticPr fontId="1"/>
  </si>
  <si>
    <t>福岡
３号</t>
    <rPh sb="0" eb="2">
      <t>フクオカ</t>
    </rPh>
    <rPh sb="4" eb="5">
      <t>ゴウ</t>
    </rPh>
    <phoneticPr fontId="1"/>
  </si>
  <si>
    <t>福岡
４号</t>
    <rPh sb="0" eb="2">
      <t>フクオカ</t>
    </rPh>
    <rPh sb="4" eb="5">
      <t>ゴウ</t>
    </rPh>
    <phoneticPr fontId="1"/>
  </si>
  <si>
    <t>　びわ</t>
    <phoneticPr fontId="1"/>
  </si>
  <si>
    <t>具体的な
品種名</t>
    <rPh sb="0" eb="3">
      <t>グタイテキ</t>
    </rPh>
    <rPh sb="5" eb="7">
      <t>ヒンシュ</t>
    </rPh>
    <rPh sb="7" eb="8">
      <t>メイ</t>
    </rPh>
    <phoneticPr fontId="1"/>
  </si>
  <si>
    <t>うち無核</t>
    <rPh sb="2" eb="3">
      <t>ム</t>
    </rPh>
    <rPh sb="3" eb="4">
      <t>カク</t>
    </rPh>
    <phoneticPr fontId="1"/>
  </si>
  <si>
    <t>利平
ぐり</t>
    <rPh sb="0" eb="2">
      <t>リヘイ</t>
    </rPh>
    <phoneticPr fontId="1"/>
  </si>
  <si>
    <r>
      <rPr>
        <sz val="16"/>
        <rFont val="ＭＳ Ｐゴシック"/>
        <family val="3"/>
        <charset val="128"/>
      </rPr>
      <t>福岡K1号</t>
    </r>
    <r>
      <rPr>
        <sz val="18"/>
        <rFont val="ＭＳ Ｐゴシック"/>
        <family val="3"/>
        <charset val="128"/>
      </rPr>
      <t xml:space="preserve">
（秋王）</t>
    </r>
    <rPh sb="0" eb="2">
      <t>フクオカ</t>
    </rPh>
    <rPh sb="4" eb="5">
      <t>ゴウ</t>
    </rPh>
    <rPh sb="7" eb="8">
      <t>アキ</t>
    </rPh>
    <rPh sb="8" eb="9">
      <t>オウ</t>
    </rPh>
    <phoneticPr fontId="1"/>
  </si>
  <si>
    <t>伊豆錦</t>
    <rPh sb="2" eb="3">
      <t>ニシキ</t>
    </rPh>
    <phoneticPr fontId="1"/>
  </si>
  <si>
    <t>藤稔</t>
    <rPh sb="0" eb="1">
      <t>フジ</t>
    </rPh>
    <rPh sb="1" eb="2">
      <t>ミノル</t>
    </rPh>
    <phoneticPr fontId="1"/>
  </si>
  <si>
    <t>ｈａ</t>
    <phoneticPr fontId="1"/>
  </si>
  <si>
    <t>トン</t>
    <phoneticPr fontId="1"/>
  </si>
  <si>
    <t>極　　　早　　　生</t>
    <rPh sb="0" eb="1">
      <t>ゴク</t>
    </rPh>
    <rPh sb="4" eb="9">
      <t>ワセ</t>
    </rPh>
    <phoneticPr fontId="1"/>
  </si>
  <si>
    <t>その他
具体的な品種名</t>
    <rPh sb="0" eb="3">
      <t>ソノタ</t>
    </rPh>
    <rPh sb="4" eb="7">
      <t>グタイテキ</t>
    </rPh>
    <rPh sb="8" eb="10">
      <t>ヒンシュ</t>
    </rPh>
    <rPh sb="10" eb="11">
      <t>メイ</t>
    </rPh>
    <phoneticPr fontId="1"/>
  </si>
  <si>
    <t>ｈａ</t>
    <phoneticPr fontId="1"/>
  </si>
  <si>
    <t>トン</t>
    <phoneticPr fontId="1"/>
  </si>
  <si>
    <t>その他</t>
    <phoneticPr fontId="1"/>
  </si>
  <si>
    <t>千秋</t>
    <rPh sb="0" eb="2">
      <t>センシュウ</t>
    </rPh>
    <phoneticPr fontId="1"/>
  </si>
  <si>
    <t>陽光</t>
    <rPh sb="0" eb="2">
      <t>ヨウコウ</t>
    </rPh>
    <phoneticPr fontId="1"/>
  </si>
  <si>
    <t>王林</t>
    <rPh sb="0" eb="2">
      <t>オウリン</t>
    </rPh>
    <phoneticPr fontId="1"/>
  </si>
  <si>
    <t>ブラックビート</t>
    <phoneticPr fontId="1"/>
  </si>
  <si>
    <t>シャイン
マスカット</t>
    <phoneticPr fontId="1"/>
  </si>
  <si>
    <t>ハニー
ビーナス</t>
    <phoneticPr fontId="1"/>
  </si>
  <si>
    <t>サニー
ルージュ</t>
    <phoneticPr fontId="1"/>
  </si>
  <si>
    <t>ｷｬﾝﾍﾞﾙ
ｱｰﾘｰ</t>
    <phoneticPr fontId="1"/>
  </si>
  <si>
    <t>ﾈｵ
ﾏｽｶｯﾄ</t>
    <phoneticPr fontId="1"/>
  </si>
  <si>
    <t>マスカットベリーＡ</t>
    <phoneticPr fontId="1"/>
  </si>
  <si>
    <t>ニューベリーＡ</t>
    <phoneticPr fontId="1"/>
  </si>
  <si>
    <t>あきづき</t>
    <phoneticPr fontId="1"/>
  </si>
  <si>
    <t>ちよ
ひめ</t>
    <phoneticPr fontId="1"/>
  </si>
  <si>
    <t>ふく
えくぼ</t>
    <phoneticPr fontId="1"/>
  </si>
  <si>
    <t>あか
つき</t>
    <phoneticPr fontId="1"/>
  </si>
  <si>
    <t>千曲</t>
    <rPh sb="0" eb="1">
      <t>セン</t>
    </rPh>
    <rPh sb="1" eb="2">
      <t>マ</t>
    </rPh>
    <phoneticPr fontId="1"/>
  </si>
  <si>
    <t>サマー
エンジェル</t>
    <phoneticPr fontId="1"/>
  </si>
  <si>
    <t>ｻﾝﾀﾛｰｻﾞ</t>
    <phoneticPr fontId="1"/>
  </si>
  <si>
    <t>ｿﾙﾀﾞﾑ</t>
    <phoneticPr fontId="1"/>
  </si>
  <si>
    <t>太陽</t>
    <rPh sb="0" eb="2">
      <t>タイヨウ</t>
    </rPh>
    <phoneticPr fontId="1"/>
  </si>
  <si>
    <t>甲州
最小</t>
    <phoneticPr fontId="1"/>
  </si>
  <si>
    <t>鶯宿</t>
    <rPh sb="0" eb="1">
      <t>オウ</t>
    </rPh>
    <phoneticPr fontId="1"/>
  </si>
  <si>
    <t>長生早生</t>
    <rPh sb="0" eb="2">
      <t>チョウセイ</t>
    </rPh>
    <rPh sb="2" eb="4">
      <t>ワセ</t>
    </rPh>
    <phoneticPr fontId="1"/>
  </si>
  <si>
    <t>長崎早生</t>
    <rPh sb="0" eb="2">
      <t>ナガサキ</t>
    </rPh>
    <rPh sb="2" eb="4">
      <t>ワセ</t>
    </rPh>
    <phoneticPr fontId="1"/>
  </si>
  <si>
    <t>茂木</t>
    <rPh sb="0" eb="2">
      <t>モギ</t>
    </rPh>
    <phoneticPr fontId="1"/>
  </si>
  <si>
    <t>田中</t>
    <rPh sb="0" eb="2">
      <t>タナカ</t>
    </rPh>
    <phoneticPr fontId="1"/>
  </si>
  <si>
    <t>早味かん</t>
    <rPh sb="0" eb="1">
      <t>ハヤ</t>
    </rPh>
    <rPh sb="1" eb="2">
      <t>アジ</t>
    </rPh>
    <phoneticPr fontId="1"/>
  </si>
  <si>
    <t>甘うぃ</t>
    <rPh sb="0" eb="1">
      <t>アマ</t>
    </rPh>
    <phoneticPr fontId="1"/>
  </si>
  <si>
    <t>クインニーナ</t>
    <phoneticPr fontId="1"/>
  </si>
  <si>
    <r>
      <t>川中島</t>
    </r>
    <r>
      <rPr>
        <sz val="20"/>
        <rFont val="ＭＳ Ｐゴシック"/>
        <family val="3"/>
        <charset val="128"/>
      </rPr>
      <t xml:space="preserve">
白桃</t>
    </r>
    <rPh sb="0" eb="3">
      <t>カワナカジマ</t>
    </rPh>
    <rPh sb="4" eb="6">
      <t>ハクトウ</t>
    </rPh>
    <phoneticPr fontId="1"/>
  </si>
  <si>
    <r>
      <t>川中島</t>
    </r>
    <r>
      <rPr>
        <sz val="20"/>
        <rFont val="ＭＳ Ｐゴシック"/>
        <family val="3"/>
        <charset val="128"/>
      </rPr>
      <t xml:space="preserve">
白鳳</t>
    </r>
    <rPh sb="0" eb="3">
      <t>カワナカジマ</t>
    </rPh>
    <rPh sb="4" eb="6">
      <t>ハクホウ</t>
    </rPh>
    <phoneticPr fontId="1"/>
  </si>
  <si>
    <r>
      <t xml:space="preserve">魁密
</t>
    </r>
    <r>
      <rPr>
        <sz val="14"/>
        <rFont val="ＭＳ Ｐゴシック"/>
        <family val="3"/>
        <charset val="128"/>
      </rPr>
      <t>（アップルキウイ）</t>
    </r>
    <rPh sb="0" eb="1">
      <t>サキガケ</t>
    </rPh>
    <rPh sb="1" eb="2">
      <t>ミツ</t>
    </rPh>
    <phoneticPr fontId="1"/>
  </si>
  <si>
    <t>大玉
あかつき</t>
    <rPh sb="0" eb="2">
      <t>オオダマ</t>
    </rPh>
    <phoneticPr fontId="1"/>
  </si>
  <si>
    <t>八女市</t>
    <rPh sb="0" eb="3">
      <t>ヤメシ</t>
    </rPh>
    <phoneticPr fontId="1"/>
  </si>
  <si>
    <t>宗像市</t>
    <rPh sb="0" eb="3">
      <t>ムナカタシ</t>
    </rPh>
    <phoneticPr fontId="1"/>
  </si>
  <si>
    <t>糸島市</t>
    <rPh sb="0" eb="2">
      <t>イトシマ</t>
    </rPh>
    <rPh sb="2" eb="3">
      <t>シ</t>
    </rPh>
    <phoneticPr fontId="1"/>
  </si>
  <si>
    <t>那珂川市</t>
    <rPh sb="0" eb="3">
      <t>ナカガワ</t>
    </rPh>
    <rPh sb="3" eb="4">
      <t>シ</t>
    </rPh>
    <phoneticPr fontId="1"/>
  </si>
  <si>
    <t>古賀市</t>
    <rPh sb="0" eb="3">
      <t>コガシ</t>
    </rPh>
    <phoneticPr fontId="1"/>
  </si>
  <si>
    <t>新宮町</t>
    <rPh sb="0" eb="3">
      <t>シングウマチ</t>
    </rPh>
    <phoneticPr fontId="1"/>
  </si>
  <si>
    <t>福岡市</t>
    <rPh sb="0" eb="3">
      <t>フクオカシ</t>
    </rPh>
    <phoneticPr fontId="1"/>
  </si>
  <si>
    <t>筑紫野市</t>
    <rPh sb="0" eb="4">
      <t>チクシノシ</t>
    </rPh>
    <phoneticPr fontId="1"/>
  </si>
  <si>
    <t>糸島市</t>
    <rPh sb="0" eb="3">
      <t>イトシマシ</t>
    </rPh>
    <phoneticPr fontId="1"/>
  </si>
  <si>
    <t>糸島市</t>
  </si>
  <si>
    <t>新宮町</t>
    <rPh sb="0" eb="2">
      <t>シングウ</t>
    </rPh>
    <rPh sb="2" eb="3">
      <t>マチ</t>
    </rPh>
    <phoneticPr fontId="1"/>
  </si>
  <si>
    <t>うきは市</t>
    <rPh sb="3" eb="4">
      <t>シ</t>
    </rPh>
    <phoneticPr fontId="1"/>
  </si>
  <si>
    <t>朝倉市</t>
    <rPh sb="0" eb="2">
      <t>アサクラ</t>
    </rPh>
    <rPh sb="2" eb="3">
      <t>シ</t>
    </rPh>
    <phoneticPr fontId="1"/>
  </si>
  <si>
    <t>久留米市</t>
    <rPh sb="0" eb="4">
      <t>クルメシ</t>
    </rPh>
    <phoneticPr fontId="1"/>
  </si>
  <si>
    <t>筑前町</t>
    <rPh sb="0" eb="2">
      <t>チクゼン</t>
    </rPh>
    <rPh sb="2" eb="3">
      <t>マチ</t>
    </rPh>
    <phoneticPr fontId="1"/>
  </si>
  <si>
    <t>東峰村</t>
    <rPh sb="0" eb="3">
      <t>トウホウムラ</t>
    </rPh>
    <phoneticPr fontId="1"/>
  </si>
  <si>
    <t>宮若市</t>
    <rPh sb="0" eb="3">
      <t>ミヤワカシ</t>
    </rPh>
    <phoneticPr fontId="1"/>
  </si>
  <si>
    <t>嘉麻市</t>
    <rPh sb="0" eb="3">
      <t>カマシ</t>
    </rPh>
    <phoneticPr fontId="1"/>
  </si>
  <si>
    <t>添田町</t>
    <rPh sb="0" eb="3">
      <t>ソエダマチ</t>
    </rPh>
    <phoneticPr fontId="1"/>
  </si>
  <si>
    <t>川崎町</t>
    <rPh sb="0" eb="3">
      <t>カワサキマチ</t>
    </rPh>
    <phoneticPr fontId="1"/>
  </si>
  <si>
    <t>直方市</t>
    <rPh sb="0" eb="3">
      <t>ノオガタシ</t>
    </rPh>
    <phoneticPr fontId="1"/>
  </si>
  <si>
    <t>飯塚市</t>
  </si>
  <si>
    <t>鞍手町</t>
    <rPh sb="0" eb="3">
      <t>クラテマチ</t>
    </rPh>
    <phoneticPr fontId="1"/>
  </si>
  <si>
    <t>赤村</t>
    <rPh sb="0" eb="2">
      <t>アカムラ</t>
    </rPh>
    <phoneticPr fontId="1"/>
  </si>
  <si>
    <t>福智町</t>
    <rPh sb="0" eb="3">
      <t>フクチマチ</t>
    </rPh>
    <phoneticPr fontId="1"/>
  </si>
  <si>
    <t>香春町</t>
    <rPh sb="0" eb="3">
      <t>カワラマチ</t>
    </rPh>
    <phoneticPr fontId="1"/>
  </si>
  <si>
    <t>大任町</t>
    <rPh sb="0" eb="3">
      <t>オオトウマチ</t>
    </rPh>
    <phoneticPr fontId="1"/>
  </si>
  <si>
    <t>豊前市</t>
    <rPh sb="0" eb="3">
      <t>ブゼンシ</t>
    </rPh>
    <phoneticPr fontId="1"/>
  </si>
  <si>
    <t>築上町</t>
    <rPh sb="0" eb="3">
      <t>チクジョウマチ</t>
    </rPh>
    <phoneticPr fontId="1"/>
  </si>
  <si>
    <t>みやこ町</t>
    <rPh sb="3" eb="4">
      <t>マチ</t>
    </rPh>
    <phoneticPr fontId="1"/>
  </si>
  <si>
    <t>行橋市</t>
    <rPh sb="0" eb="3">
      <t>ユクハシシ</t>
    </rPh>
    <phoneticPr fontId="1"/>
  </si>
  <si>
    <t>上毛町</t>
    <rPh sb="0" eb="3">
      <t>コウゲマチ</t>
    </rPh>
    <phoneticPr fontId="1"/>
  </si>
  <si>
    <t>上毛町</t>
    <rPh sb="0" eb="2">
      <t>コウゲ</t>
    </rPh>
    <rPh sb="2" eb="3">
      <t>マチ</t>
    </rPh>
    <phoneticPr fontId="1"/>
  </si>
  <si>
    <t>北九州市</t>
    <rPh sb="0" eb="4">
      <t>キタキュウシュウシ</t>
    </rPh>
    <phoneticPr fontId="1"/>
  </si>
  <si>
    <t>県計</t>
    <rPh sb="0" eb="1">
      <t>ケン</t>
    </rPh>
    <rPh sb="1" eb="2">
      <t>ケイ</t>
    </rPh>
    <phoneticPr fontId="1"/>
  </si>
  <si>
    <t>品種登録が済んでいないもの</t>
    <rPh sb="0" eb="2">
      <t>ヒンシュ</t>
    </rPh>
    <rPh sb="2" eb="4">
      <t>トウロク</t>
    </rPh>
    <rPh sb="5" eb="6">
      <t>ス</t>
    </rPh>
    <phoneticPr fontId="1"/>
  </si>
  <si>
    <t>大粒・赤</t>
    <rPh sb="0" eb="1">
      <t>オオ</t>
    </rPh>
    <rPh sb="1" eb="2">
      <t>ツブ</t>
    </rPh>
    <rPh sb="3" eb="4">
      <t>アカ</t>
    </rPh>
    <phoneticPr fontId="1"/>
  </si>
  <si>
    <t>晩生・赤</t>
    <rPh sb="0" eb="2">
      <t>バンセイ</t>
    </rPh>
    <rPh sb="3" eb="4">
      <t>アカ</t>
    </rPh>
    <phoneticPr fontId="1"/>
  </si>
  <si>
    <t>品種登録が済んでいるもの</t>
    <rPh sb="0" eb="4">
      <t>ヒンシュトウロク</t>
    </rPh>
    <rPh sb="5" eb="6">
      <t>ス</t>
    </rPh>
    <phoneticPr fontId="1"/>
  </si>
  <si>
    <t>品種登録が済んでいないもの</t>
    <rPh sb="0" eb="4">
      <t>ヒンシュトウロク</t>
    </rPh>
    <rPh sb="5" eb="6">
      <t>ス</t>
    </rPh>
    <phoneticPr fontId="1"/>
  </si>
  <si>
    <t>早笹栗</t>
    <phoneticPr fontId="1"/>
  </si>
  <si>
    <t>福岡農林計</t>
    <rPh sb="0" eb="2">
      <t>フクオカ</t>
    </rPh>
    <rPh sb="2" eb="4">
      <t>ノウリン</t>
    </rPh>
    <rPh sb="4" eb="5">
      <t>ケイ</t>
    </rPh>
    <phoneticPr fontId="1"/>
  </si>
  <si>
    <t>朝倉農林計</t>
    <rPh sb="0" eb="2">
      <t>アサクラ</t>
    </rPh>
    <rPh sb="2" eb="4">
      <t>ノウリン</t>
    </rPh>
    <rPh sb="4" eb="5">
      <t>ケイ</t>
    </rPh>
    <phoneticPr fontId="1"/>
  </si>
  <si>
    <t>八幡農林計</t>
    <rPh sb="0" eb="2">
      <t>ヤハタ</t>
    </rPh>
    <rPh sb="2" eb="4">
      <t>ノウリン</t>
    </rPh>
    <rPh sb="4" eb="5">
      <t>ケイ</t>
    </rPh>
    <phoneticPr fontId="1"/>
  </si>
  <si>
    <t>筑後農林計</t>
    <rPh sb="0" eb="2">
      <t>チクゴ</t>
    </rPh>
    <rPh sb="2" eb="4">
      <t>ノウリン</t>
    </rPh>
    <rPh sb="4" eb="5">
      <t>ケイ</t>
    </rPh>
    <phoneticPr fontId="1"/>
  </si>
  <si>
    <t>行橋農林計</t>
    <rPh sb="0" eb="2">
      <t>ユクハシ</t>
    </rPh>
    <rPh sb="2" eb="4">
      <t>ノウリン</t>
    </rPh>
    <rPh sb="4" eb="5">
      <t>ケイ</t>
    </rPh>
    <phoneticPr fontId="1"/>
  </si>
  <si>
    <t>飯塚農林計</t>
    <rPh sb="0" eb="2">
      <t>イイヅカ</t>
    </rPh>
    <rPh sb="2" eb="4">
      <t>ノウリン</t>
    </rPh>
    <rPh sb="4" eb="5">
      <t>ケイ</t>
    </rPh>
    <phoneticPr fontId="1"/>
  </si>
  <si>
    <t>中粒</t>
    <rPh sb="0" eb="2">
      <t>チュウリュウ</t>
    </rPh>
    <phoneticPr fontId="1"/>
  </si>
  <si>
    <t>大粒・赤</t>
    <rPh sb="0" eb="2">
      <t>オオツブ</t>
    </rPh>
    <rPh sb="3" eb="4">
      <t>アカ</t>
    </rPh>
    <phoneticPr fontId="1"/>
  </si>
  <si>
    <t>品種登録が済んでいるもの</t>
    <rPh sb="0" eb="1">
      <t>シナ</t>
    </rPh>
    <rPh sb="1" eb="2">
      <t>タネ</t>
    </rPh>
    <rPh sb="2" eb="3">
      <t>ノボル</t>
    </rPh>
    <rPh sb="3" eb="4">
      <t>ロク</t>
    </rPh>
    <rPh sb="5" eb="6">
      <t>ス</t>
    </rPh>
    <phoneticPr fontId="1"/>
  </si>
  <si>
    <t>品種登録が済んでいないもの</t>
    <rPh sb="0" eb="1">
      <t>シナ</t>
    </rPh>
    <rPh sb="1" eb="2">
      <t>タネ</t>
    </rPh>
    <rPh sb="2" eb="3">
      <t>ノボル</t>
    </rPh>
    <rPh sb="3" eb="4">
      <t>ロク</t>
    </rPh>
    <rPh sb="5" eb="6">
      <t>ス</t>
    </rPh>
    <phoneticPr fontId="1"/>
  </si>
  <si>
    <t>　　品種登録が済んでいないもの</t>
    <rPh sb="2" eb="4">
      <t>ヒンシュ</t>
    </rPh>
    <rPh sb="4" eb="6">
      <t>トウロク</t>
    </rPh>
    <rPh sb="7" eb="8">
      <t>ス</t>
    </rPh>
    <phoneticPr fontId="1"/>
  </si>
  <si>
    <t>品種登録が
済んでいるもの</t>
    <rPh sb="0" eb="4">
      <t>ヒンシュトウロク</t>
    </rPh>
    <rPh sb="6" eb="7">
      <t>ス</t>
    </rPh>
    <phoneticPr fontId="1"/>
  </si>
  <si>
    <t>小梅</t>
    <rPh sb="0" eb="2">
      <t>コウメ</t>
    </rPh>
    <phoneticPr fontId="1"/>
  </si>
  <si>
    <t>渋柿</t>
    <rPh sb="0" eb="2">
      <t>シブガキ</t>
    </rPh>
    <phoneticPr fontId="1"/>
  </si>
  <si>
    <t>おうとう</t>
    <phoneticPr fontId="1"/>
  </si>
  <si>
    <t>紅さやか</t>
    <rPh sb="0" eb="1">
      <t>ベニ</t>
    </rPh>
    <phoneticPr fontId="1"/>
  </si>
  <si>
    <t>山形美人</t>
    <rPh sb="0" eb="2">
      <t>ヤマガタ</t>
    </rPh>
    <rPh sb="2" eb="4">
      <t>ビジン</t>
    </rPh>
    <phoneticPr fontId="1"/>
  </si>
  <si>
    <t>紅秀峰</t>
  </si>
  <si>
    <t>佐藤錦</t>
    <rPh sb="0" eb="2">
      <t>サトウ</t>
    </rPh>
    <rPh sb="2" eb="3">
      <t>ニシキ</t>
    </rPh>
    <phoneticPr fontId="1"/>
  </si>
  <si>
    <t>品種登録が済んで
いないもの</t>
    <rPh sb="0" eb="4">
      <t>ヒンシュトウロク</t>
    </rPh>
    <rPh sb="5" eb="6">
      <t>ス</t>
    </rPh>
    <phoneticPr fontId="1"/>
  </si>
  <si>
    <t>１　果樹品種別生産動向調査</t>
    <rPh sb="6" eb="7">
      <t>ベツ</t>
    </rPh>
    <rPh sb="7" eb="9">
      <t>セイサン</t>
    </rPh>
    <rPh sb="9" eb="11">
      <t>ドウコウ</t>
    </rPh>
    <rPh sb="11" eb="13">
      <t>チョウサ</t>
    </rPh>
    <phoneticPr fontId="1"/>
  </si>
  <si>
    <t>１　果樹品種別生産動向調査　</t>
    <rPh sb="6" eb="7">
      <t>ベツ</t>
    </rPh>
    <rPh sb="7" eb="9">
      <t>セイサン</t>
    </rPh>
    <rPh sb="9" eb="11">
      <t>ドウコウ</t>
    </rPh>
    <rPh sb="11" eb="13">
      <t>チョウサ</t>
    </rPh>
    <phoneticPr fontId="1"/>
  </si>
  <si>
    <t>飯塚市</t>
    <rPh sb="0" eb="3">
      <t>イイヅカシ</t>
    </rPh>
    <phoneticPr fontId="13"/>
  </si>
  <si>
    <t>岡垣町</t>
    <rPh sb="0" eb="3">
      <t>オカガキマチ</t>
    </rPh>
    <phoneticPr fontId="1"/>
  </si>
  <si>
    <t>岡垣町</t>
    <rPh sb="0" eb="2">
      <t>オカガキ</t>
    </rPh>
    <rPh sb="2" eb="3">
      <t>マチ</t>
    </rPh>
    <phoneticPr fontId="1"/>
  </si>
  <si>
    <t>涼風</t>
    <rPh sb="0" eb="2">
      <t>スズカゼ</t>
    </rPh>
    <phoneticPr fontId="1"/>
  </si>
  <si>
    <t>白茂木</t>
    <rPh sb="0" eb="3">
      <t>シロモギ</t>
    </rPh>
    <phoneticPr fontId="1"/>
  </si>
  <si>
    <t>うきは市</t>
  </si>
  <si>
    <t>大牟田市</t>
    <rPh sb="0" eb="4">
      <t>オオムタシ</t>
    </rPh>
    <phoneticPr fontId="1"/>
  </si>
  <si>
    <t>みやま市</t>
    <rPh sb="3" eb="4">
      <t>シ</t>
    </rPh>
    <phoneticPr fontId="1"/>
  </si>
  <si>
    <t>柳川市</t>
    <rPh sb="0" eb="3">
      <t>ヤナガワシ</t>
    </rPh>
    <phoneticPr fontId="1"/>
  </si>
  <si>
    <t>筑後市</t>
    <rPh sb="0" eb="3">
      <t>チクゴシ</t>
    </rPh>
    <phoneticPr fontId="1"/>
  </si>
  <si>
    <t>広川町</t>
    <rPh sb="0" eb="3">
      <t>ヒロカワマチ</t>
    </rPh>
    <phoneticPr fontId="1"/>
  </si>
  <si>
    <t>　巨峰</t>
    <rPh sb="1" eb="3">
      <t>キョホウ</t>
    </rPh>
    <phoneticPr fontId="1"/>
  </si>
  <si>
    <t>うち永松系</t>
    <rPh sb="2" eb="5">
      <t>ナガマツケイ</t>
    </rPh>
    <phoneticPr fontId="1"/>
  </si>
  <si>
    <t>玉水</t>
    <rPh sb="0" eb="2">
      <t>タマミズ</t>
    </rPh>
    <phoneticPr fontId="1"/>
  </si>
  <si>
    <t>(単位：ha）</t>
    <rPh sb="1" eb="3">
      <t>タンイ</t>
    </rPh>
    <phoneticPr fontId="1"/>
  </si>
  <si>
    <t>夏明</t>
    <rPh sb="0" eb="1">
      <t>ナツ</t>
    </rPh>
    <rPh sb="1" eb="2">
      <t>アカ</t>
    </rPh>
    <phoneticPr fontId="1"/>
  </si>
  <si>
    <t>トン</t>
    <phoneticPr fontId="1"/>
  </si>
  <si>
    <t>その他</t>
    <phoneticPr fontId="1"/>
  </si>
  <si>
    <t>シナノ
ドルチェ</t>
    <phoneticPr fontId="1"/>
  </si>
  <si>
    <t>つがる</t>
    <phoneticPr fontId="1"/>
  </si>
  <si>
    <t>ひめ
かみ</t>
    <phoneticPr fontId="1"/>
  </si>
  <si>
    <t>ｼﾅﾉ
ｽｲｰﾄ</t>
    <phoneticPr fontId="1"/>
  </si>
  <si>
    <t>ｼﾅﾉ
ゴールド</t>
    <phoneticPr fontId="1"/>
  </si>
  <si>
    <t>ふじ</t>
    <phoneticPr fontId="1"/>
  </si>
  <si>
    <t>あかぎ</t>
    <phoneticPr fontId="1"/>
  </si>
  <si>
    <t>ｼﾞｮﾅ
ｺﾞｰﾙﾄﾞ</t>
    <phoneticPr fontId="1"/>
  </si>
  <si>
    <t>ｈａ</t>
    <phoneticPr fontId="1"/>
  </si>
  <si>
    <t>トン</t>
    <phoneticPr fontId="1"/>
  </si>
  <si>
    <t>トン</t>
    <phoneticPr fontId="1"/>
  </si>
  <si>
    <t>市町村</t>
    <phoneticPr fontId="1"/>
  </si>
  <si>
    <t>ﾛｻﾞﾘｵ
ﾋﾞｱﾝｺ</t>
    <phoneticPr fontId="1"/>
  </si>
  <si>
    <t>ﾋﾟｵｰﾈ</t>
    <phoneticPr fontId="1"/>
  </si>
  <si>
    <t>ﾏｽｶｯﾄｵﾌﾞ
ｱﾚｷｻﾝﾄﾞﾘｱ</t>
    <phoneticPr fontId="1"/>
  </si>
  <si>
    <t>ﾃﾞﾗｳｴｱ</t>
    <phoneticPr fontId="1"/>
  </si>
  <si>
    <t>トン</t>
    <phoneticPr fontId="1"/>
  </si>
  <si>
    <t>うきは市</t>
    <rPh sb="3" eb="4">
      <t>シ</t>
    </rPh>
    <phoneticPr fontId="15"/>
  </si>
  <si>
    <t>トン</t>
    <phoneticPr fontId="1"/>
  </si>
  <si>
    <t>うきは市</t>
    <rPh sb="3" eb="4">
      <t>シ</t>
    </rPh>
    <phoneticPr fontId="1"/>
  </si>
  <si>
    <t>ｈａ</t>
    <phoneticPr fontId="1"/>
  </si>
  <si>
    <t>うきは市</t>
    <rPh sb="3" eb="4">
      <t>し</t>
    </rPh>
    <phoneticPr fontId="14" type="Hiragana"/>
  </si>
  <si>
    <t>なつき</t>
    <phoneticPr fontId="1"/>
  </si>
  <si>
    <t>なつ
おとめ</t>
    <phoneticPr fontId="1"/>
  </si>
  <si>
    <t>なつっこ</t>
    <phoneticPr fontId="1"/>
  </si>
  <si>
    <t>はな
よめ</t>
    <phoneticPr fontId="1"/>
  </si>
  <si>
    <t>ハニｰ
ﾊｰﾄ</t>
    <phoneticPr fontId="1"/>
  </si>
  <si>
    <t>大石早生
すもも</t>
    <phoneticPr fontId="1"/>
  </si>
  <si>
    <t>うきは市</t>
    <phoneticPr fontId="1"/>
  </si>
  <si>
    <t>伊那
豊後</t>
    <phoneticPr fontId="1"/>
  </si>
  <si>
    <t>甲州
小梅</t>
    <phoneticPr fontId="1"/>
  </si>
  <si>
    <t>ｈａ</t>
    <phoneticPr fontId="1"/>
  </si>
  <si>
    <t>トン</t>
    <phoneticPr fontId="1"/>
  </si>
  <si>
    <t>トン</t>
    <phoneticPr fontId="1"/>
  </si>
  <si>
    <t>はるたより</t>
    <phoneticPr fontId="1"/>
  </si>
  <si>
    <t>なつたより</t>
    <phoneticPr fontId="1"/>
  </si>
  <si>
    <t>トン</t>
    <phoneticPr fontId="1"/>
  </si>
  <si>
    <t>ぽろたん</t>
    <phoneticPr fontId="1"/>
  </si>
  <si>
    <t>ﾄﾑﾘ</t>
    <phoneticPr fontId="1"/>
  </si>
  <si>
    <t>ﾏﾂｱ</t>
    <phoneticPr fontId="1"/>
  </si>
  <si>
    <t>ﾍｲﾜｰﾄﾞ</t>
    <phoneticPr fontId="1"/>
  </si>
  <si>
    <t>ﾚｲﾝﾎﾞｰﾚｯﾄﾞ</t>
    <phoneticPr fontId="1"/>
  </si>
  <si>
    <t>ゴールデン
キング</t>
    <phoneticPr fontId="1"/>
  </si>
  <si>
    <t>ｈａ</t>
    <phoneticPr fontId="1"/>
  </si>
  <si>
    <t>トン</t>
    <phoneticPr fontId="1"/>
  </si>
  <si>
    <t>涼香</t>
    <rPh sb="0" eb="1">
      <t>スズ</t>
    </rPh>
    <rPh sb="1" eb="2">
      <t>カオリ</t>
    </rPh>
    <phoneticPr fontId="1"/>
  </si>
  <si>
    <t>秋鈴</t>
    <rPh sb="0" eb="1">
      <t>アキ</t>
    </rPh>
    <rPh sb="1" eb="2">
      <t>リン</t>
    </rPh>
    <phoneticPr fontId="1"/>
  </si>
  <si>
    <t>宗像市</t>
    <rPh sb="0" eb="3">
      <t>ムナカタシ</t>
    </rPh>
    <phoneticPr fontId="16"/>
  </si>
  <si>
    <t>福津市</t>
    <rPh sb="0" eb="3">
      <t>フクツシ</t>
    </rPh>
    <phoneticPr fontId="16"/>
  </si>
  <si>
    <t>那珂川市</t>
    <rPh sb="0" eb="4">
      <t>ナカガワシ</t>
    </rPh>
    <phoneticPr fontId="1"/>
  </si>
  <si>
    <t>宗像市</t>
    <rPh sb="0" eb="2">
      <t>ムナカタ</t>
    </rPh>
    <rPh sb="2" eb="3">
      <t>シ</t>
    </rPh>
    <phoneticPr fontId="1"/>
  </si>
  <si>
    <t>久留米市</t>
    <rPh sb="0" eb="3">
      <t>クルメ</t>
    </rPh>
    <rPh sb="3" eb="4">
      <t>シ</t>
    </rPh>
    <phoneticPr fontId="16"/>
  </si>
  <si>
    <t>田川市</t>
    <rPh sb="0" eb="3">
      <t>タガワシ</t>
    </rPh>
    <phoneticPr fontId="1"/>
  </si>
  <si>
    <t>　うんしゅうみかん(令和５年産）</t>
    <rPh sb="10" eb="12">
      <t>レイワ</t>
    </rPh>
    <rPh sb="13" eb="15">
      <t>ネンサン</t>
    </rPh>
    <phoneticPr fontId="1"/>
  </si>
  <si>
    <t>りんご（令和５年産）</t>
    <rPh sb="4" eb="6">
      <t>レイワ</t>
    </rPh>
    <rPh sb="7" eb="9">
      <t>ネンサン</t>
    </rPh>
    <phoneticPr fontId="1"/>
  </si>
  <si>
    <t>生食用ぶどう（令和５年産）</t>
    <rPh sb="0" eb="3">
      <t>セイショクヨウ</t>
    </rPh>
    <rPh sb="7" eb="9">
      <t>レイワ</t>
    </rPh>
    <rPh sb="10" eb="12">
      <t>ネンサン</t>
    </rPh>
    <phoneticPr fontId="1"/>
  </si>
  <si>
    <t>日本なし（令和５年産）</t>
    <rPh sb="0" eb="2">
      <t>ニホン</t>
    </rPh>
    <rPh sb="5" eb="7">
      <t>レイワ</t>
    </rPh>
    <rPh sb="8" eb="10">
      <t>ネンサン</t>
    </rPh>
    <phoneticPr fontId="1"/>
  </si>
  <si>
    <t>もも生食用（加工兼用種を含む）（令和５年産）</t>
    <rPh sb="2" eb="5">
      <t>セイショクヨウ</t>
    </rPh>
    <rPh sb="6" eb="8">
      <t>カコウ</t>
    </rPh>
    <rPh sb="8" eb="9">
      <t>ケン</t>
    </rPh>
    <rPh sb="9" eb="10">
      <t>ヨウ</t>
    </rPh>
    <rPh sb="10" eb="11">
      <t>シュ</t>
    </rPh>
    <rPh sb="12" eb="13">
      <t>フク</t>
    </rPh>
    <rPh sb="16" eb="18">
      <t>レイワ</t>
    </rPh>
    <rPh sb="19" eb="21">
      <t>ネンサン</t>
    </rPh>
    <phoneticPr fontId="1"/>
  </si>
  <si>
    <t>すもも（令和５年産）</t>
    <rPh sb="4" eb="6">
      <t>レイワ</t>
    </rPh>
    <rPh sb="7" eb="9">
      <t>ネンサン</t>
    </rPh>
    <phoneticPr fontId="1"/>
  </si>
  <si>
    <t>（令和５年産）</t>
    <rPh sb="1" eb="3">
      <t>レイワ</t>
    </rPh>
    <rPh sb="4" eb="6">
      <t>ネンサン</t>
    </rPh>
    <phoneticPr fontId="1"/>
  </si>
  <si>
    <t>うめ（令和５年産）</t>
    <rPh sb="3" eb="5">
      <t>レイワ</t>
    </rPh>
    <rPh sb="6" eb="8">
      <t>ネンサン</t>
    </rPh>
    <phoneticPr fontId="1"/>
  </si>
  <si>
    <t>　　かき（令和５年産）</t>
    <rPh sb="5" eb="7">
      <t>レイワ</t>
    </rPh>
    <rPh sb="8" eb="10">
      <t>ネンサン</t>
    </rPh>
    <phoneticPr fontId="1"/>
  </si>
  <si>
    <t>　くり（令和５年産）</t>
    <rPh sb="4" eb="6">
      <t>レイワ</t>
    </rPh>
    <rPh sb="7" eb="9">
      <t>ネンサン</t>
    </rPh>
    <phoneticPr fontId="1"/>
  </si>
  <si>
    <t>キウイフルーツ（令和５年産）</t>
    <rPh sb="8" eb="10">
      <t>レイワ</t>
    </rPh>
    <rPh sb="11" eb="13">
      <t>ネンサン</t>
    </rPh>
    <phoneticPr fontId="1"/>
  </si>
  <si>
    <t>日南１号Ｎ
（日南の姫）</t>
    <rPh sb="0" eb="1">
      <t>ニチ</t>
    </rPh>
    <rPh sb="1" eb="2">
      <t>ナン</t>
    </rPh>
    <rPh sb="3" eb="4">
      <t>ゴウ</t>
    </rPh>
    <rPh sb="7" eb="8">
      <t>ヒ</t>
    </rPh>
    <rPh sb="8" eb="9">
      <t>ミナミ</t>
    </rPh>
    <rPh sb="10" eb="11">
      <t>ヒメ</t>
    </rPh>
    <phoneticPr fontId="1"/>
  </si>
  <si>
    <t/>
  </si>
  <si>
    <t>BKシ―ド
レス</t>
    <phoneticPr fontId="1"/>
  </si>
  <si>
    <t>福津市</t>
    <rPh sb="0" eb="2">
      <t>フクツ</t>
    </rPh>
    <rPh sb="2" eb="3">
      <t>シ</t>
    </rPh>
    <phoneticPr fontId="1"/>
  </si>
  <si>
    <t>甘太</t>
    <rPh sb="0" eb="1">
      <t>アマ</t>
    </rPh>
    <rPh sb="1" eb="2">
      <t>タ</t>
    </rPh>
    <phoneticPr fontId="1"/>
  </si>
  <si>
    <t>幸茜</t>
    <rPh sb="0" eb="1">
      <t>サチ</t>
    </rPh>
    <rPh sb="1" eb="2">
      <t>アカネ</t>
    </rPh>
    <phoneticPr fontId="1"/>
  </si>
  <si>
    <t>黄金桃</t>
    <rPh sb="0" eb="2">
      <t>コガネ</t>
    </rPh>
    <rPh sb="2" eb="3">
      <t>モモ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</si>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</sst>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"/>
    <numFmt numFmtId="178" formatCode="0.0_);[Red]\(0.0\)"/>
    <numFmt numFmtId="179" formatCode="#,##0.0;\-#,##0.0"/>
    <numFmt numFmtId="180" formatCode="0.00_);[Red]\(0.00\)"/>
    <numFmt numFmtId="181" formatCode="#,##0_ "/>
    <numFmt numFmtId="182" formatCode="#,##0.0_);[Red]\(#,##0.0\)"/>
    <numFmt numFmtId="183" formatCode="#,##0.00_);[Red]\(#,##0.00\)"/>
  </numFmts>
  <fonts count="18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DejaVu Sans"/>
      <family val="2"/>
    </font>
    <font>
      <b/>
      <sz val="15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176" fontId="0" fillId="0" borderId="0"/>
  </cellStyleXfs>
  <cellXfs count="592">
    <xf numFmtId="177" fontId="0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177" fontId="5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right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9" fontId="2" fillId="0" borderId="4" xfId="0" applyNumberFormat="1" applyFont="1" applyFill="1" applyBorder="1" applyAlignment="1" applyProtection="1">
      <alignment horizontal="center" vertical="center" wrapText="1" shrinkToFit="1"/>
    </xf>
    <xf numFmtId="179" fontId="2" fillId="0" borderId="5" xfId="0" applyNumberFormat="1" applyFont="1" applyFill="1" applyBorder="1" applyAlignment="1" applyProtection="1">
      <alignment horizontal="center" vertical="center" wrapText="1" shrinkToFit="1"/>
    </xf>
    <xf numFmtId="179" fontId="2" fillId="0" borderId="6" xfId="0" applyNumberFormat="1" applyFont="1" applyFill="1" applyBorder="1" applyAlignment="1" applyProtection="1">
      <alignment horizontal="center" vertical="center" wrapText="1" shrinkToFit="1"/>
    </xf>
    <xf numFmtId="179" fontId="2" fillId="0" borderId="7" xfId="0" applyNumberFormat="1" applyFont="1" applyFill="1" applyBorder="1" applyAlignment="1" applyProtection="1">
      <alignment horizontal="center" vertical="center" wrapText="1" shrinkToFit="1"/>
    </xf>
    <xf numFmtId="179" fontId="11" fillId="0" borderId="7" xfId="0" applyNumberFormat="1" applyFont="1" applyFill="1" applyBorder="1" applyAlignment="1" applyProtection="1">
      <alignment horizontal="center" vertical="center" wrapText="1" shrinkToFit="1"/>
    </xf>
    <xf numFmtId="179" fontId="2" fillId="0" borderId="8" xfId="0" applyNumberFormat="1" applyFont="1" applyFill="1" applyBorder="1" applyAlignment="1" applyProtection="1">
      <alignment horizontal="center" vertical="center" wrapText="1"/>
    </xf>
    <xf numFmtId="179" fontId="2" fillId="0" borderId="7" xfId="0" applyNumberFormat="1" applyFont="1" applyFill="1" applyBorder="1" applyAlignment="1" applyProtection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 shrinkToFit="1"/>
    </xf>
    <xf numFmtId="179" fontId="2" fillId="0" borderId="5" xfId="0" applyNumberFormat="1" applyFont="1" applyFill="1" applyBorder="1" applyAlignment="1">
      <alignment horizontal="center" vertical="center" wrapText="1" shrinkToFit="1"/>
    </xf>
    <xf numFmtId="179" fontId="11" fillId="0" borderId="7" xfId="0" applyNumberFormat="1" applyFont="1" applyFill="1" applyBorder="1" applyAlignment="1">
      <alignment horizontal="center" vertical="center" wrapText="1" shrinkToFit="1"/>
    </xf>
    <xf numFmtId="179" fontId="11" fillId="0" borderId="5" xfId="0" applyNumberFormat="1" applyFont="1" applyFill="1" applyBorder="1" applyAlignment="1">
      <alignment horizontal="center" vertical="center" wrapText="1" shrinkToFi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 applyProtection="1">
      <alignment vertical="center"/>
      <protection locked="0"/>
    </xf>
    <xf numFmtId="177" fontId="2" fillId="0" borderId="6" xfId="0" applyNumberFormat="1" applyFont="1" applyFill="1" applyBorder="1" applyAlignment="1">
      <alignment vertical="center"/>
    </xf>
    <xf numFmtId="179" fontId="2" fillId="0" borderId="7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 applyProtection="1">
      <alignment horizontal="center" vertical="center" shrinkToFit="1"/>
    </xf>
    <xf numFmtId="179" fontId="2" fillId="0" borderId="13" xfId="0" applyNumberFormat="1" applyFont="1" applyFill="1" applyBorder="1" applyAlignment="1" applyProtection="1">
      <alignment horizontal="center" vertical="center" wrapText="1" shrinkToFit="1"/>
    </xf>
    <xf numFmtId="179" fontId="2" fillId="0" borderId="5" xfId="0" applyNumberFormat="1" applyFont="1" applyFill="1" applyBorder="1" applyAlignment="1">
      <alignment horizontal="center" vertical="center" shrinkToFit="1"/>
    </xf>
    <xf numFmtId="179" fontId="2" fillId="0" borderId="4" xfId="0" applyNumberFormat="1" applyFont="1" applyFill="1" applyBorder="1" applyAlignment="1">
      <alignment horizontal="center" vertical="center" wrapText="1" shrinkToFit="1"/>
    </xf>
    <xf numFmtId="179" fontId="2" fillId="0" borderId="12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 applyProtection="1">
      <alignment horizontal="center" vertical="center" shrinkToFit="1"/>
    </xf>
    <xf numFmtId="179" fontId="2" fillId="0" borderId="8" xfId="0" applyNumberFormat="1" applyFont="1" applyFill="1" applyBorder="1" applyAlignment="1" applyProtection="1">
      <alignment horizontal="center" vertical="center" shrinkToFit="1"/>
    </xf>
    <xf numFmtId="179" fontId="2" fillId="0" borderId="14" xfId="0" applyNumberFormat="1" applyFont="1" applyFill="1" applyBorder="1" applyAlignment="1" applyProtection="1">
      <alignment horizontal="center" vertical="center" shrinkToFit="1"/>
    </xf>
    <xf numFmtId="179" fontId="2" fillId="0" borderId="5" xfId="0" applyNumberFormat="1" applyFont="1" applyFill="1" applyBorder="1" applyAlignment="1" applyProtection="1">
      <alignment horizontal="center" vertical="center" shrinkToFit="1"/>
    </xf>
    <xf numFmtId="179" fontId="2" fillId="0" borderId="15" xfId="0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7" fontId="8" fillId="0" borderId="0" xfId="0" applyNumberFormat="1" applyFont="1" applyFill="1" applyAlignment="1">
      <alignment vertical="center"/>
    </xf>
    <xf numFmtId="177" fontId="4" fillId="0" borderId="6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179" fontId="10" fillId="0" borderId="5" xfId="0" applyNumberFormat="1" applyFont="1" applyFill="1" applyBorder="1" applyAlignment="1">
      <alignment horizontal="center" vertical="center" wrapText="1" shrinkToFit="1"/>
    </xf>
    <xf numFmtId="179" fontId="2" fillId="0" borderId="8" xfId="0" applyNumberFormat="1" applyFont="1" applyFill="1" applyBorder="1" applyAlignment="1" applyProtection="1">
      <alignment horizontal="center" vertical="center"/>
    </xf>
    <xf numFmtId="179" fontId="2" fillId="0" borderId="1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 applyProtection="1">
      <alignment horizontal="center" vertical="center" wrapText="1" shrinkToFit="1"/>
    </xf>
    <xf numFmtId="177" fontId="2" fillId="0" borderId="18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 applyProtection="1">
      <alignment horizontal="center" vertical="center"/>
      <protection locked="0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9" fontId="2" fillId="0" borderId="2" xfId="0" applyNumberFormat="1" applyFont="1" applyFill="1" applyBorder="1" applyAlignment="1" applyProtection="1">
      <alignment horizontal="center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179" fontId="2" fillId="0" borderId="3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 wrapText="1" shrinkToFit="1"/>
    </xf>
    <xf numFmtId="181" fontId="2" fillId="0" borderId="0" xfId="0" applyNumberFormat="1" applyFont="1" applyFill="1" applyAlignment="1" applyProtection="1">
      <alignment horizontal="right" vertical="center"/>
      <protection locked="0"/>
    </xf>
    <xf numFmtId="177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9" fontId="2" fillId="0" borderId="24" xfId="0" applyNumberFormat="1" applyFont="1" applyFill="1" applyBorder="1" applyAlignment="1">
      <alignment horizontal="center" vertical="center"/>
    </xf>
    <xf numFmtId="177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9" fontId="2" fillId="0" borderId="16" xfId="0" applyNumberFormat="1" applyFont="1" applyFill="1" applyBorder="1" applyAlignment="1">
      <alignment vertical="center"/>
    </xf>
    <xf numFmtId="179" fontId="2" fillId="0" borderId="15" xfId="0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79" fontId="2" fillId="0" borderId="8" xfId="0" applyNumberFormat="1" applyFont="1" applyFill="1" applyBorder="1" applyAlignment="1">
      <alignment horizontal="center" vertical="center" shrinkToFit="1"/>
    </xf>
    <xf numFmtId="179" fontId="2" fillId="0" borderId="19" xfId="0" applyNumberFormat="1" applyFont="1" applyFill="1" applyBorder="1" applyAlignment="1">
      <alignment horizontal="center" vertical="center"/>
    </xf>
    <xf numFmtId="179" fontId="2" fillId="0" borderId="26" xfId="0" applyNumberFormat="1" applyFont="1" applyFill="1" applyBorder="1" applyAlignment="1">
      <alignment horizontal="center" vertical="center" wrapText="1" shrinkToFit="1"/>
    </xf>
    <xf numFmtId="179" fontId="2" fillId="0" borderId="5" xfId="0" applyNumberFormat="1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vertical="center" wrapText="1" shrinkToFit="1"/>
    </xf>
    <xf numFmtId="179" fontId="2" fillId="0" borderId="7" xfId="0" applyNumberFormat="1" applyFont="1" applyFill="1" applyBorder="1" applyAlignment="1">
      <alignment horizontal="center" vertical="center" wrapText="1"/>
    </xf>
    <xf numFmtId="179" fontId="9" fillId="0" borderId="7" xfId="0" applyNumberFormat="1" applyFont="1" applyFill="1" applyBorder="1" applyAlignment="1" applyProtection="1">
      <alignment horizontal="center" vertical="center" wrapText="1"/>
    </xf>
    <xf numFmtId="179" fontId="2" fillId="0" borderId="8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 applyProtection="1">
      <alignment horizontal="center" vertical="center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shrinkToFit="1"/>
    </xf>
    <xf numFmtId="179" fontId="0" fillId="0" borderId="4" xfId="0" applyNumberFormat="1" applyFont="1" applyFill="1" applyBorder="1" applyAlignment="1">
      <alignment horizontal="center" vertical="center" wrapText="1" shrinkToFit="1"/>
    </xf>
    <xf numFmtId="179" fontId="11" fillId="0" borderId="4" xfId="0" applyNumberFormat="1" applyFont="1" applyFill="1" applyBorder="1" applyAlignment="1">
      <alignment horizontal="center" vertical="center" wrapText="1" shrinkToFit="1"/>
    </xf>
    <xf numFmtId="179" fontId="2" fillId="0" borderId="26" xfId="0" applyNumberFormat="1" applyFont="1" applyFill="1" applyBorder="1" applyAlignment="1" applyProtection="1">
      <alignment horizontal="center" vertical="center" wrapText="1" shrinkToFit="1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8" xfId="0" applyNumberFormat="1" applyFont="1" applyFill="1" applyBorder="1" applyAlignment="1" applyProtection="1">
      <alignment horizontal="center" vertical="center" wrapText="1" shrinkToFit="1"/>
    </xf>
    <xf numFmtId="179" fontId="10" fillId="0" borderId="6" xfId="0" applyNumberFormat="1" applyFont="1" applyFill="1" applyBorder="1" applyAlignment="1">
      <alignment horizontal="center" vertical="center" wrapText="1" shrinkToFit="1"/>
    </xf>
    <xf numFmtId="179" fontId="2" fillId="0" borderId="28" xfId="0" applyNumberFormat="1" applyFont="1" applyFill="1" applyBorder="1" applyAlignment="1">
      <alignment horizontal="center" vertical="center"/>
    </xf>
    <xf numFmtId="179" fontId="0" fillId="0" borderId="7" xfId="0" applyNumberFormat="1" applyFont="1" applyFill="1" applyBorder="1" applyAlignment="1">
      <alignment horizontal="center" vertical="center" wrapText="1" shrinkToFit="1"/>
    </xf>
    <xf numFmtId="179" fontId="2" fillId="0" borderId="11" xfId="0" applyNumberFormat="1" applyFont="1" applyFill="1" applyBorder="1" applyAlignment="1" applyProtection="1">
      <alignment horizontal="center" vertical="center" shrinkToFit="1"/>
    </xf>
    <xf numFmtId="177" fontId="2" fillId="0" borderId="29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3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  <protection locked="0"/>
    </xf>
    <xf numFmtId="179" fontId="2" fillId="0" borderId="31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 applyProtection="1">
      <alignment horizontal="center" vertical="center"/>
    </xf>
    <xf numFmtId="179" fontId="2" fillId="0" borderId="27" xfId="0" applyNumberFormat="1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 applyProtection="1">
      <alignment horizontal="center" vertical="center"/>
    </xf>
    <xf numFmtId="179" fontId="2" fillId="0" borderId="3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179" fontId="2" fillId="0" borderId="36" xfId="0" applyNumberFormat="1" applyFont="1" applyFill="1" applyBorder="1" applyAlignment="1" applyProtection="1">
      <alignment horizontal="center" vertical="center" wrapText="1" shrinkToFit="1"/>
    </xf>
    <xf numFmtId="179" fontId="2" fillId="0" borderId="37" xfId="0" applyNumberFormat="1" applyFont="1" applyFill="1" applyBorder="1" applyAlignment="1">
      <alignment horizontal="center" vertical="center"/>
    </xf>
    <xf numFmtId="179" fontId="11" fillId="0" borderId="26" xfId="0" applyNumberFormat="1" applyFont="1" applyFill="1" applyBorder="1" applyAlignment="1" applyProtection="1">
      <alignment horizontal="center" vertical="center" wrapText="1" shrinkToFit="1"/>
    </xf>
    <xf numFmtId="179" fontId="2" fillId="0" borderId="15" xfId="0" applyNumberFormat="1" applyFont="1" applyFill="1" applyBorder="1" applyAlignment="1">
      <alignment horizontal="center" vertical="center"/>
    </xf>
    <xf numFmtId="177" fontId="12" fillId="0" borderId="38" xfId="0" applyNumberFormat="1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center" vertical="center"/>
    </xf>
    <xf numFmtId="179" fontId="2" fillId="0" borderId="29" xfId="0" applyNumberFormat="1" applyFont="1" applyFill="1" applyBorder="1" applyAlignment="1">
      <alignment horizontal="center" vertical="center"/>
    </xf>
    <xf numFmtId="179" fontId="2" fillId="0" borderId="34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 applyProtection="1">
      <alignment horizontal="center" vertical="center"/>
    </xf>
    <xf numFmtId="179" fontId="9" fillId="0" borderId="15" xfId="0" applyNumberFormat="1" applyFont="1" applyFill="1" applyBorder="1" applyAlignment="1" applyProtection="1">
      <alignment horizontal="center" vertical="center" wrapText="1"/>
    </xf>
    <xf numFmtId="179" fontId="11" fillId="0" borderId="4" xfId="0" applyNumberFormat="1" applyFont="1" applyFill="1" applyBorder="1" applyAlignment="1" applyProtection="1">
      <alignment horizontal="center" vertical="center" wrapText="1"/>
    </xf>
    <xf numFmtId="179" fontId="2" fillId="0" borderId="15" xfId="0" applyNumberFormat="1" applyFont="1" applyFill="1" applyBorder="1" applyAlignment="1" applyProtection="1">
      <alignment horizontal="center" vertical="center" wrapText="1" shrinkToFit="1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center" vertical="center"/>
    </xf>
    <xf numFmtId="177" fontId="2" fillId="0" borderId="41" xfId="0" applyNumberFormat="1" applyFont="1" applyFill="1" applyBorder="1" applyAlignment="1">
      <alignment horizontal="center" vertical="center"/>
    </xf>
    <xf numFmtId="177" fontId="2" fillId="0" borderId="42" xfId="0" applyNumberFormat="1" applyFont="1" applyFill="1" applyBorder="1" applyAlignment="1">
      <alignment horizontal="center" vertical="center" wrapText="1"/>
    </xf>
    <xf numFmtId="177" fontId="11" fillId="0" borderId="30" xfId="0" applyNumberFormat="1" applyFont="1" applyFill="1" applyBorder="1" applyAlignment="1">
      <alignment horizontal="center" vertical="center" wrapText="1" shrinkToFit="1"/>
    </xf>
    <xf numFmtId="177" fontId="11" fillId="0" borderId="43" xfId="0" applyNumberFormat="1" applyFont="1" applyFill="1" applyBorder="1" applyAlignment="1">
      <alignment horizontal="center" vertical="center" wrapText="1"/>
    </xf>
    <xf numFmtId="179" fontId="2" fillId="0" borderId="21" xfId="0" applyNumberFormat="1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horizontal="center" vertical="center"/>
    </xf>
    <xf numFmtId="179" fontId="2" fillId="0" borderId="44" xfId="0" applyNumberFormat="1" applyFont="1" applyFill="1" applyBorder="1" applyAlignment="1">
      <alignment horizontal="center" vertical="center"/>
    </xf>
    <xf numFmtId="179" fontId="2" fillId="0" borderId="22" xfId="0" applyNumberFormat="1" applyFont="1" applyFill="1" applyBorder="1" applyAlignment="1" applyProtection="1">
      <alignment horizontal="center" vertical="center"/>
    </xf>
    <xf numFmtId="179" fontId="2" fillId="0" borderId="23" xfId="0" applyNumberFormat="1" applyFont="1" applyFill="1" applyBorder="1" applyAlignment="1">
      <alignment horizontal="center" vertical="center" wrapText="1"/>
    </xf>
    <xf numFmtId="179" fontId="2" fillId="0" borderId="8" xfId="0" applyNumberFormat="1" applyFont="1" applyFill="1" applyBorder="1" applyAlignment="1">
      <alignment horizontal="center" vertical="center"/>
    </xf>
    <xf numFmtId="179" fontId="11" fillId="0" borderId="8" xfId="0" applyNumberFormat="1" applyFont="1" applyFill="1" applyBorder="1" applyAlignment="1" applyProtection="1">
      <alignment horizontal="center" vertical="center" wrapText="1" shrinkToFit="1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9" fontId="2" fillId="0" borderId="18" xfId="0" applyNumberFormat="1" applyFont="1" applyFill="1" applyBorder="1" applyAlignment="1" applyProtection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 wrapText="1" shrinkToFit="1"/>
    </xf>
    <xf numFmtId="179" fontId="2" fillId="0" borderId="45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 applyProtection="1">
      <alignment horizontal="center" vertical="center" shrinkToFit="1"/>
    </xf>
    <xf numFmtId="39" fontId="2" fillId="0" borderId="20" xfId="0" applyNumberFormat="1" applyFont="1" applyFill="1" applyBorder="1" applyAlignment="1">
      <alignment horizontal="center" vertical="center"/>
    </xf>
    <xf numFmtId="39" fontId="2" fillId="0" borderId="33" xfId="0" applyNumberFormat="1" applyFont="1" applyFill="1" applyBorder="1" applyAlignment="1">
      <alignment horizontal="center" vertical="center"/>
    </xf>
    <xf numFmtId="39" fontId="2" fillId="0" borderId="19" xfId="0" applyNumberFormat="1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horizontal="centerContinuous" vertical="center"/>
    </xf>
    <xf numFmtId="39" fontId="2" fillId="0" borderId="16" xfId="0" applyNumberFormat="1" applyFont="1" applyFill="1" applyBorder="1" applyAlignment="1">
      <alignment horizontal="center" vertical="center"/>
    </xf>
    <xf numFmtId="39" fontId="2" fillId="0" borderId="27" xfId="0" applyNumberFormat="1" applyFont="1" applyFill="1" applyBorder="1" applyAlignment="1">
      <alignment horizontal="center" vertical="center"/>
    </xf>
    <xf numFmtId="39" fontId="2" fillId="0" borderId="15" xfId="0" applyNumberFormat="1" applyFont="1" applyFill="1" applyBorder="1" applyAlignment="1">
      <alignment horizontal="center" vertical="center"/>
    </xf>
    <xf numFmtId="39" fontId="2" fillId="0" borderId="34" xfId="0" applyNumberFormat="1" applyFont="1" applyFill="1" applyBorder="1" applyAlignment="1">
      <alignment horizontal="center" vertical="center"/>
    </xf>
    <xf numFmtId="182" fontId="2" fillId="0" borderId="46" xfId="0" applyNumberFormat="1" applyFont="1" applyFill="1" applyBorder="1" applyAlignment="1" applyProtection="1">
      <alignment horizontal="right" vertical="center"/>
    </xf>
    <xf numFmtId="182" fontId="2" fillId="0" borderId="47" xfId="0" applyNumberFormat="1" applyFont="1" applyFill="1" applyBorder="1" applyAlignment="1" applyProtection="1">
      <alignment horizontal="right" vertical="center"/>
      <protection locked="0"/>
    </xf>
    <xf numFmtId="182" fontId="2" fillId="0" borderId="46" xfId="0" applyNumberFormat="1" applyFont="1" applyFill="1" applyBorder="1" applyAlignment="1">
      <alignment horizontal="right" vertical="center"/>
    </xf>
    <xf numFmtId="182" fontId="2" fillId="0" borderId="37" xfId="0" applyNumberFormat="1" applyFont="1" applyFill="1" applyBorder="1" applyAlignment="1" applyProtection="1">
      <alignment horizontal="right" vertical="center"/>
    </xf>
    <xf numFmtId="182" fontId="2" fillId="0" borderId="19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 applyProtection="1">
      <alignment horizontal="center" vertical="center"/>
      <protection locked="0"/>
    </xf>
    <xf numFmtId="179" fontId="2" fillId="0" borderId="29" xfId="0" applyNumberFormat="1" applyFont="1" applyFill="1" applyBorder="1" applyAlignment="1" applyProtection="1">
      <alignment horizontal="center" vertical="center" shrinkToFit="1"/>
    </xf>
    <xf numFmtId="179" fontId="2" fillId="0" borderId="27" xfId="0" applyNumberFormat="1" applyFont="1" applyFill="1" applyBorder="1" applyAlignment="1" applyProtection="1">
      <alignment horizontal="center" vertical="center"/>
    </xf>
    <xf numFmtId="177" fontId="2" fillId="0" borderId="28" xfId="0" applyNumberFormat="1" applyFont="1" applyFill="1" applyBorder="1" applyAlignment="1" applyProtection="1">
      <alignment horizontal="center" vertical="center"/>
      <protection locked="0"/>
    </xf>
    <xf numFmtId="179" fontId="2" fillId="0" borderId="22" xfId="0" applyNumberFormat="1" applyFont="1" applyFill="1" applyBorder="1" applyAlignment="1">
      <alignment horizontal="center" vertical="center" wrapText="1"/>
    </xf>
    <xf numFmtId="182" fontId="2" fillId="0" borderId="36" xfId="0" applyNumberFormat="1" applyFont="1" applyFill="1" applyBorder="1" applyAlignment="1">
      <alignment horizontal="right" vertical="center"/>
    </xf>
    <xf numFmtId="182" fontId="2" fillId="0" borderId="5" xfId="0" applyNumberFormat="1" applyFont="1" applyFill="1" applyBorder="1" applyAlignment="1">
      <alignment horizontal="right" vertical="center"/>
    </xf>
    <xf numFmtId="182" fontId="2" fillId="0" borderId="48" xfId="0" applyNumberFormat="1" applyFont="1" applyFill="1" applyBorder="1" applyAlignment="1" applyProtection="1">
      <alignment horizontal="right" vertical="center"/>
    </xf>
    <xf numFmtId="182" fontId="2" fillId="0" borderId="29" xfId="0" applyNumberFormat="1" applyFont="1" applyFill="1" applyBorder="1" applyAlignment="1">
      <alignment horizontal="right" vertical="center"/>
    </xf>
    <xf numFmtId="182" fontId="2" fillId="0" borderId="49" xfId="0" applyNumberFormat="1" applyFont="1" applyFill="1" applyBorder="1" applyAlignment="1">
      <alignment horizontal="right" vertical="center"/>
    </xf>
    <xf numFmtId="182" fontId="2" fillId="0" borderId="50" xfId="0" applyNumberFormat="1" applyFont="1" applyFill="1" applyBorder="1" applyAlignment="1">
      <alignment horizontal="right" vertical="center"/>
    </xf>
    <xf numFmtId="182" fontId="2" fillId="0" borderId="51" xfId="0" applyNumberFormat="1" applyFont="1" applyFill="1" applyBorder="1" applyAlignment="1">
      <alignment horizontal="right" vertical="center"/>
    </xf>
    <xf numFmtId="182" fontId="2" fillId="0" borderId="35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 applyProtection="1">
      <alignment horizontal="center" vertical="center" wrapText="1" shrinkToFit="1"/>
    </xf>
    <xf numFmtId="179" fontId="11" fillId="0" borderId="14" xfId="0" applyNumberFormat="1" applyFont="1" applyFill="1" applyBorder="1" applyAlignment="1">
      <alignment horizontal="center" vertical="center" wrapText="1"/>
    </xf>
    <xf numFmtId="179" fontId="12" fillId="0" borderId="54" xfId="0" applyNumberFormat="1" applyFont="1" applyFill="1" applyBorder="1" applyAlignment="1">
      <alignment horizontal="center" vertical="center"/>
    </xf>
    <xf numFmtId="182" fontId="2" fillId="0" borderId="9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82" fontId="2" fillId="0" borderId="56" xfId="0" applyNumberFormat="1" applyFont="1" applyFill="1" applyBorder="1" applyAlignment="1">
      <alignment horizontal="right" vertical="center"/>
    </xf>
    <xf numFmtId="179" fontId="12" fillId="0" borderId="38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  <protection locked="0"/>
    </xf>
    <xf numFmtId="179" fontId="2" fillId="0" borderId="1" xfId="0" applyNumberFormat="1" applyFont="1" applyFill="1" applyBorder="1" applyAlignment="1" applyProtection="1">
      <alignment horizontal="center" vertical="center" shrinkToFit="1"/>
    </xf>
    <xf numFmtId="179" fontId="2" fillId="0" borderId="24" xfId="0" applyNumberFormat="1" applyFont="1" applyFill="1" applyBorder="1" applyAlignment="1" applyProtection="1">
      <alignment horizontal="center" vertical="center" shrinkToFit="1"/>
    </xf>
    <xf numFmtId="177" fontId="2" fillId="0" borderId="34" xfId="0" applyNumberFormat="1" applyFont="1" applyFill="1" applyBorder="1" applyAlignment="1" applyProtection="1">
      <alignment horizontal="center" vertical="center"/>
      <protection locked="0"/>
    </xf>
    <xf numFmtId="178" fontId="2" fillId="0" borderId="51" xfId="0" applyNumberFormat="1" applyFont="1" applyFill="1" applyBorder="1" applyAlignment="1" applyProtection="1">
      <alignment horizontal="right" vertical="center"/>
      <protection locked="0"/>
    </xf>
    <xf numFmtId="178" fontId="2" fillId="0" borderId="56" xfId="0" applyNumberFormat="1" applyFont="1" applyFill="1" applyBorder="1" applyAlignment="1" applyProtection="1">
      <alignment horizontal="right" vertical="center"/>
      <protection locked="0"/>
    </xf>
    <xf numFmtId="178" fontId="2" fillId="0" borderId="49" xfId="0" applyNumberFormat="1" applyFont="1" applyFill="1" applyBorder="1" applyAlignment="1" applyProtection="1">
      <alignment horizontal="right" vertical="center"/>
      <protection locked="0"/>
    </xf>
    <xf numFmtId="178" fontId="2" fillId="0" borderId="35" xfId="0" applyNumberFormat="1" applyFont="1" applyFill="1" applyBorder="1" applyAlignment="1" applyProtection="1">
      <alignment horizontal="right" vertical="center"/>
      <protection locked="0"/>
    </xf>
    <xf numFmtId="177" fontId="2" fillId="0" borderId="11" xfId="0" applyNumberFormat="1" applyFont="1" applyFill="1" applyBorder="1" applyAlignment="1" applyProtection="1">
      <alignment horizontal="center" vertical="center"/>
      <protection locked="0"/>
    </xf>
    <xf numFmtId="39" fontId="12" fillId="0" borderId="57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81" fontId="2" fillId="0" borderId="22" xfId="0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>
      <alignment horizontal="center" vertical="center"/>
    </xf>
    <xf numFmtId="178" fontId="2" fillId="0" borderId="59" xfId="0" applyNumberFormat="1" applyFont="1" applyFill="1" applyBorder="1" applyAlignment="1">
      <alignment vertical="center"/>
    </xf>
    <xf numFmtId="178" fontId="2" fillId="0" borderId="46" xfId="0" applyNumberFormat="1" applyFont="1" applyFill="1" applyBorder="1" applyAlignment="1">
      <alignment vertical="center"/>
    </xf>
    <xf numFmtId="178" fontId="2" fillId="0" borderId="46" xfId="0" applyNumberFormat="1" applyFont="1" applyFill="1" applyBorder="1" applyAlignment="1" applyProtection="1">
      <alignment vertical="center"/>
      <protection locked="0"/>
    </xf>
    <xf numFmtId="178" fontId="2" fillId="0" borderId="60" xfId="0" applyNumberFormat="1" applyFont="1" applyFill="1" applyBorder="1" applyAlignment="1" applyProtection="1">
      <alignment vertical="center"/>
      <protection locked="0"/>
    </xf>
    <xf numFmtId="178" fontId="2" fillId="0" borderId="37" xfId="0" applyNumberFormat="1" applyFont="1" applyFill="1" applyBorder="1" applyAlignment="1" applyProtection="1">
      <alignment vertical="center"/>
    </xf>
    <xf numFmtId="178" fontId="2" fillId="0" borderId="59" xfId="0" applyNumberFormat="1" applyFont="1" applyFill="1" applyBorder="1" applyAlignment="1" applyProtection="1">
      <alignment vertical="center"/>
      <protection locked="0"/>
    </xf>
    <xf numFmtId="183" fontId="2" fillId="0" borderId="46" xfId="0" applyNumberFormat="1" applyFont="1" applyFill="1" applyBorder="1" applyAlignment="1">
      <alignment horizontal="right" vertical="center"/>
    </xf>
    <xf numFmtId="178" fontId="2" fillId="0" borderId="61" xfId="0" applyNumberFormat="1" applyFont="1" applyFill="1" applyBorder="1" applyAlignment="1" applyProtection="1">
      <alignment vertical="center"/>
    </xf>
    <xf numFmtId="182" fontId="2" fillId="0" borderId="19" xfId="0" applyNumberFormat="1" applyFont="1" applyFill="1" applyBorder="1" applyAlignment="1" applyProtection="1">
      <alignment horizontal="right" vertical="center"/>
      <protection locked="0"/>
    </xf>
    <xf numFmtId="182" fontId="2" fillId="0" borderId="32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 applyProtection="1">
      <alignment vertical="center"/>
    </xf>
    <xf numFmtId="178" fontId="2" fillId="0" borderId="11" xfId="0" applyNumberFormat="1" applyFont="1" applyFill="1" applyBorder="1" applyAlignment="1" applyProtection="1">
      <alignment vertical="center"/>
    </xf>
    <xf numFmtId="178" fontId="2" fillId="0" borderId="62" xfId="0" applyNumberFormat="1" applyFont="1" applyFill="1" applyBorder="1" applyAlignment="1" applyProtection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82" fontId="2" fillId="0" borderId="60" xfId="0" applyNumberFormat="1" applyFont="1" applyFill="1" applyBorder="1" applyAlignment="1" applyProtection="1">
      <alignment horizontal="right" vertical="center"/>
    </xf>
    <xf numFmtId="182" fontId="2" fillId="0" borderId="18" xfId="0" applyNumberFormat="1" applyFont="1" applyFill="1" applyBorder="1" applyAlignment="1" applyProtection="1">
      <alignment horizontal="right" vertical="center"/>
      <protection locked="0"/>
    </xf>
    <xf numFmtId="179" fontId="2" fillId="0" borderId="35" xfId="0" applyNumberFormat="1" applyFont="1" applyFill="1" applyBorder="1" applyAlignment="1">
      <alignment horizontal="center" vertical="center"/>
    </xf>
    <xf numFmtId="178" fontId="2" fillId="0" borderId="82" xfId="0" applyNumberFormat="1" applyFont="1" applyFill="1" applyBorder="1" applyAlignment="1" applyProtection="1">
      <alignment horizontal="right" vertical="center"/>
    </xf>
    <xf numFmtId="178" fontId="2" fillId="0" borderId="83" xfId="0" applyNumberFormat="1" applyFont="1" applyFill="1" applyBorder="1" applyAlignment="1" applyProtection="1">
      <alignment horizontal="right" vertical="center"/>
    </xf>
    <xf numFmtId="178" fontId="2" fillId="0" borderId="84" xfId="0" applyNumberFormat="1" applyFont="1" applyFill="1" applyBorder="1" applyAlignment="1">
      <alignment horizontal="right" vertical="center"/>
    </xf>
    <xf numFmtId="178" fontId="2" fillId="0" borderId="44" xfId="0" applyNumberFormat="1" applyFont="1" applyFill="1" applyBorder="1" applyAlignment="1" applyProtection="1">
      <alignment horizontal="right" vertical="center"/>
    </xf>
    <xf numFmtId="178" fontId="2" fillId="0" borderId="32" xfId="0" applyNumberFormat="1" applyFont="1" applyFill="1" applyBorder="1" applyAlignment="1" applyProtection="1">
      <alignment horizontal="right" vertical="center"/>
    </xf>
    <xf numFmtId="182" fontId="2" fillId="0" borderId="32" xfId="0" applyNumberFormat="1" applyFont="1" applyFill="1" applyBorder="1" applyAlignment="1" applyProtection="1">
      <alignment horizontal="right" vertical="center"/>
    </xf>
    <xf numFmtId="178" fontId="2" fillId="0" borderId="32" xfId="0" applyNumberFormat="1" applyFont="1" applyFill="1" applyBorder="1" applyAlignment="1">
      <alignment horizontal="right" vertical="center"/>
    </xf>
    <xf numFmtId="183" fontId="2" fillId="0" borderId="46" xfId="0" applyNumberFormat="1" applyFont="1" applyFill="1" applyBorder="1" applyAlignment="1" applyProtection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45" xfId="0" applyNumberFormat="1" applyFont="1" applyFill="1" applyBorder="1" applyAlignment="1">
      <alignment horizontal="right" vertical="center"/>
    </xf>
    <xf numFmtId="182" fontId="2" fillId="0" borderId="59" xfId="0" applyNumberFormat="1" applyFont="1" applyFill="1" applyBorder="1" applyAlignment="1" applyProtection="1">
      <alignment horizontal="right" vertical="center"/>
    </xf>
    <xf numFmtId="178" fontId="2" fillId="0" borderId="87" xfId="0" applyNumberFormat="1" applyFont="1" applyFill="1" applyBorder="1" applyAlignment="1" applyProtection="1">
      <alignment horizontal="right" vertical="center"/>
      <protection locked="0"/>
    </xf>
    <xf numFmtId="178" fontId="2" fillId="0" borderId="87" xfId="0" applyNumberFormat="1" applyFont="1" applyFill="1" applyBorder="1" applyAlignment="1" applyProtection="1">
      <alignment horizontal="right" vertical="center"/>
    </xf>
    <xf numFmtId="178" fontId="2" fillId="0" borderId="36" xfId="0" applyNumberFormat="1" applyFont="1" applyFill="1" applyBorder="1" applyAlignment="1">
      <alignment horizontal="right" vertical="center"/>
    </xf>
    <xf numFmtId="178" fontId="2" fillId="0" borderId="14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3" xfId="0" applyNumberFormat="1" applyFont="1" applyFill="1" applyBorder="1" applyAlignment="1" applyProtection="1">
      <alignment horizontal="right" vertical="center"/>
      <protection locked="0"/>
    </xf>
    <xf numFmtId="178" fontId="2" fillId="0" borderId="93" xfId="0" applyNumberFormat="1" applyFont="1" applyFill="1" applyBorder="1" applyAlignment="1" applyProtection="1">
      <alignment horizontal="right" vertical="center"/>
      <protection locked="0"/>
    </xf>
    <xf numFmtId="178" fontId="2" fillId="0" borderId="64" xfId="0" applyNumberFormat="1" applyFont="1" applyFill="1" applyBorder="1" applyAlignment="1" applyProtection="1">
      <alignment horizontal="right" vertical="center"/>
      <protection locked="0"/>
    </xf>
    <xf numFmtId="178" fontId="2" fillId="0" borderId="30" xfId="0" applyNumberFormat="1" applyFont="1" applyFill="1" applyBorder="1" applyAlignment="1" applyProtection="1">
      <alignment horizontal="right" vertical="center"/>
      <protection locked="0"/>
    </xf>
    <xf numFmtId="178" fontId="2" fillId="0" borderId="66" xfId="0" applyNumberFormat="1" applyFont="1" applyFill="1" applyBorder="1" applyAlignment="1" applyProtection="1">
      <alignment horizontal="right" vertical="center"/>
      <protection locked="0"/>
    </xf>
    <xf numFmtId="178" fontId="2" fillId="0" borderId="55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 applyProtection="1">
      <alignment horizontal="right" vertical="center"/>
      <protection locked="0"/>
    </xf>
    <xf numFmtId="178" fontId="2" fillId="0" borderId="8" xfId="0" applyNumberFormat="1" applyFont="1" applyFill="1" applyBorder="1" applyAlignment="1" applyProtection="1">
      <alignment horizontal="right" vertical="center"/>
    </xf>
    <xf numFmtId="178" fontId="2" fillId="0" borderId="9" xfId="0" applyNumberFormat="1" applyFont="1" applyFill="1" applyBorder="1" applyAlignment="1" applyProtection="1">
      <alignment horizontal="right" vertical="center"/>
    </xf>
    <xf numFmtId="178" fontId="2" fillId="0" borderId="52" xfId="0" applyNumberFormat="1" applyFont="1" applyFill="1" applyBorder="1" applyAlignment="1" applyProtection="1">
      <alignment horizontal="right" vertical="center"/>
    </xf>
    <xf numFmtId="178" fontId="2" fillId="0" borderId="63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 applyProtection="1">
      <alignment horizontal="right" vertical="center"/>
    </xf>
    <xf numFmtId="182" fontId="2" fillId="0" borderId="30" xfId="0" applyNumberFormat="1" applyFont="1" applyFill="1" applyBorder="1" applyAlignment="1">
      <alignment horizontal="right" vertical="center"/>
    </xf>
    <xf numFmtId="182" fontId="2" fillId="0" borderId="28" xfId="0" applyNumberFormat="1" applyFont="1" applyFill="1" applyBorder="1" applyAlignment="1" applyProtection="1">
      <alignment horizontal="right" vertical="center"/>
      <protection locked="0"/>
    </xf>
    <xf numFmtId="182" fontId="2" fillId="0" borderId="15" xfId="0" applyNumberFormat="1" applyFont="1" applyFill="1" applyBorder="1" applyAlignment="1">
      <alignment horizontal="right" vertical="center"/>
    </xf>
    <xf numFmtId="182" fontId="2" fillId="0" borderId="48" xfId="0" applyNumberFormat="1" applyFont="1" applyFill="1" applyBorder="1" applyAlignment="1">
      <alignment horizontal="right" vertical="center"/>
    </xf>
    <xf numFmtId="182" fontId="2" fillId="0" borderId="26" xfId="0" applyNumberFormat="1" applyFont="1" applyFill="1" applyBorder="1" applyAlignment="1">
      <alignment horizontal="right" vertical="center"/>
    </xf>
    <xf numFmtId="182" fontId="2" fillId="0" borderId="12" xfId="0" applyNumberFormat="1" applyFont="1" applyFill="1" applyBorder="1" applyAlignment="1">
      <alignment horizontal="right" vertical="center"/>
    </xf>
    <xf numFmtId="182" fontId="2" fillId="0" borderId="8" xfId="0" applyNumberFormat="1" applyFont="1" applyFill="1" applyBorder="1" applyAlignment="1">
      <alignment horizontal="right" vertical="center"/>
    </xf>
    <xf numFmtId="182" fontId="2" fillId="0" borderId="87" xfId="0" applyNumberFormat="1" applyFont="1" applyFill="1" applyBorder="1" applyAlignment="1" applyProtection="1">
      <alignment horizontal="right" vertical="center"/>
    </xf>
    <xf numFmtId="182" fontId="2" fillId="0" borderId="31" xfId="0" applyNumberFormat="1" applyFont="1" applyFill="1" applyBorder="1" applyAlignment="1" applyProtection="1">
      <alignment horizontal="right" vertical="center"/>
    </xf>
    <xf numFmtId="182" fontId="2" fillId="0" borderId="20" xfId="0" applyNumberFormat="1" applyFont="1" applyFill="1" applyBorder="1" applyAlignment="1" applyProtection="1">
      <alignment horizontal="right" vertical="center"/>
    </xf>
    <xf numFmtId="182" fontId="2" fillId="0" borderId="4" xfId="0" applyNumberFormat="1" applyFont="1" applyFill="1" applyBorder="1" applyAlignment="1">
      <alignment horizontal="right" vertical="center"/>
    </xf>
    <xf numFmtId="182" fontId="2" fillId="0" borderId="86" xfId="0" applyNumberFormat="1" applyFont="1" applyFill="1" applyBorder="1" applyAlignment="1" applyProtection="1">
      <alignment horizontal="right" vertical="center"/>
    </xf>
    <xf numFmtId="182" fontId="2" fillId="0" borderId="44" xfId="0" applyNumberFormat="1" applyFont="1" applyFill="1" applyBorder="1" applyAlignment="1" applyProtection="1">
      <alignment horizontal="right" vertical="center"/>
    </xf>
    <xf numFmtId="182" fontId="2" fillId="0" borderId="8" xfId="0" applyNumberFormat="1" applyFont="1" applyFill="1" applyBorder="1" applyAlignment="1" applyProtection="1">
      <alignment horizontal="right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11" fillId="0" borderId="6" xfId="0" applyNumberFormat="1" applyFont="1" applyFill="1" applyBorder="1" applyAlignment="1" applyProtection="1">
      <alignment horizontal="center" vertical="center" wrapText="1" shrinkToFit="1"/>
    </xf>
    <xf numFmtId="182" fontId="2" fillId="0" borderId="99" xfId="0" applyNumberFormat="1" applyFont="1" applyFill="1" applyBorder="1" applyAlignment="1">
      <alignment horizontal="right" vertical="center"/>
    </xf>
    <xf numFmtId="179" fontId="11" fillId="0" borderId="13" xfId="0" applyNumberFormat="1" applyFont="1" applyFill="1" applyBorder="1" applyAlignment="1" applyProtection="1">
      <alignment horizontal="center" vertical="center" wrapText="1" shrinkToFit="1"/>
    </xf>
    <xf numFmtId="183" fontId="2" fillId="0" borderId="37" xfId="0" applyNumberFormat="1" applyFont="1" applyFill="1" applyBorder="1" applyAlignment="1">
      <alignment horizontal="right" vertical="center"/>
    </xf>
    <xf numFmtId="182" fontId="2" fillId="0" borderId="48" xfId="0" applyNumberFormat="1" applyFont="1" applyFill="1" applyBorder="1" applyAlignment="1" applyProtection="1">
      <alignment horizontal="right" vertical="center"/>
      <protection locked="0"/>
    </xf>
    <xf numFmtId="179" fontId="9" fillId="0" borderId="36" xfId="0" applyNumberFormat="1" applyFont="1" applyFill="1" applyBorder="1" applyAlignment="1" applyProtection="1">
      <alignment horizontal="center" vertical="center" wrapText="1" shrinkToFit="1"/>
    </xf>
    <xf numFmtId="179" fontId="2" fillId="0" borderId="17" xfId="0" applyNumberFormat="1" applyFont="1" applyFill="1" applyBorder="1" applyAlignment="1" applyProtection="1">
      <alignment horizontal="center" vertical="center" shrinkToFit="1"/>
    </xf>
    <xf numFmtId="179" fontId="2" fillId="0" borderId="7" xfId="0" applyNumberFormat="1" applyFont="1" applyFill="1" applyBorder="1" applyAlignment="1">
      <alignment horizontal="center" vertical="center" shrinkToFit="1"/>
    </xf>
    <xf numFmtId="179" fontId="2" fillId="0" borderId="5" xfId="0" applyNumberFormat="1" applyFont="1" applyFill="1" applyBorder="1" applyAlignment="1" applyProtection="1">
      <alignment horizontal="center" vertical="center" wrapText="1"/>
    </xf>
    <xf numFmtId="179" fontId="2" fillId="0" borderId="14" xfId="0" applyNumberFormat="1" applyFont="1" applyFill="1" applyBorder="1" applyAlignment="1" applyProtection="1">
      <alignment horizontal="center" vertical="center" wrapText="1" shrinkToFit="1"/>
    </xf>
    <xf numFmtId="179" fontId="2" fillId="0" borderId="14" xfId="0" applyNumberFormat="1" applyFont="1" applyFill="1" applyBorder="1" applyAlignment="1">
      <alignment horizontal="center" vertical="center" shrinkToFit="1"/>
    </xf>
    <xf numFmtId="179" fontId="11" fillId="0" borderId="13" xfId="0" applyNumberFormat="1" applyFont="1" applyFill="1" applyBorder="1" applyAlignment="1">
      <alignment horizontal="center" vertical="center" wrapText="1" shrinkToFit="1"/>
    </xf>
    <xf numFmtId="178" fontId="2" fillId="0" borderId="77" xfId="0" applyNumberFormat="1" applyFont="1" applyFill="1" applyBorder="1" applyAlignment="1" applyProtection="1">
      <alignment vertical="center"/>
    </xf>
    <xf numFmtId="178" fontId="2" fillId="0" borderId="48" xfId="0" applyNumberFormat="1" applyFont="1" applyFill="1" applyBorder="1" applyAlignment="1" applyProtection="1">
      <alignment vertical="center"/>
    </xf>
    <xf numFmtId="178" fontId="2" fillId="0" borderId="87" xfId="0" applyNumberFormat="1" applyFont="1" applyFill="1" applyBorder="1" applyAlignment="1" applyProtection="1">
      <alignment vertical="center"/>
    </xf>
    <xf numFmtId="178" fontId="2" fillId="0" borderId="8" xfId="0" applyNumberFormat="1" applyFont="1" applyFill="1" applyBorder="1" applyAlignment="1" applyProtection="1">
      <alignment vertical="center"/>
    </xf>
    <xf numFmtId="182" fontId="2" fillId="0" borderId="3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 applyProtection="1">
      <alignment horizontal="right" vertical="center"/>
    </xf>
    <xf numFmtId="178" fontId="2" fillId="0" borderId="99" xfId="0" applyNumberFormat="1" applyFont="1" applyFill="1" applyBorder="1" applyAlignment="1" applyProtection="1">
      <alignment horizontal="right" vertical="center"/>
      <protection locked="0"/>
    </xf>
    <xf numFmtId="178" fontId="2" fillId="0" borderId="64" xfId="0" applyNumberFormat="1" applyFont="1" applyFill="1" applyBorder="1" applyAlignment="1" applyProtection="1">
      <alignment horizontal="right" vertical="center"/>
    </xf>
    <xf numFmtId="178" fontId="2" fillId="0" borderId="77" xfId="0" applyNumberFormat="1" applyFont="1" applyFill="1" applyBorder="1" applyAlignment="1" applyProtection="1">
      <alignment horizontal="right" vertical="center"/>
    </xf>
    <xf numFmtId="178" fontId="2" fillId="0" borderId="59" xfId="0" applyNumberFormat="1" applyFont="1" applyFill="1" applyBorder="1" applyAlignment="1" applyProtection="1">
      <alignment horizontal="right" vertical="center"/>
    </xf>
    <xf numFmtId="178" fontId="2" fillId="0" borderId="46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 applyProtection="1">
      <alignment horizontal="right" vertical="center"/>
    </xf>
    <xf numFmtId="178" fontId="2" fillId="0" borderId="30" xfId="0" applyNumberFormat="1" applyFont="1" applyFill="1" applyBorder="1" applyAlignment="1">
      <alignment horizontal="right" vertical="center"/>
    </xf>
    <xf numFmtId="178" fontId="2" fillId="0" borderId="32" xfId="0" applyNumberFormat="1" applyFont="1" applyFill="1" applyBorder="1" applyAlignment="1" applyProtection="1">
      <alignment horizontal="right" vertical="center" wrapText="1" shrinkToFit="1"/>
    </xf>
    <xf numFmtId="178" fontId="2" fillId="0" borderId="75" xfId="0" applyNumberFormat="1" applyFont="1" applyFill="1" applyBorder="1" applyAlignment="1" applyProtection="1">
      <alignment horizontal="right" vertical="center"/>
    </xf>
    <xf numFmtId="178" fontId="2" fillId="0" borderId="32" xfId="0" applyNumberFormat="1" applyFont="1" applyFill="1" applyBorder="1" applyAlignment="1">
      <alignment horizontal="right" vertical="center" wrapText="1" shrinkToFit="1"/>
    </xf>
    <xf numFmtId="178" fontId="2" fillId="0" borderId="18" xfId="0" applyNumberFormat="1" applyFont="1" applyFill="1" applyBorder="1" applyAlignment="1">
      <alignment horizontal="right" vertical="center"/>
    </xf>
    <xf numFmtId="178" fontId="2" fillId="0" borderId="18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85" xfId="0" applyNumberFormat="1" applyFont="1" applyFill="1" applyBorder="1" applyAlignment="1" applyProtection="1">
      <alignment horizontal="right" vertical="center"/>
    </xf>
    <xf numFmtId="178" fontId="2" fillId="0" borderId="19" xfId="0" applyNumberFormat="1" applyFont="1" applyFill="1" applyBorder="1" applyAlignment="1" applyProtection="1">
      <alignment horizontal="right" vertical="center"/>
      <protection locked="0"/>
    </xf>
    <xf numFmtId="178" fontId="2" fillId="0" borderId="18" xfId="0" applyNumberFormat="1" applyFont="1" applyFill="1" applyBorder="1" applyAlignment="1" applyProtection="1">
      <alignment horizontal="right" vertical="center"/>
      <protection locked="0"/>
    </xf>
    <xf numFmtId="178" fontId="2" fillId="0" borderId="62" xfId="0" applyNumberFormat="1" applyFont="1" applyFill="1" applyBorder="1" applyAlignment="1" applyProtection="1">
      <alignment horizontal="right" vertical="center"/>
    </xf>
    <xf numFmtId="178" fontId="2" fillId="0" borderId="86" xfId="0" applyNumberFormat="1" applyFont="1" applyFill="1" applyBorder="1" applyAlignment="1">
      <alignment horizontal="right" vertical="center"/>
    </xf>
    <xf numFmtId="178" fontId="2" fillId="0" borderId="63" xfId="0" applyNumberFormat="1" applyFont="1" applyFill="1" applyBorder="1" applyAlignment="1" applyProtection="1">
      <alignment horizontal="right" vertical="center"/>
    </xf>
    <xf numFmtId="178" fontId="2" fillId="0" borderId="64" xfId="0" applyNumberFormat="1" applyFont="1" applyFill="1" applyBorder="1" applyAlignment="1">
      <alignment horizontal="right" vertical="center"/>
    </xf>
    <xf numFmtId="178" fontId="2" fillId="0" borderId="37" xfId="0" applyNumberFormat="1" applyFont="1" applyFill="1" applyBorder="1" applyAlignment="1" applyProtection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30" xfId="0" applyNumberFormat="1" applyFont="1" applyFill="1" applyBorder="1" applyAlignment="1" applyProtection="1">
      <alignment horizontal="right" vertical="center"/>
    </xf>
    <xf numFmtId="178" fontId="2" fillId="0" borderId="18" xfId="0" applyNumberFormat="1" applyFont="1" applyFill="1" applyBorder="1" applyAlignment="1" applyProtection="1">
      <alignment horizontal="right" vertical="center"/>
    </xf>
    <xf numFmtId="178" fontId="2" fillId="0" borderId="89" xfId="0" applyNumberFormat="1" applyFont="1" applyFill="1" applyBorder="1" applyAlignment="1" applyProtection="1">
      <alignment horizontal="right" vertical="center"/>
    </xf>
    <xf numFmtId="178" fontId="2" fillId="0" borderId="88" xfId="0" applyNumberFormat="1" applyFont="1" applyFill="1" applyBorder="1" applyAlignment="1" applyProtection="1">
      <alignment horizontal="right" vertical="center"/>
    </xf>
    <xf numFmtId="178" fontId="2" fillId="0" borderId="88" xfId="0" applyNumberFormat="1" applyFont="1" applyFill="1" applyBorder="1" applyAlignment="1">
      <alignment horizontal="right" vertical="center"/>
    </xf>
    <xf numFmtId="178" fontId="2" fillId="0" borderId="90" xfId="0" applyNumberFormat="1" applyFont="1" applyFill="1" applyBorder="1" applyAlignment="1" applyProtection="1">
      <alignment horizontal="right" vertical="center"/>
      <protection locked="0"/>
    </xf>
    <xf numFmtId="178" fontId="2" fillId="0" borderId="91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51" xfId="0" applyNumberFormat="1" applyFont="1" applyFill="1" applyBorder="1" applyAlignment="1">
      <alignment horizontal="right" vertical="center"/>
    </xf>
    <xf numFmtId="178" fontId="2" fillId="0" borderId="49" xfId="0" applyNumberFormat="1" applyFont="1" applyFill="1" applyBorder="1" applyAlignment="1">
      <alignment horizontal="right" vertical="center"/>
    </xf>
    <xf numFmtId="178" fontId="2" fillId="0" borderId="99" xfId="0" applyNumberFormat="1" applyFont="1" applyFill="1" applyBorder="1" applyAlignment="1">
      <alignment horizontal="right" vertical="center"/>
    </xf>
    <xf numFmtId="178" fontId="2" fillId="0" borderId="35" xfId="0" applyNumberFormat="1" applyFont="1" applyFill="1" applyBorder="1" applyAlignment="1">
      <alignment horizontal="right" vertical="center"/>
    </xf>
    <xf numFmtId="180" fontId="2" fillId="0" borderId="46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horizontal="right" vertical="center"/>
    </xf>
    <xf numFmtId="180" fontId="2" fillId="0" borderId="5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 applyProtection="1">
      <alignment horizontal="right" vertical="center"/>
      <protection locked="0"/>
    </xf>
    <xf numFmtId="178" fontId="2" fillId="0" borderId="61" xfId="0" applyNumberFormat="1" applyFont="1" applyFill="1" applyBorder="1" applyAlignment="1" applyProtection="1">
      <alignment horizontal="right" vertical="center"/>
      <protection locked="0"/>
    </xf>
    <xf numFmtId="178" fontId="2" fillId="0" borderId="32" xfId="0" applyNumberFormat="1" applyFont="1" applyFill="1" applyBorder="1" applyAlignment="1" applyProtection="1">
      <alignment horizontal="right" vertical="center"/>
      <protection locked="0"/>
    </xf>
    <xf numFmtId="178" fontId="2" fillId="0" borderId="63" xfId="0" applyNumberFormat="1" applyFont="1" applyFill="1" applyBorder="1" applyAlignment="1">
      <alignment vertical="center"/>
    </xf>
    <xf numFmtId="178" fontId="2" fillId="0" borderId="64" xfId="0" applyNumberFormat="1" applyFont="1" applyFill="1" applyBorder="1" applyAlignment="1">
      <alignment vertical="center"/>
    </xf>
    <xf numFmtId="178" fontId="2" fillId="0" borderId="64" xfId="0" applyNumberFormat="1" applyFont="1" applyFill="1" applyBorder="1" applyAlignment="1" applyProtection="1">
      <alignment vertical="center"/>
      <protection locked="0"/>
    </xf>
    <xf numFmtId="178" fontId="2" fillId="0" borderId="65" xfId="0" applyNumberFormat="1" applyFont="1" applyFill="1" applyBorder="1" applyAlignment="1" applyProtection="1">
      <alignment vertical="center"/>
      <protection locked="0"/>
    </xf>
    <xf numFmtId="178" fontId="2" fillId="0" borderId="63" xfId="0" applyNumberFormat="1" applyFont="1" applyFill="1" applyBorder="1" applyAlignment="1" applyProtection="1">
      <alignment vertical="center"/>
      <protection locked="0"/>
    </xf>
    <xf numFmtId="178" fontId="2" fillId="0" borderId="64" xfId="0" applyNumberFormat="1" applyFont="1" applyFill="1" applyBorder="1" applyAlignment="1" applyProtection="1">
      <alignment vertical="center" wrapText="1"/>
      <protection locked="0"/>
    </xf>
    <xf numFmtId="178" fontId="2" fillId="0" borderId="66" xfId="0" applyNumberFormat="1" applyFont="1" applyFill="1" applyBorder="1" applyAlignment="1" applyProtection="1">
      <alignment vertical="center"/>
    </xf>
    <xf numFmtId="178" fontId="2" fillId="0" borderId="30" xfId="0" applyNumberFormat="1" applyFont="1" applyFill="1" applyBorder="1" applyAlignment="1" applyProtection="1">
      <alignment vertical="center"/>
      <protection locked="0"/>
    </xf>
    <xf numFmtId="178" fontId="2" fillId="0" borderId="66" xfId="0" applyNumberFormat="1" applyFont="1" applyFill="1" applyBorder="1" applyAlignment="1" applyProtection="1">
      <alignment vertical="center"/>
      <protection locked="0"/>
    </xf>
    <xf numFmtId="178" fontId="2" fillId="0" borderId="19" xfId="0" applyNumberFormat="1" applyFont="1" applyFill="1" applyBorder="1" applyAlignment="1" applyProtection="1">
      <alignment vertical="center"/>
      <protection locked="0"/>
    </xf>
    <xf numFmtId="178" fontId="2" fillId="0" borderId="61" xfId="0" applyNumberFormat="1" applyFont="1" applyFill="1" applyBorder="1" applyAlignment="1" applyProtection="1">
      <alignment vertical="center"/>
      <protection locked="0"/>
    </xf>
    <xf numFmtId="178" fontId="2" fillId="0" borderId="60" xfId="0" applyNumberFormat="1" applyFont="1" applyFill="1" applyBorder="1" applyAlignment="1" applyProtection="1">
      <alignment horizontal="right" vertical="center"/>
    </xf>
    <xf numFmtId="178" fontId="2" fillId="0" borderId="47" xfId="0" applyNumberFormat="1" applyFont="1" applyFill="1" applyBorder="1" applyAlignment="1" applyProtection="1">
      <alignment horizontal="right" vertical="center"/>
      <protection locked="0"/>
    </xf>
    <xf numFmtId="178" fontId="2" fillId="0" borderId="36" xfId="0" applyNumberFormat="1" applyFont="1" applyFill="1" applyBorder="1" applyAlignment="1" applyProtection="1">
      <alignment vertical="center"/>
    </xf>
    <xf numFmtId="178" fontId="2" fillId="0" borderId="5" xfId="0" applyNumberFormat="1" applyFont="1" applyFill="1" applyBorder="1" applyAlignment="1" applyProtection="1">
      <alignment vertical="center"/>
    </xf>
    <xf numFmtId="178" fontId="2" fillId="0" borderId="9" xfId="0" applyNumberFormat="1" applyFont="1" applyFill="1" applyBorder="1" applyAlignment="1" applyProtection="1">
      <alignment vertical="center"/>
    </xf>
    <xf numFmtId="178" fontId="2" fillId="0" borderId="60" xfId="0" applyNumberFormat="1" applyFont="1" applyFill="1" applyBorder="1" applyAlignment="1" applyProtection="1">
      <alignment horizontal="right" vertical="center"/>
      <protection locked="0"/>
    </xf>
    <xf numFmtId="178" fontId="2" fillId="0" borderId="67" xfId="0" applyNumberFormat="1" applyFont="1" applyFill="1" applyBorder="1" applyAlignment="1">
      <alignment vertical="center"/>
    </xf>
    <xf numFmtId="178" fontId="2" fillId="0" borderId="68" xfId="0" applyNumberFormat="1" applyFont="1" applyFill="1" applyBorder="1" applyAlignment="1">
      <alignment vertical="center"/>
    </xf>
    <xf numFmtId="178" fontId="2" fillId="0" borderId="69" xfId="0" applyNumberFormat="1" applyFont="1" applyFill="1" applyBorder="1" applyAlignment="1">
      <alignment vertical="center"/>
    </xf>
    <xf numFmtId="178" fontId="2" fillId="0" borderId="85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 applyProtection="1">
      <alignment horizontal="right" vertical="center"/>
      <protection locked="0"/>
    </xf>
    <xf numFmtId="178" fontId="2" fillId="0" borderId="67" xfId="0" applyNumberFormat="1" applyFont="1" applyFill="1" applyBorder="1" applyAlignment="1" applyProtection="1">
      <alignment vertical="center"/>
      <protection locked="0"/>
    </xf>
    <xf numFmtId="178" fontId="2" fillId="0" borderId="68" xfId="0" applyNumberFormat="1" applyFont="1" applyFill="1" applyBorder="1" applyAlignment="1" applyProtection="1">
      <alignment vertical="center"/>
      <protection locked="0"/>
    </xf>
    <xf numFmtId="178" fontId="2" fillId="0" borderId="71" xfId="0" applyNumberFormat="1" applyFont="1" applyFill="1" applyBorder="1" applyAlignment="1" applyProtection="1">
      <alignment vertical="center"/>
    </xf>
    <xf numFmtId="178" fontId="2" fillId="0" borderId="72" xfId="0" applyNumberFormat="1" applyFont="1" applyFill="1" applyBorder="1" applyAlignment="1" applyProtection="1">
      <alignment vertical="center"/>
    </xf>
    <xf numFmtId="178" fontId="2" fillId="0" borderId="73" xfId="0" applyNumberFormat="1" applyFont="1" applyFill="1" applyBorder="1" applyAlignment="1">
      <alignment vertical="center"/>
    </xf>
    <xf numFmtId="178" fontId="2" fillId="0" borderId="74" xfId="0" applyNumberFormat="1" applyFont="1" applyFill="1" applyBorder="1" applyAlignment="1">
      <alignment vertical="center"/>
    </xf>
    <xf numFmtId="178" fontId="2" fillId="0" borderId="75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73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76" xfId="0" applyNumberFormat="1" applyFont="1" applyFill="1" applyBorder="1" applyAlignment="1" applyProtection="1">
      <alignment vertical="center"/>
      <protection locked="0"/>
    </xf>
    <xf numFmtId="178" fontId="2" fillId="0" borderId="74" xfId="0" applyNumberFormat="1" applyFont="1" applyFill="1" applyBorder="1" applyAlignment="1" applyProtection="1">
      <alignment vertical="center"/>
      <protection locked="0"/>
    </xf>
    <xf numFmtId="178" fontId="2" fillId="0" borderId="32" xfId="0" applyNumberFormat="1" applyFont="1" applyFill="1" applyBorder="1" applyAlignment="1">
      <alignment vertical="center"/>
    </xf>
    <xf numFmtId="178" fontId="2" fillId="0" borderId="32" xfId="0" applyNumberFormat="1" applyFont="1" applyFill="1" applyBorder="1" applyAlignment="1" applyProtection="1">
      <alignment vertical="center"/>
      <protection locked="0"/>
    </xf>
    <xf numFmtId="178" fontId="2" fillId="0" borderId="11" xfId="0" applyNumberFormat="1" applyFont="1" applyFill="1" applyBorder="1" applyAlignment="1" applyProtection="1">
      <alignment horizontal="right" vertical="center"/>
      <protection locked="0"/>
    </xf>
    <xf numFmtId="178" fontId="2" fillId="0" borderId="78" xfId="0" applyNumberFormat="1" applyFont="1" applyFill="1" applyBorder="1" applyAlignment="1" applyProtection="1">
      <alignment horizontal="right" vertical="center"/>
      <protection locked="0"/>
    </xf>
    <xf numFmtId="178" fontId="2" fillId="0" borderId="45" xfId="0" applyNumberFormat="1" applyFont="1" applyFill="1" applyBorder="1" applyAlignment="1" applyProtection="1">
      <alignment horizontal="right" vertical="center"/>
      <protection locked="0"/>
    </xf>
    <xf numFmtId="178" fontId="2" fillId="0" borderId="79" xfId="0" applyNumberFormat="1" applyFont="1" applyFill="1" applyBorder="1" applyAlignment="1" applyProtection="1">
      <alignment horizontal="right" vertical="center"/>
      <protection locked="0"/>
    </xf>
    <xf numFmtId="178" fontId="2" fillId="0" borderId="80" xfId="0" applyNumberFormat="1" applyFont="1" applyFill="1" applyBorder="1" applyAlignment="1">
      <alignment vertical="center"/>
    </xf>
    <xf numFmtId="178" fontId="2" fillId="0" borderId="80" xfId="0" applyNumberFormat="1" applyFont="1" applyFill="1" applyBorder="1" applyAlignment="1" applyProtection="1">
      <alignment vertical="center"/>
      <protection locked="0"/>
    </xf>
    <xf numFmtId="178" fontId="2" fillId="0" borderId="68" xfId="0" applyNumberFormat="1" applyFont="1" applyFill="1" applyBorder="1" applyAlignment="1" applyProtection="1">
      <alignment vertical="center" wrapText="1"/>
      <protection locked="0"/>
    </xf>
    <xf numFmtId="178" fontId="2" fillId="0" borderId="101" xfId="0" applyNumberFormat="1" applyFont="1" applyFill="1" applyBorder="1" applyAlignment="1" applyProtection="1">
      <alignment vertical="center"/>
    </xf>
    <xf numFmtId="178" fontId="2" fillId="0" borderId="81" xfId="0" applyNumberFormat="1" applyFont="1" applyFill="1" applyBorder="1" applyAlignment="1" applyProtection="1">
      <alignment vertical="center"/>
      <protection locked="0"/>
    </xf>
    <xf numFmtId="178" fontId="2" fillId="0" borderId="72" xfId="0" applyNumberFormat="1" applyFont="1" applyFill="1" applyBorder="1" applyAlignment="1" applyProtection="1">
      <alignment vertical="center"/>
      <protection locked="0"/>
    </xf>
    <xf numFmtId="178" fontId="2" fillId="0" borderId="44" xfId="0" applyNumberFormat="1" applyFont="1" applyFill="1" applyBorder="1" applyAlignment="1">
      <alignment vertical="center"/>
    </xf>
    <xf numFmtId="178" fontId="2" fillId="0" borderId="44" xfId="0" applyNumberFormat="1" applyFont="1" applyFill="1" applyBorder="1" applyAlignment="1" applyProtection="1">
      <alignment vertical="center"/>
      <protection locked="0"/>
    </xf>
    <xf numFmtId="178" fontId="2" fillId="0" borderId="18" xfId="0" applyNumberFormat="1" applyFont="1" applyFill="1" applyBorder="1" applyAlignment="1" applyProtection="1">
      <alignment vertical="center"/>
      <protection locked="0"/>
    </xf>
    <xf numFmtId="178" fontId="2" fillId="0" borderId="59" xfId="0" applyNumberFormat="1" applyFont="1" applyFill="1" applyBorder="1" applyAlignment="1">
      <alignment horizontal="right" vertical="center"/>
    </xf>
    <xf numFmtId="178" fontId="2" fillId="0" borderId="60" xfId="0" applyNumberFormat="1" applyFont="1" applyFill="1" applyBorder="1" applyAlignment="1">
      <alignment horizontal="right" vertical="center"/>
    </xf>
    <xf numFmtId="178" fontId="2" fillId="0" borderId="79" xfId="0" applyNumberFormat="1" applyFont="1" applyFill="1" applyBorder="1" applyAlignment="1" applyProtection="1">
      <alignment vertical="center"/>
    </xf>
    <xf numFmtId="178" fontId="2" fillId="0" borderId="45" xfId="0" applyNumberFormat="1" applyFont="1" applyFill="1" applyBorder="1" applyAlignment="1" applyProtection="1">
      <alignment vertical="center"/>
    </xf>
    <xf numFmtId="178" fontId="2" fillId="0" borderId="51" xfId="0" applyNumberFormat="1" applyFont="1" applyFill="1" applyBorder="1" applyAlignment="1" applyProtection="1">
      <alignment vertical="center"/>
    </xf>
    <xf numFmtId="178" fontId="2" fillId="0" borderId="49" xfId="0" applyNumberFormat="1" applyFont="1" applyFill="1" applyBorder="1" applyAlignment="1" applyProtection="1">
      <alignment vertical="center"/>
    </xf>
    <xf numFmtId="178" fontId="2" fillId="0" borderId="50" xfId="0" applyNumberFormat="1" applyFont="1" applyFill="1" applyBorder="1" applyAlignment="1" applyProtection="1">
      <alignment vertical="center"/>
    </xf>
    <xf numFmtId="178" fontId="2" fillId="0" borderId="53" xfId="0" applyNumberFormat="1" applyFont="1" applyFill="1" applyBorder="1" applyAlignment="1" applyProtection="1">
      <alignment vertical="center"/>
    </xf>
    <xf numFmtId="178" fontId="2" fillId="0" borderId="35" xfId="0" applyNumberFormat="1" applyFont="1" applyFill="1" applyBorder="1" applyAlignment="1" applyProtection="1">
      <alignment vertical="center"/>
    </xf>
    <xf numFmtId="180" fontId="2" fillId="0" borderId="46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 applyProtection="1">
      <alignment vertical="center"/>
    </xf>
    <xf numFmtId="180" fontId="2" fillId="0" borderId="64" xfId="0" applyNumberFormat="1" applyFont="1" applyFill="1" applyBorder="1" applyAlignment="1">
      <alignment vertical="center"/>
    </xf>
    <xf numFmtId="180" fontId="2" fillId="0" borderId="46" xfId="0" applyNumberFormat="1" applyFont="1" applyFill="1" applyBorder="1" applyAlignment="1" applyProtection="1">
      <alignment horizontal="right" vertical="center"/>
      <protection locked="0"/>
    </xf>
    <xf numFmtId="178" fontId="2" fillId="0" borderId="20" xfId="0" applyNumberFormat="1" applyFont="1" applyFill="1" applyBorder="1" applyAlignment="1" applyProtection="1">
      <alignment horizontal="right" vertical="center"/>
    </xf>
    <xf numFmtId="178" fontId="2" fillId="0" borderId="37" xfId="0" applyNumberFormat="1" applyFont="1" applyFill="1" applyBorder="1" applyAlignment="1">
      <alignment horizontal="right" vertical="center"/>
    </xf>
    <xf numFmtId="178" fontId="2" fillId="0" borderId="61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178" fontId="2" fillId="0" borderId="55" xfId="0" applyNumberFormat="1" applyFont="1" applyFill="1" applyBorder="1" applyAlignment="1" applyProtection="1">
      <alignment horizontal="right" vertical="center"/>
    </xf>
    <xf numFmtId="178" fontId="2" fillId="0" borderId="54" xfId="0" applyNumberFormat="1" applyFont="1" applyFill="1" applyBorder="1" applyAlignment="1" applyProtection="1">
      <alignment horizontal="right" vertical="center"/>
    </xf>
    <xf numFmtId="178" fontId="2" fillId="0" borderId="1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98" xfId="0" applyNumberFormat="1" applyFont="1" applyFill="1" applyBorder="1" applyAlignment="1">
      <alignment horizontal="right" vertical="center"/>
    </xf>
    <xf numFmtId="178" fontId="2" fillId="0" borderId="71" xfId="0" applyNumberFormat="1" applyFont="1" applyFill="1" applyBorder="1" applyAlignment="1">
      <alignment horizontal="right" vertical="center"/>
    </xf>
    <xf numFmtId="178" fontId="2" fillId="0" borderId="71" xfId="0" applyNumberFormat="1" applyFont="1" applyFill="1" applyBorder="1" applyAlignment="1" applyProtection="1">
      <alignment horizontal="right" vertical="center"/>
    </xf>
    <xf numFmtId="178" fontId="2" fillId="0" borderId="72" xfId="0" applyNumberFormat="1" applyFont="1" applyFill="1" applyBorder="1" applyAlignment="1">
      <alignment horizontal="right" vertical="center"/>
    </xf>
    <xf numFmtId="178" fontId="2" fillId="0" borderId="28" xfId="0" applyNumberFormat="1" applyFont="1" applyFill="1" applyBorder="1" applyAlignment="1" applyProtection="1">
      <alignment horizontal="right" vertical="center"/>
      <protection locked="0"/>
    </xf>
    <xf numFmtId="178" fontId="2" fillId="0" borderId="95" xfId="0" applyNumberFormat="1" applyFont="1" applyFill="1" applyBorder="1" applyAlignment="1" applyProtection="1">
      <alignment horizontal="right" vertical="center"/>
    </xf>
    <xf numFmtId="178" fontId="2" fillId="0" borderId="97" xfId="0" applyNumberFormat="1" applyFont="1" applyFill="1" applyBorder="1" applyAlignment="1" applyProtection="1">
      <alignment horizontal="right" vertical="center"/>
      <protection locked="0"/>
    </xf>
    <xf numFmtId="178" fontId="2" fillId="0" borderId="17" xfId="0" applyNumberFormat="1" applyFont="1" applyFill="1" applyBorder="1" applyAlignment="1">
      <alignment horizontal="right" vertical="center"/>
    </xf>
    <xf numFmtId="178" fontId="2" fillId="0" borderId="33" xfId="0" applyNumberFormat="1" applyFont="1" applyFill="1" applyBorder="1" applyAlignment="1" applyProtection="1">
      <alignment horizontal="right" vertical="center"/>
    </xf>
    <xf numFmtId="178" fontId="2" fillId="0" borderId="87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 applyProtection="1">
      <alignment horizontal="right" vertical="center"/>
    </xf>
    <xf numFmtId="178" fontId="2" fillId="0" borderId="20" xfId="0" applyNumberFormat="1" applyFont="1" applyFill="1" applyBorder="1" applyAlignment="1">
      <alignment horizontal="right" vertical="center"/>
    </xf>
    <xf numFmtId="178" fontId="2" fillId="0" borderId="34" xfId="0" applyNumberFormat="1" applyFont="1" applyFill="1" applyBorder="1" applyAlignment="1">
      <alignment horizontal="right" vertical="center"/>
    </xf>
    <xf numFmtId="178" fontId="2" fillId="0" borderId="50" xfId="0" applyNumberFormat="1" applyFont="1" applyFill="1" applyBorder="1" applyAlignment="1">
      <alignment horizontal="right" vertical="center"/>
    </xf>
    <xf numFmtId="180" fontId="2" fillId="0" borderId="95" xfId="0" applyNumberFormat="1" applyFont="1" applyFill="1" applyBorder="1" applyAlignment="1" applyProtection="1">
      <alignment horizontal="right" vertical="center"/>
    </xf>
    <xf numFmtId="180" fontId="2" fillId="0" borderId="14" xfId="0" applyNumberFormat="1" applyFont="1" applyFill="1" applyBorder="1" applyAlignment="1">
      <alignment horizontal="right" vertical="center"/>
    </xf>
    <xf numFmtId="178" fontId="2" fillId="0" borderId="44" xfId="0" applyNumberFormat="1" applyFont="1" applyFill="1" applyBorder="1" applyAlignment="1">
      <alignment horizontal="right" vertical="center"/>
    </xf>
    <xf numFmtId="178" fontId="2" fillId="0" borderId="31" xfId="0" applyNumberFormat="1" applyFont="1" applyFill="1" applyBorder="1" applyAlignment="1" applyProtection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65" xfId="0" applyNumberFormat="1" applyFont="1" applyFill="1" applyBorder="1" applyAlignment="1" applyProtection="1">
      <alignment horizontal="right" vertical="center"/>
    </xf>
    <xf numFmtId="178" fontId="2" fillId="0" borderId="96" xfId="0" applyNumberFormat="1" applyFont="1" applyFill="1" applyBorder="1" applyAlignment="1" applyProtection="1">
      <alignment horizontal="right" vertical="center"/>
      <protection locked="0"/>
    </xf>
    <xf numFmtId="178" fontId="2" fillId="0" borderId="31" xfId="0" applyNumberFormat="1" applyFont="1" applyFill="1" applyBorder="1" applyAlignment="1">
      <alignment horizontal="right" vertical="center"/>
    </xf>
    <xf numFmtId="178" fontId="2" fillId="0" borderId="52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  <protection locked="0"/>
    </xf>
    <xf numFmtId="178" fontId="2" fillId="0" borderId="85" xfId="0" applyNumberFormat="1" applyFont="1" applyFill="1" applyBorder="1" applyAlignment="1">
      <alignment horizontal="right" vertical="center"/>
    </xf>
    <xf numFmtId="178" fontId="2" fillId="0" borderId="75" xfId="0" applyNumberFormat="1" applyFont="1" applyFill="1" applyBorder="1" applyAlignment="1">
      <alignment horizontal="right" vertical="center"/>
    </xf>
    <xf numFmtId="178" fontId="2" fillId="0" borderId="78" xfId="0" applyNumberFormat="1" applyFont="1" applyFill="1" applyBorder="1" applyAlignment="1">
      <alignment horizontal="right" vertical="center"/>
    </xf>
    <xf numFmtId="178" fontId="2" fillId="0" borderId="56" xfId="0" applyNumberFormat="1" applyFont="1" applyFill="1" applyBorder="1" applyAlignment="1">
      <alignment horizontal="right" vertical="center"/>
    </xf>
    <xf numFmtId="180" fontId="2" fillId="0" borderId="32" xfId="0" applyNumberFormat="1" applyFont="1" applyFill="1" applyBorder="1" applyAlignment="1" applyProtection="1">
      <alignment horizontal="right" vertical="center"/>
    </xf>
    <xf numFmtId="180" fontId="2" fillId="0" borderId="46" xfId="0" applyNumberFormat="1" applyFont="1" applyFill="1" applyBorder="1" applyAlignment="1" applyProtection="1">
      <alignment horizontal="right" vertical="center"/>
    </xf>
    <xf numFmtId="178" fontId="9" fillId="0" borderId="46" xfId="0" applyNumberFormat="1" applyFont="1" applyFill="1" applyBorder="1" applyAlignment="1">
      <alignment horizontal="right" vertical="center"/>
    </xf>
    <xf numFmtId="178" fontId="2" fillId="0" borderId="84" xfId="0" applyNumberFormat="1" applyFont="1" applyFill="1" applyBorder="1" applyAlignment="1" applyProtection="1">
      <alignment horizontal="right" vertical="center"/>
    </xf>
    <xf numFmtId="178" fontId="9" fillId="0" borderId="64" xfId="0" applyNumberFormat="1" applyFont="1" applyFill="1" applyBorder="1" applyAlignment="1" applyProtection="1">
      <alignment horizontal="right" vertical="center"/>
    </xf>
    <xf numFmtId="178" fontId="9" fillId="0" borderId="65" xfId="0" applyNumberFormat="1" applyFont="1" applyFill="1" applyBorder="1" applyAlignment="1" applyProtection="1">
      <alignment horizontal="right" vertical="center"/>
    </xf>
    <xf numFmtId="178" fontId="9" fillId="0" borderId="87" xfId="0" applyNumberFormat="1" applyFont="1" applyFill="1" applyBorder="1" applyAlignment="1" applyProtection="1">
      <alignment horizontal="right" vertical="center"/>
    </xf>
    <xf numFmtId="178" fontId="9" fillId="0" borderId="19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  <protection locked="0"/>
    </xf>
    <xf numFmtId="178" fontId="9" fillId="0" borderId="22" xfId="0" applyNumberFormat="1" applyFont="1" applyFill="1" applyBorder="1" applyAlignment="1" applyProtection="1">
      <alignment horizontal="right" vertical="center"/>
      <protection locked="0"/>
    </xf>
    <xf numFmtId="178" fontId="9" fillId="0" borderId="32" xfId="0" applyNumberFormat="1" applyFont="1" applyFill="1" applyBorder="1" applyAlignment="1">
      <alignment horizontal="right" vertical="center"/>
    </xf>
    <xf numFmtId="178" fontId="9" fillId="0" borderId="46" xfId="0" applyNumberFormat="1" applyFont="1" applyFill="1" applyBorder="1" applyAlignment="1" applyProtection="1">
      <alignment horizontal="right" vertical="center"/>
    </xf>
    <xf numFmtId="178" fontId="9" fillId="0" borderId="32" xfId="0" applyNumberFormat="1" applyFont="1" applyFill="1" applyBorder="1" applyAlignment="1" applyProtection="1">
      <alignment horizontal="right" vertical="center"/>
    </xf>
    <xf numFmtId="178" fontId="9" fillId="0" borderId="31" xfId="0" applyNumberFormat="1" applyFont="1" applyFill="1" applyBorder="1" applyAlignment="1" applyProtection="1">
      <alignment horizontal="right" vertical="center"/>
    </xf>
    <xf numFmtId="178" fontId="9" fillId="0" borderId="37" xfId="0" applyNumberFormat="1" applyFont="1" applyFill="1" applyBorder="1" applyAlignment="1" applyProtection="1">
      <alignment horizontal="right" vertical="center"/>
    </xf>
    <xf numFmtId="178" fontId="9" fillId="0" borderId="18" xfId="0" applyNumberFormat="1" applyFont="1" applyFill="1" applyBorder="1" applyAlignment="1" applyProtection="1">
      <alignment horizontal="right" vertical="center"/>
      <protection locked="0"/>
    </xf>
    <xf numFmtId="178" fontId="9" fillId="0" borderId="78" xfId="0" applyNumberFormat="1" applyFont="1" applyFill="1" applyBorder="1" applyAlignment="1" applyProtection="1">
      <alignment horizontal="right" vertical="center"/>
      <protection locked="0"/>
    </xf>
    <xf numFmtId="178" fontId="9" fillId="0" borderId="5" xfId="0" applyNumberFormat="1" applyFont="1" applyFill="1" applyBorder="1" applyAlignment="1">
      <alignment horizontal="right" vertical="center"/>
    </xf>
    <xf numFmtId="178" fontId="9" fillId="0" borderId="17" xfId="0" applyNumberFormat="1" applyFont="1" applyFill="1" applyBorder="1" applyAlignment="1">
      <alignment horizontal="right" vertical="center"/>
    </xf>
    <xf numFmtId="178" fontId="9" fillId="0" borderId="48" xfId="0" applyNumberFormat="1" applyFont="1" applyFill="1" applyBorder="1" applyAlignment="1" applyProtection="1">
      <alignment horizontal="right" vertical="center"/>
      <protection locked="0"/>
    </xf>
    <xf numFmtId="178" fontId="9" fillId="0" borderId="3" xfId="0" applyNumberFormat="1" applyFont="1" applyFill="1" applyBorder="1" applyAlignment="1">
      <alignment horizontal="right" vertical="center"/>
    </xf>
    <xf numFmtId="178" fontId="9" fillId="0" borderId="29" xfId="0" applyNumberFormat="1" applyFont="1" applyFill="1" applyBorder="1" applyAlignment="1" applyProtection="1">
      <alignment horizontal="right" vertical="center"/>
    </xf>
    <xf numFmtId="178" fontId="9" fillId="0" borderId="37" xfId="0" applyNumberFormat="1" applyFont="1" applyFill="1" applyBorder="1" applyAlignment="1">
      <alignment horizontal="right" vertical="center"/>
    </xf>
    <xf numFmtId="178" fontId="9" fillId="0" borderId="60" xfId="0" applyNumberFormat="1" applyFont="1" applyFill="1" applyBorder="1" applyAlignment="1" applyProtection="1">
      <alignment horizontal="right" vertical="center"/>
    </xf>
    <xf numFmtId="178" fontId="9" fillId="0" borderId="30" xfId="0" applyNumberFormat="1" applyFont="1" applyFill="1" applyBorder="1" applyAlignment="1">
      <alignment horizontal="right" vertical="center"/>
    </xf>
    <xf numFmtId="178" fontId="9" fillId="0" borderId="19" xfId="0" applyNumberFormat="1" applyFont="1" applyFill="1" applyBorder="1" applyAlignment="1" applyProtection="1">
      <alignment horizontal="right" vertical="center"/>
      <protection locked="0"/>
    </xf>
    <xf numFmtId="178" fontId="9" fillId="0" borderId="77" xfId="0" applyNumberFormat="1" applyFont="1" applyFill="1" applyBorder="1" applyAlignment="1" applyProtection="1">
      <alignment horizontal="right" vertical="center"/>
    </xf>
    <xf numFmtId="178" fontId="9" fillId="0" borderId="77" xfId="0" applyNumberFormat="1" applyFont="1" applyFill="1" applyBorder="1" applyAlignment="1">
      <alignment horizontal="right" vertical="center"/>
    </xf>
    <xf numFmtId="178" fontId="9" fillId="0" borderId="48" xfId="0" applyNumberFormat="1" applyFont="1" applyFill="1" applyBorder="1" applyAlignment="1">
      <alignment horizontal="right" vertical="center"/>
    </xf>
    <xf numFmtId="178" fontId="9" fillId="0" borderId="14" xfId="0" applyNumberFormat="1" applyFont="1" applyFill="1" applyBorder="1" applyAlignment="1">
      <alignment horizontal="right" vertical="center"/>
    </xf>
    <xf numFmtId="178" fontId="9" fillId="0" borderId="55" xfId="0" applyNumberFormat="1" applyFont="1" applyFill="1" applyBorder="1" applyAlignment="1">
      <alignment horizontal="right" vertical="center"/>
    </xf>
    <xf numFmtId="178" fontId="9" fillId="0" borderId="12" xfId="0" applyNumberFormat="1" applyFont="1" applyFill="1" applyBorder="1" applyAlignment="1">
      <alignment horizontal="right" vertical="center"/>
    </xf>
    <xf numFmtId="178" fontId="2" fillId="0" borderId="77" xfId="0" applyNumberFormat="1" applyFont="1" applyFill="1" applyBorder="1" applyAlignment="1">
      <alignment horizontal="right" vertical="center"/>
    </xf>
    <xf numFmtId="178" fontId="2" fillId="0" borderId="28" xfId="0" applyNumberFormat="1" applyFont="1" applyFill="1" applyBorder="1" applyAlignment="1" applyProtection="1">
      <alignment horizontal="right" vertical="center"/>
    </xf>
    <xf numFmtId="178" fontId="2" fillId="0" borderId="55" xfId="0" applyNumberFormat="1" applyFont="1" applyFill="1" applyBorder="1" applyAlignment="1" applyProtection="1">
      <alignment horizontal="right" vertical="center"/>
      <protection locked="0"/>
    </xf>
    <xf numFmtId="178" fontId="9" fillId="0" borderId="84" xfId="0" applyNumberFormat="1" applyFont="1" applyFill="1" applyBorder="1" applyAlignment="1" applyProtection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29" xfId="0" applyNumberFormat="1" applyFont="1" applyFill="1" applyBorder="1" applyAlignment="1">
      <alignment horizontal="right" vertical="center"/>
    </xf>
    <xf numFmtId="178" fontId="9" fillId="0" borderId="9" xfId="0" applyNumberFormat="1" applyFont="1" applyFill="1" applyBorder="1" applyAlignment="1">
      <alignment horizontal="right" vertical="center"/>
    </xf>
    <xf numFmtId="178" fontId="9" fillId="0" borderId="9" xfId="0" applyNumberFormat="1" applyFont="1" applyFill="1" applyBorder="1" applyAlignment="1" applyProtection="1">
      <alignment horizontal="right" vertical="center"/>
    </xf>
    <xf numFmtId="180" fontId="9" fillId="0" borderId="46" xfId="0" applyNumberFormat="1" applyFont="1" applyFill="1" applyBorder="1" applyAlignment="1">
      <alignment horizontal="right" vertical="center"/>
    </xf>
    <xf numFmtId="180" fontId="9" fillId="0" borderId="46" xfId="0" applyNumberFormat="1" applyFont="1" applyFill="1" applyBorder="1" applyAlignment="1" applyProtection="1">
      <alignment horizontal="right" vertical="center"/>
    </xf>
    <xf numFmtId="180" fontId="9" fillId="0" borderId="32" xfId="0" applyNumberFormat="1" applyFont="1" applyFill="1" applyBorder="1" applyAlignment="1" applyProtection="1">
      <alignment horizontal="right" vertical="center"/>
    </xf>
    <xf numFmtId="180" fontId="9" fillId="0" borderId="17" xfId="0" applyNumberFormat="1" applyFont="1" applyFill="1" applyBorder="1" applyAlignment="1">
      <alignment horizontal="right" vertical="center"/>
    </xf>
    <xf numFmtId="183" fontId="2" fillId="0" borderId="34" xfId="0" applyNumberFormat="1" applyFont="1" applyFill="1" applyBorder="1" applyAlignment="1">
      <alignment horizontal="right" vertical="center"/>
    </xf>
    <xf numFmtId="183" fontId="2" fillId="0" borderId="49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24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178" fontId="2" fillId="0" borderId="100" xfId="0" applyNumberFormat="1" applyFont="1" applyFill="1" applyBorder="1" applyAlignment="1" applyProtection="1">
      <alignment horizontal="right" vertical="center"/>
    </xf>
    <xf numFmtId="178" fontId="2" fillId="0" borderId="67" xfId="0" applyNumberFormat="1" applyFont="1" applyFill="1" applyBorder="1" applyAlignment="1" applyProtection="1">
      <alignment horizontal="right" vertical="center"/>
    </xf>
    <xf numFmtId="178" fontId="2" fillId="0" borderId="94" xfId="0" applyNumberFormat="1" applyFont="1" applyFill="1" applyBorder="1" applyAlignment="1" applyProtection="1">
      <alignment horizontal="right" vertical="center"/>
    </xf>
    <xf numFmtId="178" fontId="2" fillId="0" borderId="68" xfId="0" applyNumberFormat="1" applyFont="1" applyFill="1" applyBorder="1" applyAlignment="1" applyProtection="1">
      <alignment horizontal="right" vertical="center"/>
    </xf>
    <xf numFmtId="178" fontId="2" fillId="0" borderId="68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50" xfId="0" applyNumberFormat="1" applyFont="1" applyFill="1" applyBorder="1" applyAlignment="1" applyProtection="1">
      <alignment horizontal="right" vertical="center"/>
      <protection locked="0"/>
    </xf>
    <xf numFmtId="178" fontId="2" fillId="0" borderId="93" xfId="0" applyNumberFormat="1" applyFont="1" applyFill="1" applyBorder="1" applyAlignment="1">
      <alignment horizontal="right" vertical="center"/>
    </xf>
    <xf numFmtId="178" fontId="2" fillId="0" borderId="44" xfId="0" applyNumberFormat="1" applyFont="1" applyFill="1" applyBorder="1" applyAlignment="1" applyProtection="1">
      <alignment horizontal="right" vertical="center"/>
      <protection locked="0"/>
    </xf>
    <xf numFmtId="178" fontId="2" fillId="0" borderId="5" xfId="0" applyNumberFormat="1" applyFont="1" applyFill="1" applyBorder="1" applyAlignment="1" applyProtection="1">
      <alignment horizontal="right" vertical="center"/>
      <protection locked="0"/>
    </xf>
    <xf numFmtId="178" fontId="2" fillId="0" borderId="17" xfId="0" applyNumberFormat="1" applyFont="1" applyFill="1" applyBorder="1" applyAlignment="1" applyProtection="1">
      <alignment horizontal="right" vertical="center"/>
    </xf>
    <xf numFmtId="178" fontId="2" fillId="0" borderId="39" xfId="0" applyNumberFormat="1" applyFont="1" applyFill="1" applyBorder="1" applyAlignment="1" applyProtection="1">
      <alignment horizontal="right" vertical="center"/>
    </xf>
    <xf numFmtId="178" fontId="2" fillId="0" borderId="75" xfId="0" applyNumberFormat="1" applyFont="1" applyFill="1" applyBorder="1" applyAlignment="1" applyProtection="1">
      <alignment horizontal="right" vertical="center"/>
      <protection locked="0"/>
    </xf>
    <xf numFmtId="178" fontId="2" fillId="0" borderId="77" xfId="0" applyNumberFormat="1" applyFont="1" applyFill="1" applyBorder="1" applyAlignment="1" applyProtection="1">
      <alignment horizontal="right" vertical="center"/>
      <protection locked="0"/>
    </xf>
    <xf numFmtId="180" fontId="2" fillId="0" borderId="44" xfId="0" applyNumberFormat="1" applyFont="1" applyFill="1" applyBorder="1" applyAlignment="1" applyProtection="1">
      <alignment horizontal="right" vertical="center"/>
      <protection locked="0"/>
    </xf>
    <xf numFmtId="180" fontId="2" fillId="0" borderId="32" xfId="0" applyNumberFormat="1" applyFont="1" applyFill="1" applyBorder="1" applyAlignment="1" applyProtection="1">
      <alignment horizontal="right" vertical="center"/>
      <protection locked="0"/>
    </xf>
    <xf numFmtId="178" fontId="2" fillId="0" borderId="47" xfId="0" applyNumberFormat="1" applyFont="1" applyFill="1" applyBorder="1" applyAlignment="1" applyProtection="1">
      <alignment horizontal="right" vertical="center"/>
    </xf>
    <xf numFmtId="178" fontId="2" fillId="0" borderId="36" xfId="0" applyNumberFormat="1" applyFont="1" applyFill="1" applyBorder="1" applyAlignment="1" applyProtection="1">
      <alignment horizontal="right" vertical="center"/>
      <protection locked="0"/>
    </xf>
    <xf numFmtId="178" fontId="17" fillId="0" borderId="44" xfId="0" applyNumberFormat="1" applyFont="1" applyFill="1" applyBorder="1" applyAlignment="1">
      <alignment horizontal="right" vertical="center"/>
    </xf>
    <xf numFmtId="178" fontId="2" fillId="0" borderId="92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9" xfId="0" applyNumberFormat="1" applyFont="1" applyFill="1" applyBorder="1" applyAlignment="1" applyProtection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178" fontId="2" fillId="0" borderId="7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 applyProtection="1">
      <alignment horizontal="right" vertical="center"/>
      <protection locked="0"/>
    </xf>
    <xf numFmtId="178" fontId="2" fillId="0" borderId="31" xfId="0" applyNumberFormat="1" applyFont="1" applyFill="1" applyBorder="1" applyAlignment="1" applyProtection="1">
      <alignment horizontal="right" vertical="center"/>
      <protection locked="0"/>
    </xf>
    <xf numFmtId="178" fontId="2" fillId="0" borderId="33" xfId="0" applyNumberFormat="1" applyFont="1" applyFill="1" applyBorder="1" applyAlignment="1">
      <alignment horizontal="right" vertical="center"/>
    </xf>
    <xf numFmtId="178" fontId="2" fillId="0" borderId="65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 applyProtection="1">
      <alignment horizontal="right" vertical="center"/>
      <protection locked="0"/>
    </xf>
    <xf numFmtId="178" fontId="2" fillId="0" borderId="63" xfId="0" applyNumberFormat="1" applyFont="1" applyFill="1" applyBorder="1" applyAlignment="1">
      <alignment horizontal="center" vertical="center"/>
    </xf>
    <xf numFmtId="178" fontId="2" fillId="0" borderId="59" xfId="0" applyNumberFormat="1" applyFont="1" applyFill="1" applyBorder="1" applyAlignment="1">
      <alignment horizontal="center" vertical="center"/>
    </xf>
    <xf numFmtId="180" fontId="2" fillId="0" borderId="64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105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3" xfId="0" applyNumberFormat="1" applyFont="1" applyFill="1" applyBorder="1" applyAlignment="1">
      <alignment horizontal="right" vertical="center"/>
    </xf>
    <xf numFmtId="178" fontId="2" fillId="0" borderId="3" xfId="0" applyNumberFormat="1" applyFont="1" applyFill="1" applyBorder="1" applyAlignment="1" applyProtection="1">
      <alignment horizontal="right" vertical="center"/>
      <protection locked="0"/>
    </xf>
    <xf numFmtId="179" fontId="2" fillId="0" borderId="33" xfId="0" applyNumberFormat="1" applyFont="1" applyFill="1" applyBorder="1" applyAlignment="1">
      <alignment horizontal="center" vertical="center"/>
    </xf>
    <xf numFmtId="179" fontId="2" fillId="0" borderId="96" xfId="0" applyNumberFormat="1" applyFont="1" applyFill="1" applyBorder="1" applyAlignment="1">
      <alignment horizontal="center" vertical="center"/>
    </xf>
    <xf numFmtId="179" fontId="2" fillId="0" borderId="21" xfId="0" applyNumberFormat="1" applyFont="1" applyFill="1" applyBorder="1" applyAlignment="1">
      <alignment horizontal="center" vertical="center"/>
    </xf>
    <xf numFmtId="179" fontId="2" fillId="0" borderId="31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7" fontId="0" fillId="0" borderId="75" xfId="0" applyNumberFormat="1" applyFont="1" applyFill="1" applyBorder="1" applyAlignment="1" applyProtection="1">
      <alignment horizontal="center" vertical="center"/>
      <protection locked="0"/>
    </xf>
    <xf numFmtId="179" fontId="2" fillId="0" borderId="27" xfId="0" applyNumberFormat="1" applyFont="1" applyFill="1" applyBorder="1" applyAlignment="1" applyProtection="1">
      <alignment horizontal="center" vertical="center"/>
    </xf>
    <xf numFmtId="179" fontId="2" fillId="0" borderId="28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9" fontId="2" fillId="0" borderId="75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 applyProtection="1">
      <alignment horizontal="center" vertical="center"/>
      <protection locked="0"/>
    </xf>
    <xf numFmtId="177" fontId="2" fillId="0" borderId="96" xfId="0" applyNumberFormat="1" applyFont="1" applyFill="1" applyBorder="1" applyAlignment="1" applyProtection="1">
      <alignment horizontal="center" vertical="center"/>
      <protection locked="0"/>
    </xf>
    <xf numFmtId="177" fontId="2" fillId="0" borderId="21" xfId="0" applyNumberFormat="1" applyFont="1" applyFill="1" applyBorder="1" applyAlignment="1" applyProtection="1">
      <alignment horizontal="center" vertical="center"/>
      <protection locked="0"/>
    </xf>
    <xf numFmtId="179" fontId="2" fillId="0" borderId="27" xfId="0" applyNumberFormat="1" applyFont="1" applyFill="1" applyBorder="1" applyAlignment="1">
      <alignment horizontal="center" vertical="center"/>
    </xf>
    <xf numFmtId="177" fontId="2" fillId="0" borderId="28" xfId="0" applyNumberFormat="1" applyFont="1" applyFill="1" applyBorder="1" applyAlignment="1" applyProtection="1">
      <alignment horizontal="center" vertical="center"/>
      <protection locked="0"/>
    </xf>
    <xf numFmtId="177" fontId="2" fillId="0" borderId="75" xfId="0" applyNumberFormat="1" applyFont="1" applyFill="1" applyBorder="1" applyAlignment="1" applyProtection="1">
      <alignment horizontal="center" vertical="center"/>
      <protection locked="0"/>
    </xf>
    <xf numFmtId="179" fontId="2" fillId="0" borderId="16" xfId="0" applyNumberFormat="1" applyFont="1" applyFill="1" applyBorder="1" applyAlignment="1" applyProtection="1">
      <alignment horizontal="center" vertical="center"/>
    </xf>
    <xf numFmtId="179" fontId="2" fillId="0" borderId="25" xfId="0" applyNumberFormat="1" applyFont="1" applyFill="1" applyBorder="1" applyAlignment="1" applyProtection="1">
      <alignment horizontal="center" vertical="center"/>
    </xf>
    <xf numFmtId="179" fontId="2" fillId="0" borderId="21" xfId="0" applyNumberFormat="1" applyFont="1" applyFill="1" applyBorder="1" applyAlignment="1" applyProtection="1">
      <alignment horizontal="center" vertical="center"/>
    </xf>
    <xf numFmtId="179" fontId="2" fillId="0" borderId="31" xfId="0" applyNumberFormat="1" applyFont="1" applyFill="1" applyBorder="1" applyAlignment="1" applyProtection="1">
      <alignment horizontal="center" vertical="center" wrapText="1" shrinkToFit="1"/>
    </xf>
    <xf numFmtId="179" fontId="2" fillId="0" borderId="28" xfId="0" applyNumberFormat="1" applyFont="1" applyFill="1" applyBorder="1" applyAlignment="1" applyProtection="1">
      <alignment horizontal="center" vertical="center" wrapText="1" shrinkToFit="1"/>
    </xf>
    <xf numFmtId="179" fontId="2" fillId="0" borderId="75" xfId="0" applyNumberFormat="1" applyFont="1" applyFill="1" applyBorder="1" applyAlignment="1" applyProtection="1">
      <alignment horizontal="center" vertical="center" wrapText="1" shrinkToFit="1"/>
    </xf>
    <xf numFmtId="177" fontId="2" fillId="0" borderId="16" xfId="0" applyNumberFormat="1" applyFont="1" applyFill="1" applyBorder="1" applyAlignment="1" applyProtection="1">
      <alignment horizontal="center" vertical="center"/>
      <protection locked="0"/>
    </xf>
    <xf numFmtId="177" fontId="2" fillId="0" borderId="25" xfId="0" applyNumberFormat="1" applyFont="1" applyFill="1" applyBorder="1" applyAlignment="1" applyProtection="1">
      <alignment horizontal="center" vertical="center"/>
      <protection locked="0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4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 shrinkToFit="1"/>
    </xf>
    <xf numFmtId="179" fontId="2" fillId="0" borderId="4" xfId="0" applyNumberFormat="1" applyFont="1" applyFill="1" applyBorder="1" applyAlignment="1" applyProtection="1">
      <alignment horizontal="center" vertical="center" wrapText="1" shrinkToFit="1"/>
    </xf>
    <xf numFmtId="179" fontId="11" fillId="0" borderId="11" xfId="0" applyNumberFormat="1" applyFont="1" applyFill="1" applyBorder="1" applyAlignment="1" applyProtection="1">
      <alignment horizontal="center" vertical="center" wrapText="1" shrinkToFit="1"/>
    </xf>
    <xf numFmtId="179" fontId="11" fillId="0" borderId="4" xfId="0" applyNumberFormat="1" applyFont="1" applyFill="1" applyBorder="1" applyAlignment="1" applyProtection="1">
      <alignment horizontal="center" vertical="center" wrapText="1" shrinkToFit="1"/>
    </xf>
    <xf numFmtId="179" fontId="2" fillId="0" borderId="11" xfId="0" applyNumberFormat="1" applyFont="1" applyFill="1" applyBorder="1" applyAlignment="1">
      <alignment horizontal="center" vertical="center" shrinkToFit="1"/>
    </xf>
    <xf numFmtId="179" fontId="2" fillId="0" borderId="4" xfId="0" applyNumberFormat="1" applyFont="1" applyFill="1" applyBorder="1" applyAlignment="1">
      <alignment horizontal="center" vertical="center" shrinkToFit="1"/>
    </xf>
    <xf numFmtId="179" fontId="2" fillId="0" borderId="86" xfId="0" applyNumberFormat="1" applyFont="1" applyFill="1" applyBorder="1" applyAlignment="1" applyProtection="1">
      <alignment horizontal="left" vertical="center" shrinkToFit="1"/>
    </xf>
    <xf numFmtId="179" fontId="2" fillId="0" borderId="97" xfId="0" applyNumberFormat="1" applyFont="1" applyFill="1" applyBorder="1" applyAlignment="1" applyProtection="1">
      <alignment horizontal="left" vertical="center" shrinkToFit="1"/>
    </xf>
    <xf numFmtId="179" fontId="2" fillId="0" borderId="95" xfId="0" applyNumberFormat="1" applyFont="1" applyFill="1" applyBorder="1" applyAlignment="1" applyProtection="1">
      <alignment horizontal="left" vertical="center" shrinkToFit="1"/>
    </xf>
    <xf numFmtId="179" fontId="9" fillId="0" borderId="11" xfId="0" applyNumberFormat="1" applyFont="1" applyFill="1" applyBorder="1" applyAlignment="1" applyProtection="1">
      <alignment horizontal="center" vertical="center" wrapText="1"/>
    </xf>
    <xf numFmtId="179" fontId="9" fillId="0" borderId="4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>
      <alignment horizontal="center" vertical="center" wrapText="1" shrinkToFit="1"/>
    </xf>
    <xf numFmtId="179" fontId="2" fillId="0" borderId="4" xfId="0" applyNumberFormat="1" applyFont="1" applyFill="1" applyBorder="1" applyAlignment="1">
      <alignment horizontal="center" vertical="center" wrapText="1" shrinkToFit="1"/>
    </xf>
    <xf numFmtId="179" fontId="11" fillId="0" borderId="84" xfId="0" applyNumberFormat="1" applyFont="1" applyFill="1" applyBorder="1" applyAlignment="1" applyProtection="1">
      <alignment horizontal="center" vertical="center" wrapText="1" shrinkToFit="1"/>
    </xf>
    <xf numFmtId="179" fontId="2" fillId="0" borderId="10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9" fontId="2" fillId="0" borderId="12" xfId="0" applyNumberFormat="1" applyFont="1" applyFill="1" applyBorder="1" applyAlignment="1" applyProtection="1">
      <alignment horizontal="center" vertical="center"/>
    </xf>
    <xf numFmtId="179" fontId="2" fillId="0" borderId="92" xfId="0" applyNumberFormat="1" applyFont="1" applyFill="1" applyBorder="1" applyAlignment="1" applyProtection="1">
      <alignment horizontal="center" vertical="center" wrapText="1" shrinkToFit="1"/>
    </xf>
    <xf numFmtId="179" fontId="2" fillId="0" borderId="26" xfId="0" applyNumberFormat="1" applyFont="1" applyFill="1" applyBorder="1" applyAlignment="1" applyProtection="1">
      <alignment horizontal="center" vertical="center" wrapText="1" shrinkToFit="1"/>
    </xf>
    <xf numFmtId="179" fontId="2" fillId="0" borderId="84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9" fontId="2" fillId="0" borderId="92" xfId="0" applyNumberFormat="1" applyFont="1" applyFill="1" applyBorder="1" applyAlignment="1" applyProtection="1">
      <alignment horizontal="center" vertical="center" wrapText="1"/>
    </xf>
    <xf numFmtId="179" fontId="2" fillId="0" borderId="26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shrinkToFit="1"/>
    </xf>
    <xf numFmtId="179" fontId="2" fillId="0" borderId="8" xfId="0" applyNumberFormat="1" applyFont="1" applyFill="1" applyBorder="1" applyAlignment="1" applyProtection="1">
      <alignment horizontal="center" vertical="center" shrinkToFit="1"/>
    </xf>
    <xf numFmtId="179" fontId="10" fillId="0" borderId="11" xfId="0" applyNumberFormat="1" applyFont="1" applyFill="1" applyBorder="1" applyAlignment="1">
      <alignment horizontal="center" vertical="center" wrapText="1"/>
    </xf>
    <xf numFmtId="179" fontId="10" fillId="0" borderId="4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12" xfId="0" applyNumberFormat="1" applyFont="1" applyFill="1" applyBorder="1" applyAlignment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shrinkToFit="1"/>
    </xf>
    <xf numFmtId="179" fontId="2" fillId="0" borderId="4" xfId="0" applyNumberFormat="1" applyFont="1" applyFill="1" applyBorder="1" applyAlignment="1" applyProtection="1">
      <alignment horizontal="center" vertical="center" shrinkToFit="1"/>
    </xf>
    <xf numFmtId="179" fontId="2" fillId="0" borderId="3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86" xfId="0" applyNumberFormat="1" applyFont="1" applyFill="1" applyBorder="1" applyAlignment="1" applyProtection="1">
      <alignment horizontal="center" vertical="center" shrinkToFit="1"/>
    </xf>
    <xf numFmtId="179" fontId="2" fillId="0" borderId="95" xfId="0" applyNumberFormat="1" applyFont="1" applyFill="1" applyBorder="1" applyAlignment="1" applyProtection="1">
      <alignment horizontal="center" vertical="center" shrinkToFit="1"/>
    </xf>
    <xf numFmtId="179" fontId="11" fillId="0" borderId="84" xfId="0" applyNumberFormat="1" applyFont="1" applyFill="1" applyBorder="1" applyAlignment="1">
      <alignment horizontal="center" vertical="center" wrapText="1" shrinkToFit="1"/>
    </xf>
    <xf numFmtId="179" fontId="11" fillId="0" borderId="4" xfId="0" applyNumberFormat="1" applyFont="1" applyFill="1" applyBorder="1" applyAlignment="1">
      <alignment horizontal="center" vertical="center" wrapText="1" shrinkToFit="1"/>
    </xf>
    <xf numFmtId="179" fontId="2" fillId="0" borderId="33" xfId="0" applyNumberFormat="1" applyFont="1" applyFill="1" applyBorder="1" applyAlignment="1" applyProtection="1">
      <alignment horizontal="center" vertical="center"/>
    </xf>
    <xf numFmtId="179" fontId="2" fillId="0" borderId="96" xfId="0" applyNumberFormat="1" applyFont="1" applyFill="1" applyBorder="1" applyAlignment="1" applyProtection="1">
      <alignment horizontal="center" vertical="center"/>
    </xf>
    <xf numFmtId="179" fontId="2" fillId="0" borderId="31" xfId="0" applyNumberFormat="1" applyFont="1" applyFill="1" applyBorder="1" applyAlignment="1" applyProtection="1">
      <alignment horizontal="center" vertical="center"/>
    </xf>
    <xf numFmtId="179" fontId="2" fillId="0" borderId="7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0" fillId="0" borderId="21" xfId="0" applyNumberFormat="1" applyFont="1" applyFill="1" applyBorder="1" applyAlignment="1" applyProtection="1">
      <alignment horizontal="center" vertical="center"/>
      <protection locked="0"/>
    </xf>
    <xf numFmtId="179" fontId="11" fillId="0" borderId="25" xfId="0" applyNumberFormat="1" applyFont="1" applyFill="1" applyBorder="1" applyAlignment="1" applyProtection="1">
      <alignment horizontal="center" vertical="center" wrapText="1"/>
    </xf>
    <xf numFmtId="179" fontId="11" fillId="0" borderId="21" xfId="0" applyNumberFormat="1" applyFont="1" applyFill="1" applyBorder="1" applyAlignment="1" applyProtection="1">
      <alignment horizontal="center" vertical="center"/>
    </xf>
    <xf numFmtId="179" fontId="2" fillId="0" borderId="33" xfId="0" applyNumberFormat="1" applyFont="1" applyFill="1" applyBorder="1" applyAlignment="1" applyProtection="1">
      <alignment horizontal="center" vertical="center" wrapText="1"/>
    </xf>
    <xf numFmtId="179" fontId="2" fillId="0" borderId="21" xfId="0" applyNumberFormat="1" applyFont="1" applyFill="1" applyBorder="1" applyAlignment="1" applyProtection="1">
      <alignment horizontal="center" vertical="center" wrapText="1"/>
    </xf>
    <xf numFmtId="179" fontId="11" fillId="0" borderId="16" xfId="0" applyNumberFormat="1" applyFont="1" applyFill="1" applyBorder="1" applyAlignment="1" applyProtection="1">
      <alignment horizontal="center" vertical="center" wrapText="1"/>
    </xf>
    <xf numFmtId="179" fontId="11" fillId="0" borderId="21" xfId="0" applyNumberFormat="1" applyFont="1" applyFill="1" applyBorder="1" applyAlignment="1" applyProtection="1">
      <alignment horizontal="center" vertical="center" wrapText="1"/>
    </xf>
    <xf numFmtId="179" fontId="2" fillId="0" borderId="86" xfId="0" applyNumberFormat="1" applyFont="1" applyFill="1" applyBorder="1" applyAlignment="1">
      <alignment horizontal="center" vertical="center"/>
    </xf>
    <xf numFmtId="179" fontId="2" fillId="0" borderId="97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center" vertical="center"/>
    </xf>
    <xf numFmtId="177" fontId="2" fillId="0" borderId="75" xfId="0" applyNumberFormat="1" applyFont="1" applyFill="1" applyBorder="1" applyAlignment="1">
      <alignment horizontal="center" vertical="center"/>
    </xf>
    <xf numFmtId="177" fontId="2" fillId="0" borderId="103" xfId="0" applyNumberFormat="1" applyFont="1" applyFill="1" applyBorder="1" applyAlignment="1">
      <alignment horizontal="center" vertical="center"/>
    </xf>
    <xf numFmtId="177" fontId="2" fillId="0" borderId="10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" name="テキスト ボックス 5"/>
        <xdr:cNvSpPr txBox="1"/>
      </xdr:nvSpPr>
      <xdr:spPr>
        <a:xfrm>
          <a:off x="18840450" y="6610350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11" name="テキスト ボックス 10"/>
        <xdr:cNvSpPr txBox="1"/>
      </xdr:nvSpPr>
      <xdr:spPr>
        <a:xfrm>
          <a:off x="18840450" y="6610350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26" name="テキスト ボックス 25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27" name="テキスト ボックス 26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28" name="テキスト ボックス 27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29" name="テキスト ボックス 28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30" name="テキスト ボックス 5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31" name="テキスト ボックス 10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32" name="テキスト ボックス 5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33" name="テキスト ボックス 10"/>
        <xdr:cNvSpPr txBox="1"/>
      </xdr:nvSpPr>
      <xdr:spPr>
        <a:xfrm>
          <a:off x="21888450" y="16897350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28</xdr:col>
      <xdr:colOff>952500</xdr:colOff>
      <xdr:row>20</xdr:row>
      <xdr:rowOff>240030</xdr:rowOff>
    </xdr:from>
    <xdr:to>
      <xdr:col>29</xdr:col>
      <xdr:colOff>575227</xdr:colOff>
      <xdr:row>20</xdr:row>
      <xdr:rowOff>579040</xdr:rowOff>
    </xdr:to>
    <xdr:sp macro="" textlink="">
      <xdr:nvSpPr>
        <xdr:cNvPr id="34" name="テキスト ボックス 33">
          <a:extLst/>
        </xdr:cNvPr>
        <xdr:cNvSpPr txBox="1"/>
      </xdr:nvSpPr>
      <xdr:spPr>
        <a:xfrm>
          <a:off x="29079825" y="13963650"/>
          <a:ext cx="584752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尾崎</a:t>
          </a:r>
        </a:p>
      </xdr:txBody>
    </xdr:sp>
    <xdr:clientData/>
  </xdr:twoCellAnchor>
  <xdr:oneCellAnchor>
    <xdr:from>
      <xdr:col>29</xdr:col>
      <xdr:colOff>0</xdr:colOff>
      <xdr:row>10</xdr:row>
      <xdr:rowOff>22860</xdr:rowOff>
    </xdr:from>
    <xdr:ext cx="466794" cy="275717"/>
    <xdr:sp macro="" textlink="">
      <xdr:nvSpPr>
        <xdr:cNvPr id="14" name="テキスト ボックス 13">
          <a:extLst/>
        </xdr:cNvPr>
        <xdr:cNvSpPr txBox="1"/>
      </xdr:nvSpPr>
      <xdr:spPr>
        <a:xfrm>
          <a:off x="28531705" y="6950133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不明</a:t>
          </a:r>
        </a:p>
      </xdr:txBody>
    </xdr:sp>
    <xdr:clientData/>
  </xdr:one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4" name="テキスト ボックス 53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5" name="テキスト ボックス 54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6" name="テキスト ボックス 5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7" name="テキスト ボックス 56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8" name="テキスト ボックス 57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59" name="テキスト ボックス 58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0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1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2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3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4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5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6" name="テキスト ボックス 2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7" name="テキスト ボックス 26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8" name="テキスト ボックス 27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69" name="テキスト ボックス 28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0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1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2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3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4" name="テキスト ボックス 13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5" name="テキスト ボックス 14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6" name="テキスト ボックス 1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7" name="テキスト ボックス 16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8" name="テキスト ボックス 17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79" name="テキスト ボックス 18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80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81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82" name="テキスト ボックス 5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  <xdr:twoCellAnchor>
    <xdr:from>
      <xdr:col>21</xdr:col>
      <xdr:colOff>495300</xdr:colOff>
      <xdr:row>24</xdr:row>
      <xdr:rowOff>438150</xdr:rowOff>
    </xdr:from>
    <xdr:to>
      <xdr:col>22</xdr:col>
      <xdr:colOff>38100</xdr:colOff>
      <xdr:row>24</xdr:row>
      <xdr:rowOff>666750</xdr:rowOff>
    </xdr:to>
    <xdr:sp macro="" textlink="">
      <xdr:nvSpPr>
        <xdr:cNvPr id="83" name="テキスト ボックス 10"/>
        <xdr:cNvSpPr txBox="1"/>
      </xdr:nvSpPr>
      <xdr:spPr>
        <a:xfrm>
          <a:off x="21846540" y="6610350"/>
          <a:ext cx="5029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/>
            <a:t>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800100</xdr:colOff>
      <xdr:row>11</xdr:row>
      <xdr:rowOff>419100</xdr:rowOff>
    </xdr:from>
    <xdr:ext cx="466794" cy="506786"/>
    <xdr:sp macro="" textlink="">
      <xdr:nvSpPr>
        <xdr:cNvPr id="2" name="テキスト ボックス 1"/>
        <xdr:cNvSpPr txBox="1"/>
      </xdr:nvSpPr>
      <xdr:spPr>
        <a:xfrm>
          <a:off x="15864840" y="5219700"/>
          <a:ext cx="466794" cy="50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/>
            <a:t>秋茜</a:t>
          </a:r>
        </a:p>
      </xdr:txBody>
    </xdr:sp>
    <xdr:clientData/>
  </xdr:oneCellAnchor>
  <xdr:oneCellAnchor>
    <xdr:from>
      <xdr:col>19</xdr:col>
      <xdr:colOff>0</xdr:colOff>
      <xdr:row>13</xdr:row>
      <xdr:rowOff>428625</xdr:rowOff>
    </xdr:from>
    <xdr:ext cx="646331" cy="292452"/>
    <xdr:sp macro="" textlink="">
      <xdr:nvSpPr>
        <xdr:cNvPr id="3" name="テキスト ボックス 2"/>
        <xdr:cNvSpPr txBox="1"/>
      </xdr:nvSpPr>
      <xdr:spPr>
        <a:xfrm>
          <a:off x="15886981" y="9306644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黒千寿</a:t>
          </a:r>
        </a:p>
      </xdr:txBody>
    </xdr:sp>
    <xdr:clientData/>
  </xdr:oneCellAnchor>
  <xdr:oneCellAnchor>
    <xdr:from>
      <xdr:col>19</xdr:col>
      <xdr:colOff>0</xdr:colOff>
      <xdr:row>12</xdr:row>
      <xdr:rowOff>381000</xdr:rowOff>
    </xdr:from>
    <xdr:ext cx="582979" cy="309059"/>
    <xdr:sp macro="" textlink="">
      <xdr:nvSpPr>
        <xdr:cNvPr id="4" name="テキスト ボックス 3"/>
        <xdr:cNvSpPr txBox="1"/>
      </xdr:nvSpPr>
      <xdr:spPr>
        <a:xfrm>
          <a:off x="15872460" y="5867400"/>
          <a:ext cx="582979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不明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925830</xdr:colOff>
      <xdr:row>13</xdr:row>
      <xdr:rowOff>392430</xdr:rowOff>
    </xdr:from>
    <xdr:to>
      <xdr:col>29</xdr:col>
      <xdr:colOff>876332</xdr:colOff>
      <xdr:row>13</xdr:row>
      <xdr:rowOff>628650</xdr:rowOff>
    </xdr:to>
    <xdr:sp macro="" textlink="">
      <xdr:nvSpPr>
        <xdr:cNvPr id="5" name="テキスト ボックス 4"/>
        <xdr:cNvSpPr txBox="1"/>
      </xdr:nvSpPr>
      <xdr:spPr>
        <a:xfrm>
          <a:off x="25193625" y="7200900"/>
          <a:ext cx="904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400">
              <a:solidFill>
                <a:schemeClr val="tx1"/>
              </a:solidFill>
            </a:rPr>
            <a:t>紫苑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809625</xdr:colOff>
      <xdr:row>8</xdr:row>
      <xdr:rowOff>20955</xdr:rowOff>
    </xdr:from>
    <xdr:ext cx="543739" cy="325730"/>
    <xdr:sp macro="" textlink="">
      <xdr:nvSpPr>
        <xdr:cNvPr id="13" name="テキスト ボックス 12"/>
        <xdr:cNvSpPr txBox="1"/>
      </xdr:nvSpPr>
      <xdr:spPr>
        <a:xfrm>
          <a:off x="23297918" y="4806687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27</xdr:col>
      <xdr:colOff>809625</xdr:colOff>
      <xdr:row>14</xdr:row>
      <xdr:rowOff>0</xdr:rowOff>
    </xdr:from>
    <xdr:ext cx="543739" cy="325730"/>
    <xdr:sp macro="" textlink="">
      <xdr:nvSpPr>
        <xdr:cNvPr id="10" name="テキスト ボックス 9"/>
        <xdr:cNvSpPr txBox="1"/>
      </xdr:nvSpPr>
      <xdr:spPr>
        <a:xfrm>
          <a:off x="23297918" y="8967439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27</xdr:col>
      <xdr:colOff>835479</xdr:colOff>
      <xdr:row>14</xdr:row>
      <xdr:rowOff>674007</xdr:rowOff>
    </xdr:from>
    <xdr:ext cx="543739" cy="325730"/>
    <xdr:sp macro="" textlink="">
      <xdr:nvSpPr>
        <xdr:cNvPr id="9" name="テキスト ボックス 8"/>
        <xdr:cNvSpPr txBox="1"/>
      </xdr:nvSpPr>
      <xdr:spPr>
        <a:xfrm>
          <a:off x="23323772" y="9641446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28</xdr:col>
      <xdr:colOff>3176</xdr:colOff>
      <xdr:row>22</xdr:row>
      <xdr:rowOff>677182</xdr:rowOff>
    </xdr:from>
    <xdr:ext cx="776623" cy="325730"/>
    <xdr:sp macro="" textlink="">
      <xdr:nvSpPr>
        <xdr:cNvPr id="14" name="テキスト ボックス 13"/>
        <xdr:cNvSpPr txBox="1"/>
      </xdr:nvSpPr>
      <xdr:spPr>
        <a:xfrm>
          <a:off x="23327810" y="15220231"/>
          <a:ext cx="776623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1400">
              <a:solidFill>
                <a:sysClr val="windowText" lastClr="000000"/>
              </a:solidFill>
            </a:rPr>
            <a:t>さくひめ</a:t>
          </a:r>
          <a:endParaRPr kumimoji="0" lang="en-US" altLang="ja-JP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27</xdr:col>
      <xdr:colOff>138577</xdr:colOff>
      <xdr:row>25</xdr:row>
      <xdr:rowOff>558859</xdr:rowOff>
    </xdr:from>
    <xdr:ext cx="2073388" cy="325730"/>
    <xdr:sp macro="" textlink="">
      <xdr:nvSpPr>
        <xdr:cNvPr id="15" name="テキスト ボックス 14"/>
        <xdr:cNvSpPr txBox="1"/>
      </xdr:nvSpPr>
      <xdr:spPr>
        <a:xfrm>
          <a:off x="22626870" y="17192761"/>
          <a:ext cx="2073388" cy="32573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1400">
              <a:solidFill>
                <a:sysClr val="windowText" lastClr="000000"/>
              </a:solidFill>
            </a:rPr>
            <a:t>上清、なつかんろ、くにか</a:t>
          </a:r>
          <a:endParaRPr kumimoji="0" lang="en-US" altLang="ja-JP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622300" cy="359073"/>
    <xdr:sp macro="" textlink="">
      <xdr:nvSpPr>
        <xdr:cNvPr id="13" name="テキスト ボックス 12">
          <a:extLst/>
        </xdr:cNvPr>
        <xdr:cNvSpPr txBox="1"/>
      </xdr:nvSpPr>
      <xdr:spPr>
        <a:xfrm>
          <a:off x="13563600" y="7543800"/>
          <a:ext cx="6223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不明</a:t>
          </a:r>
        </a:p>
      </xdr:txBody>
    </xdr:sp>
    <xdr:clientData/>
  </xdr:oneCellAnchor>
  <xdr:oneCellAnchor>
    <xdr:from>
      <xdr:col>11</xdr:col>
      <xdr:colOff>0</xdr:colOff>
      <xdr:row>7</xdr:row>
      <xdr:rowOff>20955</xdr:rowOff>
    </xdr:from>
    <xdr:ext cx="902811" cy="325730"/>
    <xdr:sp macro="" textlink="">
      <xdr:nvSpPr>
        <xdr:cNvPr id="14" name="テキスト ボックス 13">
          <a:extLst/>
        </xdr:cNvPr>
        <xdr:cNvSpPr txBox="1"/>
      </xdr:nvSpPr>
      <xdr:spPr>
        <a:xfrm>
          <a:off x="13442830" y="4801427"/>
          <a:ext cx="90281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国友早生</a:t>
          </a:r>
        </a:p>
      </xdr:txBody>
    </xdr:sp>
    <xdr:clientData/>
  </xdr:oneCellAnchor>
  <xdr:oneCellAnchor>
    <xdr:from>
      <xdr:col>11</xdr:col>
      <xdr:colOff>0</xdr:colOff>
      <xdr:row>9</xdr:row>
      <xdr:rowOff>0</xdr:rowOff>
    </xdr:from>
    <xdr:ext cx="595035" cy="359073"/>
    <xdr:sp macro="" textlink="">
      <xdr:nvSpPr>
        <xdr:cNvPr id="15" name="テキスト ボックス 14">
          <a:extLst/>
        </xdr:cNvPr>
        <xdr:cNvSpPr txBox="1"/>
      </xdr:nvSpPr>
      <xdr:spPr>
        <a:xfrm>
          <a:off x="13442830" y="6146321"/>
          <a:ext cx="59503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月光</a:t>
          </a:r>
        </a:p>
      </xdr:txBody>
    </xdr:sp>
    <xdr:clientData/>
  </xdr:oneCellAnchor>
  <xdr:oneCellAnchor>
    <xdr:from>
      <xdr:col>10</xdr:col>
      <xdr:colOff>1136855</xdr:colOff>
      <xdr:row>15</xdr:row>
      <xdr:rowOff>485236</xdr:rowOff>
    </xdr:from>
    <xdr:ext cx="1702673" cy="325730"/>
    <xdr:sp macro="" textlink="">
      <xdr:nvSpPr>
        <xdr:cNvPr id="18" name="テキスト ボックス 17">
          <a:extLst/>
        </xdr:cNvPr>
        <xdr:cNvSpPr txBox="1"/>
      </xdr:nvSpPr>
      <xdr:spPr>
        <a:xfrm>
          <a:off x="13321666" y="10729104"/>
          <a:ext cx="1702673" cy="32573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rgbClr val="000000"/>
              </a:solidFill>
            </a:rPr>
            <a:t>旭光・国友早生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</xdr:colOff>
      <xdr:row>19</xdr:row>
      <xdr:rowOff>381000</xdr:rowOff>
    </xdr:from>
    <xdr:to>
      <xdr:col>15</xdr:col>
      <xdr:colOff>727725</xdr:colOff>
      <xdr:row>20</xdr:row>
      <xdr:rowOff>36249</xdr:rowOff>
    </xdr:to>
    <xdr:sp macro="" textlink="">
      <xdr:nvSpPr>
        <xdr:cNvPr id="15" name="テキスト ボックス 14">
          <a:extLst/>
        </xdr:cNvPr>
        <xdr:cNvSpPr txBox="1"/>
      </xdr:nvSpPr>
      <xdr:spPr>
        <a:xfrm>
          <a:off x="14792325" y="14097000"/>
          <a:ext cx="594277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紅陽</a:t>
          </a:r>
        </a:p>
      </xdr:txBody>
    </xdr:sp>
    <xdr:clientData/>
  </xdr:twoCellAnchor>
  <xdr:twoCellAnchor>
    <xdr:from>
      <xdr:col>14</xdr:col>
      <xdr:colOff>880978</xdr:colOff>
      <xdr:row>14</xdr:row>
      <xdr:rowOff>51469</xdr:rowOff>
    </xdr:from>
    <xdr:to>
      <xdr:col>15</xdr:col>
      <xdr:colOff>740043</xdr:colOff>
      <xdr:row>14</xdr:row>
      <xdr:rowOff>299119</xdr:rowOff>
    </xdr:to>
    <xdr:sp macro="" textlink="">
      <xdr:nvSpPr>
        <xdr:cNvPr id="16" name="テキスト ボックス 15"/>
        <xdr:cNvSpPr txBox="1"/>
      </xdr:nvSpPr>
      <xdr:spPr>
        <a:xfrm>
          <a:off x="14667162" y="9643311"/>
          <a:ext cx="82827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baseline="0">
              <a:solidFill>
                <a:sysClr val="windowText" lastClr="000000"/>
              </a:solidFill>
            </a:rPr>
            <a:t>輝梅</a:t>
          </a:r>
        </a:p>
      </xdr:txBody>
    </xdr:sp>
    <xdr:clientData/>
  </xdr:twoCellAnchor>
  <xdr:twoCellAnchor>
    <xdr:from>
      <xdr:col>14</xdr:col>
      <xdr:colOff>952500</xdr:colOff>
      <xdr:row>6</xdr:row>
      <xdr:rowOff>666750</xdr:rowOff>
    </xdr:from>
    <xdr:to>
      <xdr:col>15</xdr:col>
      <xdr:colOff>621075</xdr:colOff>
      <xdr:row>7</xdr:row>
      <xdr:rowOff>335280</xdr:rowOff>
    </xdr:to>
    <xdr:sp macro="" textlink="">
      <xdr:nvSpPr>
        <xdr:cNvPr id="17" name="テキスト ボックス 16"/>
        <xdr:cNvSpPr txBox="1"/>
      </xdr:nvSpPr>
      <xdr:spPr>
        <a:xfrm>
          <a:off x="14622780" y="4781550"/>
          <a:ext cx="628695" cy="35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ysClr val="windowText" lastClr="000000"/>
              </a:solidFill>
            </a:rPr>
            <a:t>紅陽</a:t>
          </a:r>
        </a:p>
      </xdr:txBody>
    </xdr:sp>
    <xdr:clientData/>
  </xdr:twoCellAnchor>
  <xdr:oneCellAnchor>
    <xdr:from>
      <xdr:col>15</xdr:col>
      <xdr:colOff>0</xdr:colOff>
      <xdr:row>8</xdr:row>
      <xdr:rowOff>0</xdr:rowOff>
    </xdr:from>
    <xdr:ext cx="543739" cy="325730"/>
    <xdr:sp macro="" textlink="">
      <xdr:nvSpPr>
        <xdr:cNvPr id="18" name="テキスト ボックス 17"/>
        <xdr:cNvSpPr txBox="1"/>
      </xdr:nvSpPr>
      <xdr:spPr>
        <a:xfrm>
          <a:off x="14755395" y="5481053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15</xdr:col>
      <xdr:colOff>125730</xdr:colOff>
      <xdr:row>19</xdr:row>
      <xdr:rowOff>381000</xdr:rowOff>
    </xdr:from>
    <xdr:to>
      <xdr:col>15</xdr:col>
      <xdr:colOff>727725</xdr:colOff>
      <xdr:row>20</xdr:row>
      <xdr:rowOff>36249</xdr:rowOff>
    </xdr:to>
    <xdr:sp macro="" textlink="">
      <xdr:nvSpPr>
        <xdr:cNvPr id="13" name="テキスト ボックス 12">
          <a:extLst/>
        </xdr:cNvPr>
        <xdr:cNvSpPr txBox="1"/>
      </xdr:nvSpPr>
      <xdr:spPr>
        <a:xfrm>
          <a:off x="14756130" y="7239000"/>
          <a:ext cx="601995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紅陽</a:t>
          </a:r>
        </a:p>
      </xdr:txBody>
    </xdr:sp>
    <xdr:clientData/>
  </xdr:twoCellAnchor>
  <xdr:oneCellAnchor>
    <xdr:from>
      <xdr:col>15</xdr:col>
      <xdr:colOff>0</xdr:colOff>
      <xdr:row>16</xdr:row>
      <xdr:rowOff>0</xdr:rowOff>
    </xdr:from>
    <xdr:ext cx="184731" cy="311496"/>
    <xdr:sp macro="" textlink="">
      <xdr:nvSpPr>
        <xdr:cNvPr id="14" name="テキスト ボックス 13"/>
        <xdr:cNvSpPr txBox="1"/>
      </xdr:nvSpPr>
      <xdr:spPr>
        <a:xfrm>
          <a:off x="14630400" y="4800600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353786</xdr:colOff>
      <xdr:row>3</xdr:row>
      <xdr:rowOff>217714</xdr:rowOff>
    </xdr:from>
    <xdr:to>
      <xdr:col>6</xdr:col>
      <xdr:colOff>239486</xdr:colOff>
      <xdr:row>5</xdr:row>
      <xdr:rowOff>546492</xdr:rowOff>
    </xdr:to>
    <xdr:sp macro="" textlink="">
      <xdr:nvSpPr>
        <xdr:cNvPr id="8" name="正方形/長方形 7"/>
        <xdr:cNvSpPr/>
      </xdr:nvSpPr>
      <xdr:spPr>
        <a:xfrm>
          <a:off x="4408715" y="2258785"/>
          <a:ext cx="1790700" cy="16894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紅陽</a:t>
          </a:r>
        </a:p>
      </xdr:txBody>
    </xdr:sp>
    <xdr:clientData/>
  </xdr:twoCellAnchor>
  <xdr:oneCellAnchor>
    <xdr:from>
      <xdr:col>15</xdr:col>
      <xdr:colOff>0</xdr:colOff>
      <xdr:row>8</xdr:row>
      <xdr:rowOff>0</xdr:rowOff>
    </xdr:from>
    <xdr:ext cx="1193800" cy="596900"/>
    <xdr:sp macro="" textlink="">
      <xdr:nvSpPr>
        <xdr:cNvPr id="12" name="テキスト ボックス 11"/>
        <xdr:cNvSpPr txBox="1"/>
      </xdr:nvSpPr>
      <xdr:spPr>
        <a:xfrm>
          <a:off x="14639925" y="5486400"/>
          <a:ext cx="1193800" cy="596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不明</a:t>
          </a:r>
        </a:p>
      </xdr:txBody>
    </xdr:sp>
    <xdr:clientData/>
  </xdr:oneCellAnchor>
  <xdr:oneCellAnchor>
    <xdr:from>
      <xdr:col>15</xdr:col>
      <xdr:colOff>0</xdr:colOff>
      <xdr:row>10</xdr:row>
      <xdr:rowOff>0</xdr:rowOff>
    </xdr:from>
    <xdr:ext cx="571500" cy="323850"/>
    <xdr:sp macro="" textlink="">
      <xdr:nvSpPr>
        <xdr:cNvPr id="19" name="テキスト ボックス 18"/>
        <xdr:cNvSpPr txBox="1"/>
      </xdr:nvSpPr>
      <xdr:spPr>
        <a:xfrm>
          <a:off x="14639925" y="6858000"/>
          <a:ext cx="5715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15</xdr:col>
      <xdr:colOff>125730</xdr:colOff>
      <xdr:row>19</xdr:row>
      <xdr:rowOff>381000</xdr:rowOff>
    </xdr:from>
    <xdr:to>
      <xdr:col>15</xdr:col>
      <xdr:colOff>727725</xdr:colOff>
      <xdr:row>20</xdr:row>
      <xdr:rowOff>36249</xdr:rowOff>
    </xdr:to>
    <xdr:sp macro="" textlink="">
      <xdr:nvSpPr>
        <xdr:cNvPr id="22" name="テキスト ボックス 21">
          <a:extLst/>
        </xdr:cNvPr>
        <xdr:cNvSpPr txBox="1"/>
      </xdr:nvSpPr>
      <xdr:spPr>
        <a:xfrm>
          <a:off x="14765655" y="13411200"/>
          <a:ext cx="601995" cy="34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紅陽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9</xdr:row>
      <xdr:rowOff>0</xdr:rowOff>
    </xdr:from>
    <xdr:ext cx="543739" cy="325730"/>
    <xdr:sp macro="" textlink="">
      <xdr:nvSpPr>
        <xdr:cNvPr id="5" name="テキスト ボックス 4"/>
        <xdr:cNvSpPr txBox="1"/>
      </xdr:nvSpPr>
      <xdr:spPr>
        <a:xfrm>
          <a:off x="15459808" y="6154615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0</xdr:colOff>
      <xdr:row>6</xdr:row>
      <xdr:rowOff>0</xdr:rowOff>
    </xdr:from>
    <xdr:ext cx="543739" cy="325730"/>
    <xdr:sp macro="" textlink="">
      <xdr:nvSpPr>
        <xdr:cNvPr id="6" name="テキスト ボックス 5"/>
        <xdr:cNvSpPr txBox="1"/>
      </xdr:nvSpPr>
      <xdr:spPr>
        <a:xfrm>
          <a:off x="15459808" y="4103077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17</xdr:col>
      <xdr:colOff>1</xdr:colOff>
      <xdr:row>9</xdr:row>
      <xdr:rowOff>0</xdr:rowOff>
    </xdr:from>
    <xdr:ext cx="586154" cy="341923"/>
    <xdr:sp macro="" textlink="">
      <xdr:nvSpPr>
        <xdr:cNvPr id="9" name="テキスト ボックス 8"/>
        <xdr:cNvSpPr txBox="1"/>
      </xdr:nvSpPr>
      <xdr:spPr>
        <a:xfrm>
          <a:off x="16412309" y="6154615"/>
          <a:ext cx="586154" cy="3419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不明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7</xdr:row>
      <xdr:rowOff>0</xdr:rowOff>
    </xdr:from>
    <xdr:ext cx="543739" cy="325730"/>
    <xdr:sp macro="" textlink="">
      <xdr:nvSpPr>
        <xdr:cNvPr id="3" name="テキスト ボックス 2"/>
        <xdr:cNvSpPr txBox="1"/>
      </xdr:nvSpPr>
      <xdr:spPr>
        <a:xfrm>
          <a:off x="15465136" y="4849091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543739" cy="325730"/>
    <xdr:sp macro="" textlink="">
      <xdr:nvSpPr>
        <xdr:cNvPr id="6" name="テキスト ボックス 5"/>
        <xdr:cNvSpPr txBox="1"/>
      </xdr:nvSpPr>
      <xdr:spPr>
        <a:xfrm>
          <a:off x="15465136" y="10390909"/>
          <a:ext cx="54373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>
              <a:solidFill>
                <a:sysClr val="windowText" lastClr="000000"/>
              </a:solidFill>
            </a:rPr>
            <a:t>不明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AI29"/>
  <sheetViews>
    <sheetView showOutlineSymbols="0" view="pageBreakPreview" topLeftCell="A4" zoomScale="44" zoomScaleNormal="40" zoomScaleSheetLayoutView="44" workbookViewId="0">
      <pane ySplit="4" topLeftCell="A8" activePane="bottomLeft" state="frozen"/>
      <selection activeCell="AF28" sqref="AF28"/>
      <selection pane="bottomLeft" activeCell="Z27" sqref="Z27"/>
    </sheetView>
  </sheetViews>
  <sheetFormatPr defaultColWidth="10.75" defaultRowHeight="54" customHeight="1"/>
  <cols>
    <col min="1" max="1" width="7.625" style="1" customWidth="1"/>
    <col min="2" max="2" width="20.625" style="1" customWidth="1"/>
    <col min="3" max="13" width="12.625" style="1" customWidth="1"/>
    <col min="14" max="14" width="15.25" style="1" customWidth="1"/>
    <col min="15" max="15" width="12.625" style="1" customWidth="1"/>
    <col min="16" max="16" width="15.75" style="1" customWidth="1"/>
    <col min="17" max="17" width="12.625" style="1" customWidth="1"/>
    <col min="18" max="18" width="13.375" style="1" customWidth="1"/>
    <col min="19" max="27" width="12.625" style="1" customWidth="1"/>
    <col min="28" max="28" width="14.125" style="1" customWidth="1"/>
    <col min="29" max="30" width="12.625" style="1" customWidth="1"/>
    <col min="31" max="31" width="14.125" style="1" customWidth="1"/>
    <col min="32" max="33" width="17.875" style="1" customWidth="1"/>
    <col min="34" max="34" width="20.75" style="1" customWidth="1"/>
    <col min="35" max="35" width="1.75" style="1" customWidth="1"/>
    <col min="36" max="16384" width="10.75" style="1"/>
  </cols>
  <sheetData>
    <row r="1" spans="1:35" ht="54" customHeight="1">
      <c r="AG1" s="518"/>
      <c r="AH1" s="518"/>
      <c r="AI1" s="22"/>
    </row>
    <row r="2" spans="1:35" ht="54" customHeight="1">
      <c r="B2" s="2" t="s">
        <v>231</v>
      </c>
      <c r="AH2" s="65"/>
    </row>
    <row r="3" spans="1:35" ht="54" customHeight="1">
      <c r="B3" s="2"/>
    </row>
    <row r="4" spans="1:35" ht="54" customHeight="1" thickBot="1">
      <c r="B4" s="4" t="s">
        <v>304</v>
      </c>
      <c r="C4" s="5"/>
      <c r="AF4" s="6"/>
    </row>
    <row r="5" spans="1:35" ht="54" customHeight="1">
      <c r="B5" s="26"/>
      <c r="C5" s="510" t="s">
        <v>219</v>
      </c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2"/>
      <c r="O5" s="520" t="s">
        <v>220</v>
      </c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2"/>
      <c r="AF5" s="26" t="s">
        <v>115</v>
      </c>
      <c r="AG5" s="59" t="s">
        <v>116</v>
      </c>
      <c r="AH5" s="59" t="s">
        <v>117</v>
      </c>
    </row>
    <row r="6" spans="1:35" ht="54" customHeight="1">
      <c r="B6" s="9" t="s">
        <v>0</v>
      </c>
      <c r="C6" s="516" t="s">
        <v>18</v>
      </c>
      <c r="D6" s="517"/>
      <c r="E6" s="517"/>
      <c r="F6" s="517"/>
      <c r="G6" s="517"/>
      <c r="H6" s="517"/>
      <c r="I6" s="513" t="s">
        <v>19</v>
      </c>
      <c r="J6" s="514"/>
      <c r="K6" s="514"/>
      <c r="L6" s="515"/>
      <c r="M6" s="103" t="s">
        <v>25</v>
      </c>
      <c r="N6" s="8"/>
      <c r="O6" s="523" t="s">
        <v>132</v>
      </c>
      <c r="P6" s="519"/>
      <c r="Q6" s="513" t="s">
        <v>28</v>
      </c>
      <c r="R6" s="514"/>
      <c r="S6" s="514"/>
      <c r="T6" s="514"/>
      <c r="U6" s="514"/>
      <c r="V6" s="519"/>
      <c r="W6" s="513" t="s">
        <v>25</v>
      </c>
      <c r="X6" s="514"/>
      <c r="Y6" s="514"/>
      <c r="Z6" s="514"/>
      <c r="AA6" s="519"/>
      <c r="AB6" s="524" t="s">
        <v>29</v>
      </c>
      <c r="AC6" s="524"/>
      <c r="AD6" s="525"/>
      <c r="AE6" s="8"/>
      <c r="AF6" s="9" t="s">
        <v>48</v>
      </c>
      <c r="AG6" s="60" t="s">
        <v>48</v>
      </c>
      <c r="AH6" s="60" t="s">
        <v>48</v>
      </c>
    </row>
    <row r="7" spans="1:35" ht="54" customHeight="1" thickBot="1">
      <c r="B7" s="28"/>
      <c r="C7" s="97" t="s">
        <v>163</v>
      </c>
      <c r="D7" s="10" t="s">
        <v>82</v>
      </c>
      <c r="E7" s="11" t="s">
        <v>83</v>
      </c>
      <c r="F7" s="12" t="s">
        <v>84</v>
      </c>
      <c r="G7" s="13" t="s">
        <v>85</v>
      </c>
      <c r="H7" s="13" t="s">
        <v>86</v>
      </c>
      <c r="I7" s="14" t="s">
        <v>87</v>
      </c>
      <c r="J7" s="14" t="s">
        <v>88</v>
      </c>
      <c r="K7" s="13" t="s">
        <v>89</v>
      </c>
      <c r="L7" s="13" t="s">
        <v>120</v>
      </c>
      <c r="M7" s="11" t="s">
        <v>41</v>
      </c>
      <c r="N7" s="15" t="s">
        <v>26</v>
      </c>
      <c r="O7" s="120" t="s">
        <v>90</v>
      </c>
      <c r="P7" s="20" t="s">
        <v>315</v>
      </c>
      <c r="Q7" s="13" t="s">
        <v>91</v>
      </c>
      <c r="R7" s="17" t="s">
        <v>92</v>
      </c>
      <c r="S7" s="17" t="s">
        <v>93</v>
      </c>
      <c r="T7" s="17" t="s">
        <v>121</v>
      </c>
      <c r="U7" s="17" t="s">
        <v>122</v>
      </c>
      <c r="V7" s="46" t="s">
        <v>133</v>
      </c>
      <c r="W7" s="17" t="s">
        <v>94</v>
      </c>
      <c r="X7" s="104" t="s">
        <v>95</v>
      </c>
      <c r="Y7" s="17" t="s">
        <v>96</v>
      </c>
      <c r="Z7" s="17" t="s">
        <v>97</v>
      </c>
      <c r="AA7" s="18" t="s">
        <v>98</v>
      </c>
      <c r="AB7" s="18" t="s">
        <v>99</v>
      </c>
      <c r="AC7" s="18" t="s">
        <v>100</v>
      </c>
      <c r="AD7" s="46" t="s">
        <v>133</v>
      </c>
      <c r="AE7" s="101" t="s">
        <v>6</v>
      </c>
      <c r="AF7" s="33" t="s">
        <v>134</v>
      </c>
      <c r="AG7" s="61" t="s">
        <v>135</v>
      </c>
      <c r="AH7" s="61" t="s">
        <v>135</v>
      </c>
    </row>
    <row r="8" spans="1:35" ht="54" customHeight="1">
      <c r="B8" s="26" t="s">
        <v>298</v>
      </c>
      <c r="C8" s="216">
        <v>1.51</v>
      </c>
      <c r="D8" s="217"/>
      <c r="E8" s="217">
        <v>0.2</v>
      </c>
      <c r="F8" s="279">
        <v>0.14000000000000001</v>
      </c>
      <c r="G8" s="217"/>
      <c r="H8" s="217">
        <v>0.09</v>
      </c>
      <c r="I8" s="217"/>
      <c r="J8" s="217"/>
      <c r="K8" s="217"/>
      <c r="L8" s="217">
        <v>1.33</v>
      </c>
      <c r="M8" s="217"/>
      <c r="N8" s="280">
        <f t="shared" ref="N8:N19" si="0">SUM(C8:M8)</f>
        <v>3.2700000000000005</v>
      </c>
      <c r="O8" s="281">
        <v>0.18</v>
      </c>
      <c r="P8" s="282"/>
      <c r="Q8" s="283">
        <v>1.3</v>
      </c>
      <c r="R8" s="218">
        <v>1.37</v>
      </c>
      <c r="S8" s="218"/>
      <c r="T8" s="218"/>
      <c r="U8" s="282"/>
      <c r="V8" s="218"/>
      <c r="W8" s="218"/>
      <c r="X8" s="218"/>
      <c r="Y8" s="218"/>
      <c r="Z8" s="313">
        <v>0.04</v>
      </c>
      <c r="AA8" s="282">
        <v>0.1</v>
      </c>
      <c r="AB8" s="282"/>
      <c r="AC8" s="282">
        <v>0.18</v>
      </c>
      <c r="AD8" s="282"/>
      <c r="AE8" s="280">
        <f t="shared" ref="AE8:AE25" si="1">SUM(O8:AD8)</f>
        <v>3.1700000000000004</v>
      </c>
      <c r="AF8" s="284">
        <f>N8+AE8</f>
        <v>6.4400000000000013</v>
      </c>
      <c r="AG8" s="236">
        <v>50.5</v>
      </c>
      <c r="AH8" s="236">
        <v>40.4</v>
      </c>
    </row>
    <row r="9" spans="1:35" ht="54" customHeight="1">
      <c r="B9" s="73" t="s">
        <v>299</v>
      </c>
      <c r="C9" s="219">
        <v>0.2</v>
      </c>
      <c r="D9" s="220"/>
      <c r="E9" s="220">
        <v>0.05</v>
      </c>
      <c r="F9" s="285"/>
      <c r="G9" s="220"/>
      <c r="H9" s="220"/>
      <c r="I9" s="220"/>
      <c r="J9" s="220"/>
      <c r="K9" s="220"/>
      <c r="L9" s="220">
        <v>0.38</v>
      </c>
      <c r="M9" s="220"/>
      <c r="N9" s="280">
        <f t="shared" si="0"/>
        <v>0.63</v>
      </c>
      <c r="O9" s="286"/>
      <c r="P9" s="222"/>
      <c r="Q9" s="220"/>
      <c r="R9" s="222">
        <v>0.8</v>
      </c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87"/>
      <c r="AD9" s="222"/>
      <c r="AE9" s="280">
        <f t="shared" si="1"/>
        <v>0.8</v>
      </c>
      <c r="AF9" s="288">
        <f t="shared" ref="AF9:AF28" si="2">N9+AE9</f>
        <v>1.4300000000000002</v>
      </c>
      <c r="AG9" s="289">
        <v>6.1</v>
      </c>
      <c r="AH9" s="289">
        <v>4.9000000000000004</v>
      </c>
    </row>
    <row r="10" spans="1:35" ht="54" customHeight="1">
      <c r="B10" s="73" t="s">
        <v>174</v>
      </c>
      <c r="C10" s="219">
        <v>0.8</v>
      </c>
      <c r="D10" s="220"/>
      <c r="E10" s="220">
        <v>1</v>
      </c>
      <c r="F10" s="283"/>
      <c r="G10" s="220">
        <v>1.5</v>
      </c>
      <c r="H10" s="220"/>
      <c r="I10" s="220"/>
      <c r="J10" s="220"/>
      <c r="K10" s="220"/>
      <c r="L10" s="220">
        <v>1.5</v>
      </c>
      <c r="M10" s="220"/>
      <c r="N10" s="280">
        <f t="shared" si="0"/>
        <v>4.8</v>
      </c>
      <c r="O10" s="290"/>
      <c r="P10" s="282"/>
      <c r="Q10" s="283">
        <v>4.5</v>
      </c>
      <c r="R10" s="222">
        <v>15</v>
      </c>
      <c r="S10" s="222"/>
      <c r="T10" s="222"/>
      <c r="U10" s="282"/>
      <c r="V10" s="222"/>
      <c r="W10" s="222"/>
      <c r="X10" s="222"/>
      <c r="Y10" s="222"/>
      <c r="Z10" s="282"/>
      <c r="AA10" s="282"/>
      <c r="AB10" s="282">
        <v>0.6</v>
      </c>
      <c r="AC10" s="282">
        <v>0.4</v>
      </c>
      <c r="AD10" s="282"/>
      <c r="AE10" s="280">
        <f t="shared" si="1"/>
        <v>20.5</v>
      </c>
      <c r="AF10" s="288">
        <f t="shared" si="2"/>
        <v>25.3</v>
      </c>
      <c r="AG10" s="291">
        <v>170</v>
      </c>
      <c r="AH10" s="291">
        <v>160</v>
      </c>
    </row>
    <row r="11" spans="1:35" ht="54" customHeight="1">
      <c r="B11" s="73" t="s">
        <v>300</v>
      </c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80">
        <f t="shared" si="0"/>
        <v>0</v>
      </c>
      <c r="O11" s="286"/>
      <c r="P11" s="222"/>
      <c r="Q11" s="220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>
        <v>0.1</v>
      </c>
      <c r="AE11" s="280">
        <f t="shared" si="1"/>
        <v>0.1</v>
      </c>
      <c r="AF11" s="288">
        <f t="shared" si="2"/>
        <v>0.1</v>
      </c>
      <c r="AG11" s="292">
        <v>1.8</v>
      </c>
      <c r="AH11" s="292">
        <v>1.8</v>
      </c>
    </row>
    <row r="12" spans="1:35" ht="54" customHeight="1">
      <c r="A12" s="68"/>
      <c r="B12" s="73" t="s">
        <v>172</v>
      </c>
      <c r="C12" s="219">
        <v>2.06</v>
      </c>
      <c r="D12" s="220"/>
      <c r="E12" s="220">
        <v>3.54</v>
      </c>
      <c r="F12" s="283"/>
      <c r="G12" s="220">
        <v>0.82</v>
      </c>
      <c r="H12" s="220">
        <v>0.3</v>
      </c>
      <c r="I12" s="220">
        <v>4.37</v>
      </c>
      <c r="J12" s="220">
        <v>0.1</v>
      </c>
      <c r="K12" s="220"/>
      <c r="L12" s="220">
        <v>2.16</v>
      </c>
      <c r="M12" s="220">
        <v>0.65</v>
      </c>
      <c r="N12" s="280">
        <f t="shared" si="0"/>
        <v>14</v>
      </c>
      <c r="O12" s="290"/>
      <c r="P12" s="282">
        <v>0.34</v>
      </c>
      <c r="Q12" s="283"/>
      <c r="R12" s="222">
        <v>7.87</v>
      </c>
      <c r="S12" s="222"/>
      <c r="T12" s="222"/>
      <c r="U12" s="282"/>
      <c r="V12" s="222"/>
      <c r="W12" s="222"/>
      <c r="X12" s="222"/>
      <c r="Y12" s="222"/>
      <c r="Z12" s="282"/>
      <c r="AA12" s="282"/>
      <c r="AB12" s="282"/>
      <c r="AC12" s="282"/>
      <c r="AD12" s="282"/>
      <c r="AE12" s="280">
        <f t="shared" si="1"/>
        <v>8.2100000000000009</v>
      </c>
      <c r="AF12" s="288">
        <f t="shared" si="2"/>
        <v>22.21</v>
      </c>
      <c r="AG12" s="291">
        <v>186.74</v>
      </c>
      <c r="AH12" s="291">
        <v>171.8</v>
      </c>
    </row>
    <row r="13" spans="1:35" ht="54" customHeight="1">
      <c r="A13" s="68"/>
      <c r="B13" s="73" t="s">
        <v>180</v>
      </c>
      <c r="C13" s="219">
        <v>0.2</v>
      </c>
      <c r="D13" s="220"/>
      <c r="E13" s="220">
        <v>0.4</v>
      </c>
      <c r="F13" s="283"/>
      <c r="G13" s="220">
        <v>0.3</v>
      </c>
      <c r="H13" s="220"/>
      <c r="I13" s="220"/>
      <c r="J13" s="220"/>
      <c r="K13" s="220"/>
      <c r="L13" s="220">
        <v>0.7</v>
      </c>
      <c r="M13" s="220"/>
      <c r="N13" s="280">
        <f t="shared" si="0"/>
        <v>1.6</v>
      </c>
      <c r="O13" s="290"/>
      <c r="P13" s="282"/>
      <c r="Q13" s="283"/>
      <c r="R13" s="222"/>
      <c r="S13" s="222"/>
      <c r="T13" s="222"/>
      <c r="U13" s="282"/>
      <c r="V13" s="222"/>
      <c r="W13" s="222"/>
      <c r="X13" s="222"/>
      <c r="Y13" s="222"/>
      <c r="Z13" s="282"/>
      <c r="AA13" s="282"/>
      <c r="AB13" s="282">
        <v>0.5</v>
      </c>
      <c r="AC13" s="282">
        <v>0.1</v>
      </c>
      <c r="AD13" s="282"/>
      <c r="AE13" s="280">
        <f t="shared" si="1"/>
        <v>0.6</v>
      </c>
      <c r="AF13" s="288">
        <f t="shared" si="2"/>
        <v>2.2000000000000002</v>
      </c>
      <c r="AG13" s="291">
        <v>10</v>
      </c>
      <c r="AH13" s="291">
        <v>9</v>
      </c>
    </row>
    <row r="14" spans="1:35" ht="54" customHeight="1" thickBot="1">
      <c r="B14" s="151" t="s">
        <v>211</v>
      </c>
      <c r="C14" s="224">
        <f>SUM(C8:C13)</f>
        <v>4.7700000000000005</v>
      </c>
      <c r="D14" s="225">
        <f t="shared" ref="D14:M14" si="3">SUM(D8:D13)</f>
        <v>0</v>
      </c>
      <c r="E14" s="225">
        <f t="shared" si="3"/>
        <v>5.19</v>
      </c>
      <c r="F14" s="225">
        <f t="shared" si="3"/>
        <v>0.14000000000000001</v>
      </c>
      <c r="G14" s="225">
        <f t="shared" si="3"/>
        <v>2.6199999999999997</v>
      </c>
      <c r="H14" s="225">
        <f t="shared" si="3"/>
        <v>0.39</v>
      </c>
      <c r="I14" s="225">
        <f t="shared" si="3"/>
        <v>4.37</v>
      </c>
      <c r="J14" s="225">
        <f t="shared" si="3"/>
        <v>0.1</v>
      </c>
      <c r="K14" s="225">
        <f t="shared" si="3"/>
        <v>0</v>
      </c>
      <c r="L14" s="225">
        <f t="shared" si="3"/>
        <v>6.07</v>
      </c>
      <c r="M14" s="225">
        <f t="shared" si="3"/>
        <v>0.65</v>
      </c>
      <c r="N14" s="293">
        <f t="shared" si="0"/>
        <v>24.3</v>
      </c>
      <c r="O14" s="225">
        <f>SUM(O8:O13)</f>
        <v>0.18</v>
      </c>
      <c r="P14" s="225">
        <f t="shared" ref="P14:AD14" si="4">SUM(P8:P13)</f>
        <v>0.34</v>
      </c>
      <c r="Q14" s="225">
        <f t="shared" si="4"/>
        <v>5.8</v>
      </c>
      <c r="R14" s="225">
        <f t="shared" si="4"/>
        <v>25.040000000000003</v>
      </c>
      <c r="S14" s="225">
        <f t="shared" si="4"/>
        <v>0</v>
      </c>
      <c r="T14" s="225">
        <f t="shared" si="4"/>
        <v>0</v>
      </c>
      <c r="U14" s="225">
        <f t="shared" si="4"/>
        <v>0</v>
      </c>
      <c r="V14" s="225">
        <f t="shared" si="4"/>
        <v>0</v>
      </c>
      <c r="W14" s="225">
        <f t="shared" si="4"/>
        <v>0</v>
      </c>
      <c r="X14" s="225">
        <f t="shared" si="4"/>
        <v>0</v>
      </c>
      <c r="Y14" s="225">
        <f t="shared" si="4"/>
        <v>0</v>
      </c>
      <c r="Z14" s="314">
        <f t="shared" si="4"/>
        <v>0.04</v>
      </c>
      <c r="AA14" s="225">
        <f t="shared" si="4"/>
        <v>0.1</v>
      </c>
      <c r="AB14" s="225">
        <f t="shared" si="4"/>
        <v>1.1000000000000001</v>
      </c>
      <c r="AC14" s="225">
        <f t="shared" si="4"/>
        <v>0.68</v>
      </c>
      <c r="AD14" s="225">
        <f t="shared" si="4"/>
        <v>0.1</v>
      </c>
      <c r="AE14" s="294">
        <f t="shared" si="1"/>
        <v>33.380000000000003</v>
      </c>
      <c r="AF14" s="226">
        <f t="shared" si="2"/>
        <v>57.680000000000007</v>
      </c>
      <c r="AG14" s="226">
        <f>SUM(AG8:AG13)</f>
        <v>425.14</v>
      </c>
      <c r="AH14" s="226">
        <f>SUM(AH8:AH13)</f>
        <v>387.90000000000003</v>
      </c>
    </row>
    <row r="15" spans="1:35" ht="54" customHeight="1">
      <c r="A15" s="68"/>
      <c r="B15" s="108" t="s">
        <v>181</v>
      </c>
      <c r="C15" s="295"/>
      <c r="D15" s="279"/>
      <c r="E15" s="279"/>
      <c r="F15" s="279"/>
      <c r="G15" s="279"/>
      <c r="H15" s="279"/>
      <c r="I15" s="279"/>
      <c r="J15" s="279">
        <v>0.5</v>
      </c>
      <c r="K15" s="279"/>
      <c r="L15" s="279"/>
      <c r="M15" s="279"/>
      <c r="N15" s="229">
        <f t="shared" si="0"/>
        <v>0.5</v>
      </c>
      <c r="O15" s="295"/>
      <c r="P15" s="296"/>
      <c r="Q15" s="279"/>
      <c r="R15" s="296">
        <v>2.2000000000000002</v>
      </c>
      <c r="S15" s="296"/>
      <c r="T15" s="296"/>
      <c r="U15" s="296"/>
      <c r="V15" s="296"/>
      <c r="W15" s="296"/>
      <c r="X15" s="296"/>
      <c r="Y15" s="296"/>
      <c r="Z15" s="296"/>
      <c r="AA15" s="296">
        <v>0.2</v>
      </c>
      <c r="AB15" s="296"/>
      <c r="AC15" s="296"/>
      <c r="AD15" s="296"/>
      <c r="AE15" s="229">
        <f t="shared" si="1"/>
        <v>2.4000000000000004</v>
      </c>
      <c r="AF15" s="284">
        <f t="shared" si="2"/>
        <v>2.9000000000000004</v>
      </c>
      <c r="AG15" s="236">
        <v>39.200000000000003</v>
      </c>
      <c r="AH15" s="236">
        <v>31.8</v>
      </c>
    </row>
    <row r="16" spans="1:35" ht="54" customHeight="1">
      <c r="A16" s="68"/>
      <c r="B16" s="85" t="s">
        <v>182</v>
      </c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97">
        <f t="shared" si="0"/>
        <v>0</v>
      </c>
      <c r="O16" s="219"/>
      <c r="P16" s="222"/>
      <c r="Q16" s="220"/>
      <c r="R16" s="222"/>
      <c r="S16" s="222"/>
      <c r="T16" s="222"/>
      <c r="U16" s="222"/>
      <c r="V16" s="222"/>
      <c r="W16" s="222"/>
      <c r="X16" s="222"/>
      <c r="Y16" s="222"/>
      <c r="Z16" s="222"/>
      <c r="AA16" s="222">
        <v>0.1</v>
      </c>
      <c r="AB16" s="222"/>
      <c r="AC16" s="222"/>
      <c r="AD16" s="222"/>
      <c r="AE16" s="297">
        <f t="shared" si="1"/>
        <v>0.1</v>
      </c>
      <c r="AF16" s="298">
        <f t="shared" si="2"/>
        <v>0.1</v>
      </c>
      <c r="AG16" s="292">
        <v>1.9</v>
      </c>
      <c r="AH16" s="292">
        <v>1.8</v>
      </c>
    </row>
    <row r="17" spans="1:35" ht="54" customHeight="1" thickBot="1">
      <c r="B17" s="28" t="s">
        <v>212</v>
      </c>
      <c r="C17" s="299">
        <f>SUM(C15:C16)</f>
        <v>0</v>
      </c>
      <c r="D17" s="232">
        <f t="shared" ref="D17:AD17" si="5">SUM(D15:D16)</f>
        <v>0</v>
      </c>
      <c r="E17" s="232">
        <f t="shared" si="5"/>
        <v>0</v>
      </c>
      <c r="F17" s="232">
        <f t="shared" si="5"/>
        <v>0</v>
      </c>
      <c r="G17" s="232">
        <f t="shared" si="5"/>
        <v>0</v>
      </c>
      <c r="H17" s="232">
        <f t="shared" si="5"/>
        <v>0</v>
      </c>
      <c r="I17" s="232">
        <f t="shared" si="5"/>
        <v>0</v>
      </c>
      <c r="J17" s="232">
        <f>SUM(J15:J16)</f>
        <v>0.5</v>
      </c>
      <c r="K17" s="232">
        <f t="shared" si="5"/>
        <v>0</v>
      </c>
      <c r="L17" s="232">
        <f t="shared" si="5"/>
        <v>0</v>
      </c>
      <c r="M17" s="231">
        <f t="shared" si="5"/>
        <v>0</v>
      </c>
      <c r="N17" s="244">
        <f t="shared" si="0"/>
        <v>0.5</v>
      </c>
      <c r="O17" s="299">
        <f t="shared" si="5"/>
        <v>0</v>
      </c>
      <c r="P17" s="232">
        <f t="shared" si="5"/>
        <v>0</v>
      </c>
      <c r="Q17" s="232">
        <f t="shared" si="5"/>
        <v>0</v>
      </c>
      <c r="R17" s="232">
        <f t="shared" si="5"/>
        <v>2.2000000000000002</v>
      </c>
      <c r="S17" s="232">
        <f t="shared" si="5"/>
        <v>0</v>
      </c>
      <c r="T17" s="232">
        <f t="shared" si="5"/>
        <v>0</v>
      </c>
      <c r="U17" s="232">
        <f t="shared" si="5"/>
        <v>0</v>
      </c>
      <c r="V17" s="232">
        <f t="shared" si="5"/>
        <v>0</v>
      </c>
      <c r="W17" s="232">
        <f t="shared" si="5"/>
        <v>0</v>
      </c>
      <c r="X17" s="232">
        <f t="shared" si="5"/>
        <v>0</v>
      </c>
      <c r="Y17" s="232">
        <f t="shared" si="5"/>
        <v>0</v>
      </c>
      <c r="Z17" s="232">
        <f>SUM(Z15:Z16)</f>
        <v>0</v>
      </c>
      <c r="AA17" s="232">
        <f t="shared" si="5"/>
        <v>0.30000000000000004</v>
      </c>
      <c r="AB17" s="232">
        <f t="shared" si="5"/>
        <v>0</v>
      </c>
      <c r="AC17" s="232">
        <f t="shared" si="5"/>
        <v>0</v>
      </c>
      <c r="AD17" s="232">
        <f t="shared" si="5"/>
        <v>0</v>
      </c>
      <c r="AE17" s="242">
        <f t="shared" si="1"/>
        <v>2.5</v>
      </c>
      <c r="AF17" s="241">
        <f t="shared" si="2"/>
        <v>3</v>
      </c>
      <c r="AG17" s="241">
        <f>SUM(AG15:AG16)</f>
        <v>41.1</v>
      </c>
      <c r="AH17" s="241">
        <f>SUM(AH15:AH16)</f>
        <v>33.6</v>
      </c>
    </row>
    <row r="18" spans="1:35" ht="54" customHeight="1">
      <c r="B18" s="26" t="s">
        <v>203</v>
      </c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9">
        <f t="shared" si="0"/>
        <v>0</v>
      </c>
      <c r="O18" s="283"/>
      <c r="P18" s="282"/>
      <c r="Q18" s="283">
        <v>5</v>
      </c>
      <c r="R18" s="282">
        <v>5</v>
      </c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97">
        <f t="shared" si="1"/>
        <v>10</v>
      </c>
      <c r="AF18" s="300">
        <f t="shared" si="2"/>
        <v>10</v>
      </c>
      <c r="AG18" s="236">
        <v>150</v>
      </c>
      <c r="AH18" s="236">
        <v>120</v>
      </c>
    </row>
    <row r="19" spans="1:35" ht="54" customHeight="1">
      <c r="A19" s="68"/>
      <c r="B19" s="148" t="s">
        <v>234</v>
      </c>
      <c r="C19" s="219">
        <v>0.2</v>
      </c>
      <c r="D19" s="220"/>
      <c r="E19" s="220">
        <v>1</v>
      </c>
      <c r="F19" s="220"/>
      <c r="G19" s="220">
        <v>0.5</v>
      </c>
      <c r="H19" s="220"/>
      <c r="I19" s="220"/>
      <c r="J19" s="220"/>
      <c r="K19" s="220"/>
      <c r="L19" s="220">
        <v>0</v>
      </c>
      <c r="M19" s="220"/>
      <c r="N19" s="280">
        <f t="shared" si="0"/>
        <v>1.7</v>
      </c>
      <c r="O19" s="220"/>
      <c r="P19" s="222"/>
      <c r="Q19" s="220">
        <v>0.4</v>
      </c>
      <c r="R19" s="222">
        <v>0.5</v>
      </c>
      <c r="S19" s="222"/>
      <c r="T19" s="222"/>
      <c r="U19" s="222">
        <v>0.1</v>
      </c>
      <c r="V19" s="222"/>
      <c r="W19" s="222"/>
      <c r="X19" s="222"/>
      <c r="Y19" s="222"/>
      <c r="Z19" s="222">
        <v>0.1</v>
      </c>
      <c r="AA19" s="222">
        <v>0.1</v>
      </c>
      <c r="AB19" s="222"/>
      <c r="AC19" s="222"/>
      <c r="AD19" s="222"/>
      <c r="AE19" s="280">
        <f t="shared" si="1"/>
        <v>1.2000000000000002</v>
      </c>
      <c r="AF19" s="301">
        <f t="shared" si="2"/>
        <v>2.9000000000000004</v>
      </c>
      <c r="AG19" s="292">
        <v>28.8</v>
      </c>
      <c r="AH19" s="292">
        <v>4</v>
      </c>
    </row>
    <row r="20" spans="1:35" ht="54" customHeight="1" thickBot="1">
      <c r="B20" s="28" t="s">
        <v>213</v>
      </c>
      <c r="C20" s="230">
        <f>SUM(C18:C19)</f>
        <v>0.2</v>
      </c>
      <c r="D20" s="232">
        <f>SUM(D18:D19)</f>
        <v>0</v>
      </c>
      <c r="E20" s="232">
        <f t="shared" ref="E20:M20" si="6">SUM(E18:E19)</f>
        <v>1</v>
      </c>
      <c r="F20" s="232">
        <f t="shared" si="6"/>
        <v>0</v>
      </c>
      <c r="G20" s="232">
        <f t="shared" si="6"/>
        <v>0.5</v>
      </c>
      <c r="H20" s="232">
        <f t="shared" si="6"/>
        <v>0</v>
      </c>
      <c r="I20" s="232">
        <f t="shared" si="6"/>
        <v>0</v>
      </c>
      <c r="J20" s="232">
        <f t="shared" si="6"/>
        <v>0</v>
      </c>
      <c r="K20" s="232">
        <f t="shared" si="6"/>
        <v>0</v>
      </c>
      <c r="L20" s="232">
        <f t="shared" si="6"/>
        <v>0</v>
      </c>
      <c r="M20" s="232">
        <f t="shared" si="6"/>
        <v>0</v>
      </c>
      <c r="N20" s="244">
        <f t="shared" ref="N20:N28" si="7">SUM(C20:M20)</f>
        <v>1.7</v>
      </c>
      <c r="O20" s="230">
        <f>SUM(O18:O19)</f>
        <v>0</v>
      </c>
      <c r="P20" s="232">
        <f t="shared" ref="P20:AD20" si="8">SUM(P18:P19)</f>
        <v>0</v>
      </c>
      <c r="Q20" s="232">
        <f t="shared" si="8"/>
        <v>5.4</v>
      </c>
      <c r="R20" s="232">
        <f t="shared" si="8"/>
        <v>5.5</v>
      </c>
      <c r="S20" s="232">
        <f t="shared" si="8"/>
        <v>0</v>
      </c>
      <c r="T20" s="232">
        <f t="shared" si="8"/>
        <v>0</v>
      </c>
      <c r="U20" s="232">
        <f t="shared" si="8"/>
        <v>0.1</v>
      </c>
      <c r="V20" s="232">
        <f t="shared" si="8"/>
        <v>0</v>
      </c>
      <c r="W20" s="232">
        <f t="shared" si="8"/>
        <v>0</v>
      </c>
      <c r="X20" s="232">
        <f t="shared" si="8"/>
        <v>0</v>
      </c>
      <c r="Y20" s="232">
        <f t="shared" si="8"/>
        <v>0</v>
      </c>
      <c r="Z20" s="232">
        <f t="shared" si="8"/>
        <v>0.1</v>
      </c>
      <c r="AA20" s="232">
        <f t="shared" si="8"/>
        <v>0.1</v>
      </c>
      <c r="AB20" s="232">
        <f t="shared" si="8"/>
        <v>0</v>
      </c>
      <c r="AC20" s="232">
        <f t="shared" si="8"/>
        <v>0</v>
      </c>
      <c r="AD20" s="232">
        <f t="shared" si="8"/>
        <v>0</v>
      </c>
      <c r="AE20" s="244">
        <f t="shared" si="1"/>
        <v>11.2</v>
      </c>
      <c r="AF20" s="241">
        <f t="shared" si="2"/>
        <v>12.899999999999999</v>
      </c>
      <c r="AG20" s="241">
        <f>SUM(AG18:AG19)</f>
        <v>178.8</v>
      </c>
      <c r="AH20" s="241">
        <f>SUM(AH18:AH19)</f>
        <v>124</v>
      </c>
    </row>
    <row r="21" spans="1:35" ht="54" customHeight="1">
      <c r="A21" s="68"/>
      <c r="B21" s="108" t="s">
        <v>186</v>
      </c>
      <c r="C21" s="295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29">
        <f t="shared" si="7"/>
        <v>0</v>
      </c>
      <c r="O21" s="295"/>
      <c r="P21" s="296"/>
      <c r="Q21" s="279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82">
        <v>0.2</v>
      </c>
      <c r="AE21" s="229">
        <f t="shared" si="1"/>
        <v>0.2</v>
      </c>
      <c r="AF21" s="300">
        <f t="shared" si="2"/>
        <v>0.2</v>
      </c>
      <c r="AG21" s="291">
        <v>0.3</v>
      </c>
      <c r="AH21" s="291">
        <v>0.2</v>
      </c>
    </row>
    <row r="22" spans="1:35" ht="54" customHeight="1" thickBot="1">
      <c r="B22" s="28" t="s">
        <v>216</v>
      </c>
      <c r="C22" s="230">
        <f>SUM(C21)</f>
        <v>0</v>
      </c>
      <c r="D22" s="232">
        <f t="shared" ref="D22:O22" si="9">SUM(D21)</f>
        <v>0</v>
      </c>
      <c r="E22" s="232">
        <f t="shared" si="9"/>
        <v>0</v>
      </c>
      <c r="F22" s="232">
        <f t="shared" si="9"/>
        <v>0</v>
      </c>
      <c r="G22" s="232">
        <f t="shared" si="9"/>
        <v>0</v>
      </c>
      <c r="H22" s="232">
        <f t="shared" si="9"/>
        <v>0</v>
      </c>
      <c r="I22" s="232">
        <f t="shared" si="9"/>
        <v>0</v>
      </c>
      <c r="J22" s="232">
        <f t="shared" si="9"/>
        <v>0</v>
      </c>
      <c r="K22" s="232">
        <f t="shared" si="9"/>
        <v>0</v>
      </c>
      <c r="L22" s="232">
        <f t="shared" si="9"/>
        <v>0</v>
      </c>
      <c r="M22" s="232">
        <f t="shared" si="9"/>
        <v>0</v>
      </c>
      <c r="N22" s="244">
        <f t="shared" si="7"/>
        <v>0</v>
      </c>
      <c r="O22" s="230">
        <f t="shared" si="9"/>
        <v>0</v>
      </c>
      <c r="P22" s="232">
        <f t="shared" ref="P22:AD22" si="10">SUM(P21)</f>
        <v>0</v>
      </c>
      <c r="Q22" s="232">
        <f t="shared" si="10"/>
        <v>0</v>
      </c>
      <c r="R22" s="232">
        <f t="shared" si="10"/>
        <v>0</v>
      </c>
      <c r="S22" s="232">
        <f t="shared" si="10"/>
        <v>0</v>
      </c>
      <c r="T22" s="232">
        <f t="shared" si="10"/>
        <v>0</v>
      </c>
      <c r="U22" s="232">
        <f t="shared" si="10"/>
        <v>0</v>
      </c>
      <c r="V22" s="232">
        <f t="shared" si="10"/>
        <v>0</v>
      </c>
      <c r="W22" s="232">
        <f t="shared" si="10"/>
        <v>0</v>
      </c>
      <c r="X22" s="232">
        <f t="shared" si="10"/>
        <v>0</v>
      </c>
      <c r="Y22" s="232">
        <f t="shared" si="10"/>
        <v>0</v>
      </c>
      <c r="Z22" s="232">
        <f t="shared" si="10"/>
        <v>0</v>
      </c>
      <c r="AA22" s="232">
        <f t="shared" si="10"/>
        <v>0</v>
      </c>
      <c r="AB22" s="232">
        <f t="shared" si="10"/>
        <v>0</v>
      </c>
      <c r="AC22" s="232">
        <f t="shared" si="10"/>
        <v>0</v>
      </c>
      <c r="AD22" s="232">
        <f t="shared" si="10"/>
        <v>0.2</v>
      </c>
      <c r="AE22" s="244">
        <f t="shared" si="1"/>
        <v>0.2</v>
      </c>
      <c r="AF22" s="241">
        <f t="shared" si="2"/>
        <v>0.2</v>
      </c>
      <c r="AG22" s="241">
        <f>SUM(AG21)</f>
        <v>0.3</v>
      </c>
      <c r="AH22" s="241">
        <f>SUM(AH21)</f>
        <v>0.2</v>
      </c>
      <c r="AI22" s="1">
        <f>SUM(P22,AH22)</f>
        <v>0.2</v>
      </c>
    </row>
    <row r="23" spans="1:35" ht="54" customHeight="1">
      <c r="A23" s="68"/>
      <c r="B23" s="108" t="s">
        <v>239</v>
      </c>
      <c r="C23" s="302">
        <v>1.92</v>
      </c>
      <c r="D23" s="303"/>
      <c r="E23" s="303">
        <v>0.4</v>
      </c>
      <c r="F23" s="303"/>
      <c r="G23" s="303">
        <v>0.6</v>
      </c>
      <c r="H23" s="303"/>
      <c r="I23" s="303"/>
      <c r="J23" s="303"/>
      <c r="K23" s="303"/>
      <c r="L23" s="303">
        <v>3.6</v>
      </c>
      <c r="M23" s="303">
        <v>1.56</v>
      </c>
      <c r="N23" s="229">
        <f t="shared" si="7"/>
        <v>8.08</v>
      </c>
      <c r="O23" s="302"/>
      <c r="P23" s="304">
        <v>0.19</v>
      </c>
      <c r="Q23" s="303">
        <v>1.2</v>
      </c>
      <c r="R23" s="304">
        <v>5.7</v>
      </c>
      <c r="S23" s="304">
        <v>1.4</v>
      </c>
      <c r="T23" s="304">
        <v>0.3</v>
      </c>
      <c r="U23" s="304">
        <v>4.5</v>
      </c>
      <c r="V23" s="304"/>
      <c r="W23" s="304"/>
      <c r="X23" s="304"/>
      <c r="Y23" s="304">
        <v>0.06</v>
      </c>
      <c r="Z23" s="304"/>
      <c r="AA23" s="304"/>
      <c r="AB23" s="304">
        <v>0.4</v>
      </c>
      <c r="AC23" s="304">
        <v>0.4</v>
      </c>
      <c r="AD23" s="304"/>
      <c r="AE23" s="229">
        <f t="shared" si="1"/>
        <v>14.150000000000002</v>
      </c>
      <c r="AF23" s="300">
        <f t="shared" si="2"/>
        <v>22.230000000000004</v>
      </c>
      <c r="AG23" s="305">
        <v>342</v>
      </c>
      <c r="AH23" s="305">
        <v>305</v>
      </c>
    </row>
    <row r="24" spans="1:35" ht="54" customHeight="1">
      <c r="A24" s="68"/>
      <c r="B24" s="66" t="s">
        <v>170</v>
      </c>
      <c r="C24" s="281">
        <v>68</v>
      </c>
      <c r="D24" s="283">
        <v>2</v>
      </c>
      <c r="E24" s="283">
        <v>20</v>
      </c>
      <c r="F24" s="283">
        <v>0.4</v>
      </c>
      <c r="G24" s="283">
        <v>15</v>
      </c>
      <c r="H24" s="283">
        <v>23</v>
      </c>
      <c r="I24" s="283">
        <v>0.8</v>
      </c>
      <c r="J24" s="220"/>
      <c r="K24" s="283">
        <v>16</v>
      </c>
      <c r="L24" s="283">
        <v>31</v>
      </c>
      <c r="M24" s="220">
        <v>20</v>
      </c>
      <c r="N24" s="280">
        <f t="shared" si="7"/>
        <v>196.20000000000002</v>
      </c>
      <c r="O24" s="290"/>
      <c r="P24" s="282">
        <v>3</v>
      </c>
      <c r="Q24" s="220"/>
      <c r="R24" s="222">
        <v>50</v>
      </c>
      <c r="S24" s="222"/>
      <c r="T24" s="222">
        <v>2</v>
      </c>
      <c r="U24" s="222">
        <v>4.8</v>
      </c>
      <c r="V24" s="222"/>
      <c r="W24" s="222">
        <v>1</v>
      </c>
      <c r="X24" s="222"/>
      <c r="Y24" s="222"/>
      <c r="Z24" s="222"/>
      <c r="AA24" s="222"/>
      <c r="AB24" s="282">
        <v>90</v>
      </c>
      <c r="AC24" s="282">
        <v>1</v>
      </c>
      <c r="AD24" s="222"/>
      <c r="AE24" s="280">
        <f t="shared" si="1"/>
        <v>151.80000000000001</v>
      </c>
      <c r="AF24" s="301">
        <f t="shared" si="2"/>
        <v>348</v>
      </c>
      <c r="AG24" s="291">
        <v>4700</v>
      </c>
      <c r="AH24" s="291">
        <v>4300</v>
      </c>
    </row>
    <row r="25" spans="1:35" ht="54" customHeight="1">
      <c r="A25" s="68"/>
      <c r="B25" s="73" t="s">
        <v>240</v>
      </c>
      <c r="C25" s="219">
        <v>21.3</v>
      </c>
      <c r="D25" s="220"/>
      <c r="E25" s="220">
        <v>1.5</v>
      </c>
      <c r="F25" s="220"/>
      <c r="G25" s="220">
        <v>21.4</v>
      </c>
      <c r="H25" s="220"/>
      <c r="I25" s="220"/>
      <c r="J25" s="220"/>
      <c r="K25" s="220"/>
      <c r="L25" s="220">
        <v>45.5</v>
      </c>
      <c r="M25" s="220">
        <v>10.8</v>
      </c>
      <c r="N25" s="280">
        <f t="shared" si="7"/>
        <v>100.5</v>
      </c>
      <c r="O25" s="219"/>
      <c r="P25" s="222">
        <v>1.63</v>
      </c>
      <c r="Q25" s="220">
        <v>21.3</v>
      </c>
      <c r="R25" s="222">
        <v>30.4</v>
      </c>
      <c r="S25" s="222">
        <v>27.1</v>
      </c>
      <c r="T25" s="222">
        <v>5.3</v>
      </c>
      <c r="U25" s="222">
        <v>35.4</v>
      </c>
      <c r="V25" s="222">
        <v>0.2</v>
      </c>
      <c r="W25" s="222"/>
      <c r="X25" s="222"/>
      <c r="Y25" s="222">
        <v>4.16</v>
      </c>
      <c r="Z25" s="222"/>
      <c r="AA25" s="222"/>
      <c r="AB25" s="222">
        <v>11</v>
      </c>
      <c r="AC25" s="222">
        <v>0.99</v>
      </c>
      <c r="AD25" s="222"/>
      <c r="AE25" s="280">
        <f t="shared" si="1"/>
        <v>137.48000000000002</v>
      </c>
      <c r="AF25" s="301">
        <f t="shared" si="2"/>
        <v>237.98000000000002</v>
      </c>
      <c r="AG25" s="292">
        <v>4876</v>
      </c>
      <c r="AH25" s="292">
        <v>4402</v>
      </c>
    </row>
    <row r="26" spans="1:35" ht="54" customHeight="1" thickBot="1">
      <c r="B26" s="28" t="s">
        <v>214</v>
      </c>
      <c r="C26" s="230">
        <f>SUM(C23:C25)</f>
        <v>91.22</v>
      </c>
      <c r="D26" s="232">
        <f t="shared" ref="D26:M26" si="11">SUM(D23:D25)</f>
        <v>2</v>
      </c>
      <c r="E26" s="232">
        <f t="shared" si="11"/>
        <v>21.9</v>
      </c>
      <c r="F26" s="232">
        <f t="shared" si="11"/>
        <v>0.4</v>
      </c>
      <c r="G26" s="232">
        <f t="shared" si="11"/>
        <v>37</v>
      </c>
      <c r="H26" s="232">
        <f t="shared" si="11"/>
        <v>23</v>
      </c>
      <c r="I26" s="232">
        <f t="shared" si="11"/>
        <v>0.8</v>
      </c>
      <c r="J26" s="232">
        <f t="shared" si="11"/>
        <v>0</v>
      </c>
      <c r="K26" s="232">
        <f t="shared" si="11"/>
        <v>16</v>
      </c>
      <c r="L26" s="232">
        <f t="shared" si="11"/>
        <v>80.099999999999994</v>
      </c>
      <c r="M26" s="232">
        <f t="shared" si="11"/>
        <v>32.36</v>
      </c>
      <c r="N26" s="244">
        <f t="shared" si="7"/>
        <v>304.78000000000003</v>
      </c>
      <c r="O26" s="230">
        <f>SUM(O24:O25)</f>
        <v>0</v>
      </c>
      <c r="P26" s="232">
        <f t="shared" ref="P26:AH26" si="12">SUM(P23:P25)</f>
        <v>4.82</v>
      </c>
      <c r="Q26" s="232">
        <f t="shared" si="12"/>
        <v>22.5</v>
      </c>
      <c r="R26" s="232">
        <f t="shared" si="12"/>
        <v>86.1</v>
      </c>
      <c r="S26" s="232">
        <f t="shared" si="12"/>
        <v>28.5</v>
      </c>
      <c r="T26" s="232">
        <f t="shared" si="12"/>
        <v>7.6</v>
      </c>
      <c r="U26" s="232">
        <f t="shared" si="12"/>
        <v>44.7</v>
      </c>
      <c r="V26" s="232">
        <f t="shared" si="12"/>
        <v>0.2</v>
      </c>
      <c r="W26" s="232">
        <f t="shared" si="12"/>
        <v>1</v>
      </c>
      <c r="X26" s="232">
        <f t="shared" si="12"/>
        <v>0</v>
      </c>
      <c r="Y26" s="232">
        <f t="shared" si="12"/>
        <v>4.22</v>
      </c>
      <c r="Z26" s="232">
        <f t="shared" si="12"/>
        <v>0</v>
      </c>
      <c r="AA26" s="232">
        <f t="shared" si="12"/>
        <v>0</v>
      </c>
      <c r="AB26" s="232">
        <f t="shared" si="12"/>
        <v>101.4</v>
      </c>
      <c r="AC26" s="232">
        <f t="shared" si="12"/>
        <v>2.3899999999999997</v>
      </c>
      <c r="AD26" s="232">
        <f>SUM(AD23:AD25)</f>
        <v>0</v>
      </c>
      <c r="AE26" s="244">
        <f t="shared" si="12"/>
        <v>303.43000000000006</v>
      </c>
      <c r="AF26" s="241">
        <f t="shared" si="2"/>
        <v>608.21</v>
      </c>
      <c r="AG26" s="241">
        <f t="shared" si="12"/>
        <v>9918</v>
      </c>
      <c r="AH26" s="241">
        <f t="shared" si="12"/>
        <v>9007</v>
      </c>
    </row>
    <row r="27" spans="1:35" ht="54" customHeight="1">
      <c r="A27" s="68"/>
      <c r="B27" s="108" t="s">
        <v>197</v>
      </c>
      <c r="C27" s="295">
        <v>0.2</v>
      </c>
      <c r="D27" s="279"/>
      <c r="E27" s="279">
        <v>1.2</v>
      </c>
      <c r="F27" s="279"/>
      <c r="G27" s="279">
        <v>1.4</v>
      </c>
      <c r="H27" s="279"/>
      <c r="I27" s="279"/>
      <c r="J27" s="279"/>
      <c r="K27" s="279">
        <v>1</v>
      </c>
      <c r="L27" s="279">
        <v>0.3</v>
      </c>
      <c r="M27" s="279"/>
      <c r="N27" s="229">
        <f t="shared" si="7"/>
        <v>4.0999999999999996</v>
      </c>
      <c r="O27" s="295">
        <v>0.2</v>
      </c>
      <c r="P27" s="296">
        <v>0.5</v>
      </c>
      <c r="Q27" s="279">
        <v>6.5</v>
      </c>
      <c r="R27" s="296">
        <v>6.2</v>
      </c>
      <c r="S27" s="296"/>
      <c r="T27" s="296"/>
      <c r="U27" s="296"/>
      <c r="V27" s="296"/>
      <c r="W27" s="296"/>
      <c r="X27" s="296">
        <v>10.5</v>
      </c>
      <c r="Y27" s="296"/>
      <c r="Z27" s="296"/>
      <c r="AA27" s="296"/>
      <c r="AB27" s="296"/>
      <c r="AC27" s="296"/>
      <c r="AD27" s="296"/>
      <c r="AE27" s="229">
        <f>SUM(O27:AD27)</f>
        <v>23.9</v>
      </c>
      <c r="AF27" s="300">
        <f t="shared" si="2"/>
        <v>28</v>
      </c>
      <c r="AG27" s="236">
        <v>650</v>
      </c>
      <c r="AH27" s="236">
        <v>450</v>
      </c>
    </row>
    <row r="28" spans="1:35" ht="54" customHeight="1" thickBot="1">
      <c r="B28" s="66" t="s">
        <v>215</v>
      </c>
      <c r="C28" s="306">
        <f>SUM(C27)</f>
        <v>0.2</v>
      </c>
      <c r="D28" s="218">
        <f t="shared" ref="D28:M28" si="13">SUM(D27)</f>
        <v>0</v>
      </c>
      <c r="E28" s="218">
        <f t="shared" si="13"/>
        <v>1.2</v>
      </c>
      <c r="F28" s="218">
        <f t="shared" si="13"/>
        <v>0</v>
      </c>
      <c r="G28" s="218">
        <f t="shared" si="13"/>
        <v>1.4</v>
      </c>
      <c r="H28" s="218">
        <f t="shared" si="13"/>
        <v>0</v>
      </c>
      <c r="I28" s="218">
        <f t="shared" si="13"/>
        <v>0</v>
      </c>
      <c r="J28" s="218">
        <f t="shared" si="13"/>
        <v>0</v>
      </c>
      <c r="K28" s="218">
        <f t="shared" si="13"/>
        <v>1</v>
      </c>
      <c r="L28" s="218">
        <f t="shared" si="13"/>
        <v>0.3</v>
      </c>
      <c r="M28" s="218">
        <f t="shared" si="13"/>
        <v>0</v>
      </c>
      <c r="N28" s="307">
        <f t="shared" si="7"/>
        <v>4.0999999999999996</v>
      </c>
      <c r="O28" s="306">
        <f>SUM(O27)</f>
        <v>0.2</v>
      </c>
      <c r="P28" s="218">
        <f t="shared" ref="P28:AD28" si="14">SUM(P27)</f>
        <v>0.5</v>
      </c>
      <c r="Q28" s="218">
        <f t="shared" si="14"/>
        <v>6.5</v>
      </c>
      <c r="R28" s="218">
        <f t="shared" si="14"/>
        <v>6.2</v>
      </c>
      <c r="S28" s="218">
        <f t="shared" si="14"/>
        <v>0</v>
      </c>
      <c r="T28" s="218">
        <f t="shared" si="14"/>
        <v>0</v>
      </c>
      <c r="U28" s="218">
        <f t="shared" si="14"/>
        <v>0</v>
      </c>
      <c r="V28" s="218">
        <f t="shared" si="14"/>
        <v>0</v>
      </c>
      <c r="W28" s="218">
        <f t="shared" si="14"/>
        <v>0</v>
      </c>
      <c r="X28" s="218">
        <f t="shared" si="14"/>
        <v>10.5</v>
      </c>
      <c r="Y28" s="218">
        <f t="shared" si="14"/>
        <v>0</v>
      </c>
      <c r="Z28" s="218">
        <f t="shared" si="14"/>
        <v>0</v>
      </c>
      <c r="AA28" s="218">
        <f t="shared" si="14"/>
        <v>0</v>
      </c>
      <c r="AB28" s="218">
        <f t="shared" si="14"/>
        <v>0</v>
      </c>
      <c r="AC28" s="218">
        <f t="shared" si="14"/>
        <v>0</v>
      </c>
      <c r="AD28" s="218">
        <f t="shared" si="14"/>
        <v>0</v>
      </c>
      <c r="AE28" s="307">
        <f>SUM(O28:AD28)</f>
        <v>23.9</v>
      </c>
      <c r="AF28" s="241">
        <f t="shared" si="2"/>
        <v>28</v>
      </c>
      <c r="AG28" s="308">
        <f>SUM(AG27:AG27)</f>
        <v>650</v>
      </c>
      <c r="AH28" s="308">
        <f>SUM(AH27:AH27)</f>
        <v>450</v>
      </c>
    </row>
    <row r="29" spans="1:35" ht="54" customHeight="1" thickBot="1">
      <c r="B29" s="215" t="s">
        <v>204</v>
      </c>
      <c r="C29" s="309">
        <f>SUM(C14,C17,C20,C22,C26,C28)</f>
        <v>96.39</v>
      </c>
      <c r="D29" s="310">
        <f t="shared" ref="D29:N29" si="15">SUM(D14,D17,D20,D22,D26,D28)</f>
        <v>2</v>
      </c>
      <c r="E29" s="310">
        <f t="shared" si="15"/>
        <v>29.29</v>
      </c>
      <c r="F29" s="310">
        <f t="shared" si="15"/>
        <v>0.54</v>
      </c>
      <c r="G29" s="310">
        <f t="shared" si="15"/>
        <v>41.519999999999996</v>
      </c>
      <c r="H29" s="310">
        <f t="shared" si="15"/>
        <v>23.39</v>
      </c>
      <c r="I29" s="310">
        <f t="shared" si="15"/>
        <v>5.17</v>
      </c>
      <c r="J29" s="310">
        <f t="shared" si="15"/>
        <v>0.6</v>
      </c>
      <c r="K29" s="310">
        <f t="shared" si="15"/>
        <v>17</v>
      </c>
      <c r="L29" s="310">
        <f>SUM(L14,L17,L20,L22,L26,L28)</f>
        <v>86.469999999999985</v>
      </c>
      <c r="M29" s="310">
        <f t="shared" si="15"/>
        <v>33.01</v>
      </c>
      <c r="N29" s="310">
        <f t="shared" si="15"/>
        <v>335.38000000000005</v>
      </c>
      <c r="O29" s="309">
        <f t="shared" ref="O29:AF29" si="16">SUM(O14,O17,O20,O22,O26,O28)</f>
        <v>0.38</v>
      </c>
      <c r="P29" s="310">
        <f t="shared" si="16"/>
        <v>5.66</v>
      </c>
      <c r="Q29" s="310">
        <f t="shared" si="16"/>
        <v>40.200000000000003</v>
      </c>
      <c r="R29" s="310">
        <f t="shared" si="16"/>
        <v>125.04</v>
      </c>
      <c r="S29" s="310">
        <f t="shared" si="16"/>
        <v>28.5</v>
      </c>
      <c r="T29" s="310">
        <f t="shared" si="16"/>
        <v>7.6</v>
      </c>
      <c r="U29" s="310">
        <f t="shared" si="16"/>
        <v>44.800000000000004</v>
      </c>
      <c r="V29" s="310">
        <f t="shared" si="16"/>
        <v>0.2</v>
      </c>
      <c r="W29" s="310">
        <f t="shared" si="16"/>
        <v>1</v>
      </c>
      <c r="X29" s="310">
        <f t="shared" si="16"/>
        <v>10.5</v>
      </c>
      <c r="Y29" s="310">
        <f t="shared" si="16"/>
        <v>4.22</v>
      </c>
      <c r="Z29" s="310">
        <f t="shared" si="16"/>
        <v>0.14000000000000001</v>
      </c>
      <c r="AA29" s="310">
        <f t="shared" si="16"/>
        <v>0.5</v>
      </c>
      <c r="AB29" s="310">
        <f t="shared" si="16"/>
        <v>102.5</v>
      </c>
      <c r="AC29" s="310">
        <f t="shared" si="16"/>
        <v>3.07</v>
      </c>
      <c r="AD29" s="310">
        <f t="shared" si="16"/>
        <v>0.30000000000000004</v>
      </c>
      <c r="AE29" s="311">
        <f t="shared" si="16"/>
        <v>374.61</v>
      </c>
      <c r="AF29" s="312">
        <f t="shared" si="16"/>
        <v>709.99</v>
      </c>
      <c r="AG29" s="312">
        <f>SUM(AG14,AG17,AG20,AG22,AG26,AG28)</f>
        <v>11213.34</v>
      </c>
      <c r="AH29" s="312">
        <f>SUM(AH14,AH17,AH20,AH22,AH26,AH28)</f>
        <v>10002.700000000001</v>
      </c>
    </row>
  </sheetData>
  <mergeCells count="9">
    <mergeCell ref="C5:N5"/>
    <mergeCell ref="I6:L6"/>
    <mergeCell ref="C6:H6"/>
    <mergeCell ref="AG1:AH1"/>
    <mergeCell ref="Q6:V6"/>
    <mergeCell ref="W6:AA6"/>
    <mergeCell ref="O5:AE5"/>
    <mergeCell ref="O6:P6"/>
    <mergeCell ref="AB6:AD6"/>
  </mergeCells>
  <phoneticPr fontId="1"/>
  <conditionalFormatting sqref="C27">
    <cfRule type="cellIs" dxfId="0" priority="1" stopIfTrue="1" operator="notEqual">
      <formula>#REF!</formula>
    </cfRule>
  </conditionalFormatting>
  <printOptions horizontalCentered="1"/>
  <pageMargins left="0.19685039370078741" right="0.19685039370078741" top="1.5748031496062993" bottom="0.78740157480314965" header="0" footer="0"/>
  <pageSetup paperSize="9" scale="28" orientation="landscape" r:id="rId1"/>
  <headerFooter alignWithMargins="0"/>
  <colBreaks count="1" manualBreakCount="1">
    <brk id="16" max="2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V33"/>
  <sheetViews>
    <sheetView showOutlineSymbols="0" view="pageBreakPreview" zoomScale="39" zoomScaleNormal="40" zoomScaleSheetLayoutView="39" workbookViewId="0">
      <selection sqref="A1:XFD1048576"/>
    </sheetView>
  </sheetViews>
  <sheetFormatPr defaultColWidth="10.75" defaultRowHeight="54" customHeight="1"/>
  <cols>
    <col min="1" max="1" width="7.375" style="1" customWidth="1"/>
    <col min="2" max="2" width="20.625" style="1" customWidth="1"/>
    <col min="3" max="18" width="12.625" style="42" customWidth="1"/>
    <col min="19" max="21" width="15.625" style="1" customWidth="1"/>
    <col min="22" max="22" width="1.625" style="1" customWidth="1"/>
    <col min="23" max="23" width="8.75" style="1" customWidth="1"/>
    <col min="24" max="16384" width="10.75" style="1"/>
  </cols>
  <sheetData>
    <row r="1" spans="1:22" ht="54" customHeight="1">
      <c r="T1" s="518"/>
      <c r="U1" s="518"/>
      <c r="V1" s="518"/>
    </row>
    <row r="2" spans="1:22" ht="54" customHeight="1">
      <c r="B2" s="2" t="s">
        <v>231</v>
      </c>
      <c r="U2" s="65"/>
    </row>
    <row r="3" spans="1:22" ht="54" customHeight="1">
      <c r="B3" s="2"/>
    </row>
    <row r="4" spans="1:22" ht="54" customHeight="1" thickBot="1">
      <c r="B4" s="4" t="s">
        <v>312</v>
      </c>
      <c r="H4" s="52"/>
      <c r="I4" s="53"/>
      <c r="J4" s="53"/>
      <c r="K4" s="53"/>
      <c r="R4" s="6" t="s">
        <v>247</v>
      </c>
      <c r="S4" s="6"/>
    </row>
    <row r="5" spans="1:22" ht="54" customHeight="1">
      <c r="B5" s="80"/>
      <c r="C5" s="574" t="s">
        <v>24</v>
      </c>
      <c r="D5" s="575"/>
      <c r="E5" s="575"/>
      <c r="F5" s="575"/>
      <c r="G5" s="528"/>
      <c r="H5" s="575" t="s">
        <v>205</v>
      </c>
      <c r="I5" s="575"/>
      <c r="J5" s="575"/>
      <c r="K5" s="575"/>
      <c r="L5" s="575"/>
      <c r="M5" s="575"/>
      <c r="N5" s="575"/>
      <c r="O5" s="575"/>
      <c r="P5" s="575"/>
      <c r="Q5" s="575"/>
      <c r="R5" s="528"/>
      <c r="S5" s="26" t="s">
        <v>115</v>
      </c>
      <c r="T5" s="59" t="s">
        <v>116</v>
      </c>
      <c r="U5" s="59" t="s">
        <v>117</v>
      </c>
      <c r="V5" s="3"/>
    </row>
    <row r="6" spans="1:22" ht="54" customHeight="1">
      <c r="B6" s="7" t="s">
        <v>0</v>
      </c>
      <c r="C6" s="523" t="s">
        <v>106</v>
      </c>
      <c r="D6" s="514"/>
      <c r="E6" s="514"/>
      <c r="F6" s="110" t="s">
        <v>105</v>
      </c>
      <c r="G6" s="8"/>
      <c r="H6" s="514" t="s">
        <v>104</v>
      </c>
      <c r="I6" s="514"/>
      <c r="J6" s="514"/>
      <c r="K6" s="514"/>
      <c r="L6" s="519"/>
      <c r="M6" s="514" t="s">
        <v>224</v>
      </c>
      <c r="N6" s="514"/>
      <c r="O6" s="514"/>
      <c r="P6" s="514"/>
      <c r="Q6" s="194" t="s">
        <v>20</v>
      </c>
      <c r="R6" s="8"/>
      <c r="S6" s="9" t="s">
        <v>48</v>
      </c>
      <c r="T6" s="60" t="s">
        <v>48</v>
      </c>
      <c r="U6" s="60" t="s">
        <v>48</v>
      </c>
      <c r="V6" s="3"/>
    </row>
    <row r="7" spans="1:22" ht="54" customHeight="1" thickBot="1">
      <c r="B7" s="81"/>
      <c r="C7" s="265" t="s">
        <v>127</v>
      </c>
      <c r="D7" s="266" t="s">
        <v>44</v>
      </c>
      <c r="E7" s="266" t="s">
        <v>65</v>
      </c>
      <c r="F7" s="50" t="s">
        <v>101</v>
      </c>
      <c r="G7" s="37" t="s">
        <v>6</v>
      </c>
      <c r="H7" s="38" t="s">
        <v>58</v>
      </c>
      <c r="I7" s="267" t="s">
        <v>59</v>
      </c>
      <c r="J7" s="268" t="s">
        <v>102</v>
      </c>
      <c r="K7" s="269" t="s">
        <v>103</v>
      </c>
      <c r="L7" s="39" t="s">
        <v>60</v>
      </c>
      <c r="M7" s="39" t="s">
        <v>45</v>
      </c>
      <c r="N7" s="270" t="s">
        <v>61</v>
      </c>
      <c r="O7" s="266" t="s">
        <v>62</v>
      </c>
      <c r="P7" s="31" t="s">
        <v>63</v>
      </c>
      <c r="Q7" s="271" t="s">
        <v>124</v>
      </c>
      <c r="R7" s="37" t="s">
        <v>6</v>
      </c>
      <c r="S7" s="33" t="s">
        <v>271</v>
      </c>
      <c r="T7" s="61" t="s">
        <v>269</v>
      </c>
      <c r="U7" s="61" t="s">
        <v>284</v>
      </c>
      <c r="V7" s="3"/>
    </row>
    <row r="8" spans="1:22" ht="54" customHeight="1">
      <c r="B8" s="114" t="s">
        <v>174</v>
      </c>
      <c r="C8" s="243">
        <v>0.1</v>
      </c>
      <c r="D8" s="296"/>
      <c r="E8" s="296"/>
      <c r="F8" s="296"/>
      <c r="G8" s="408">
        <f>SUM(C8:F8)</f>
        <v>0.1</v>
      </c>
      <c r="H8" s="243"/>
      <c r="I8" s="235"/>
      <c r="J8" s="235"/>
      <c r="K8" s="296"/>
      <c r="L8" s="235"/>
      <c r="M8" s="235"/>
      <c r="N8" s="235"/>
      <c r="O8" s="235"/>
      <c r="P8" s="235"/>
      <c r="Q8" s="235"/>
      <c r="R8" s="229">
        <f>SUM(H8:Q8)</f>
        <v>0</v>
      </c>
      <c r="S8" s="485">
        <f t="shared" ref="S8:S17" si="0">SUM(R8,G8)</f>
        <v>0.1</v>
      </c>
      <c r="T8" s="291">
        <v>0.3</v>
      </c>
      <c r="U8" s="317">
        <v>0.3</v>
      </c>
      <c r="V8" s="3"/>
    </row>
    <row r="9" spans="1:22" ht="54" customHeight="1">
      <c r="A9" s="68"/>
      <c r="B9" s="153" t="s">
        <v>172</v>
      </c>
      <c r="C9" s="405"/>
      <c r="D9" s="222"/>
      <c r="E9" s="222"/>
      <c r="F9" s="222">
        <v>2.91</v>
      </c>
      <c r="G9" s="406">
        <f t="shared" ref="G9:G17" si="1">SUM(C9:F9)</f>
        <v>2.91</v>
      </c>
      <c r="H9" s="405"/>
      <c r="I9" s="318"/>
      <c r="J9" s="318"/>
      <c r="K9" s="222"/>
      <c r="L9" s="318"/>
      <c r="M9" s="318"/>
      <c r="N9" s="318"/>
      <c r="O9" s="318">
        <v>0.5</v>
      </c>
      <c r="P9" s="318"/>
      <c r="Q9" s="318"/>
      <c r="R9" s="280">
        <f>SUM(H9:Q9)</f>
        <v>0.5</v>
      </c>
      <c r="S9" s="485">
        <f t="shared" si="0"/>
        <v>3.41</v>
      </c>
      <c r="T9" s="291">
        <v>65.17</v>
      </c>
      <c r="U9" s="317">
        <v>59.95</v>
      </c>
    </row>
    <row r="10" spans="1:22" ht="54" customHeight="1">
      <c r="A10" s="68"/>
      <c r="B10" s="153" t="s">
        <v>173</v>
      </c>
      <c r="C10" s="405"/>
      <c r="D10" s="222"/>
      <c r="E10" s="222"/>
      <c r="F10" s="222"/>
      <c r="G10" s="406">
        <f t="shared" si="1"/>
        <v>0</v>
      </c>
      <c r="H10" s="405"/>
      <c r="I10" s="318"/>
      <c r="J10" s="318"/>
      <c r="K10" s="222"/>
      <c r="L10" s="318"/>
      <c r="M10" s="318"/>
      <c r="N10" s="318"/>
      <c r="O10" s="318"/>
      <c r="P10" s="318"/>
      <c r="Q10" s="318">
        <v>0.2</v>
      </c>
      <c r="R10" s="280">
        <f>SUM(H10:Q10)</f>
        <v>0.2</v>
      </c>
      <c r="S10" s="485">
        <f t="shared" si="0"/>
        <v>0.2</v>
      </c>
      <c r="T10" s="291">
        <v>2.2999999999999998</v>
      </c>
      <c r="U10" s="317">
        <v>2.2999999999999998</v>
      </c>
    </row>
    <row r="11" spans="1:22" ht="54" customHeight="1" thickBot="1">
      <c r="B11" s="159" t="s">
        <v>211</v>
      </c>
      <c r="C11" s="230">
        <f>SUM(C8:C10)</f>
        <v>0.1</v>
      </c>
      <c r="D11" s="232">
        <f>SUM(D8:D10)</f>
        <v>0</v>
      </c>
      <c r="E11" s="232">
        <f>SUM(E8:E10)</f>
        <v>0</v>
      </c>
      <c r="F11" s="232">
        <f>SUM(F8:F10)</f>
        <v>2.91</v>
      </c>
      <c r="G11" s="479">
        <f t="shared" si="1"/>
        <v>3.0100000000000002</v>
      </c>
      <c r="H11" s="486">
        <f t="shared" ref="H11:Q11" si="2">SUM(H8:H10)</f>
        <v>0</v>
      </c>
      <c r="I11" s="478">
        <f t="shared" si="2"/>
        <v>0</v>
      </c>
      <c r="J11" s="478">
        <f t="shared" si="2"/>
        <v>0</v>
      </c>
      <c r="K11" s="478">
        <f t="shared" si="2"/>
        <v>0</v>
      </c>
      <c r="L11" s="478">
        <f t="shared" si="2"/>
        <v>0</v>
      </c>
      <c r="M11" s="478">
        <f t="shared" si="2"/>
        <v>0</v>
      </c>
      <c r="N11" s="478">
        <f t="shared" si="2"/>
        <v>0</v>
      </c>
      <c r="O11" s="478">
        <f t="shared" si="2"/>
        <v>0.5</v>
      </c>
      <c r="P11" s="478">
        <f t="shared" si="2"/>
        <v>0</v>
      </c>
      <c r="Q11" s="478">
        <f t="shared" si="2"/>
        <v>0.2</v>
      </c>
      <c r="R11" s="244">
        <f t="shared" ref="R11:R23" si="3">SUM(H11:Q11)</f>
        <v>0.7</v>
      </c>
      <c r="S11" s="505">
        <f t="shared" si="0"/>
        <v>3.71</v>
      </c>
      <c r="T11" s="241">
        <f>SUM(T8:T10)</f>
        <v>67.77</v>
      </c>
      <c r="U11" s="242">
        <f>SUM(U8:U10)</f>
        <v>62.55</v>
      </c>
    </row>
    <row r="12" spans="1:22" ht="54" customHeight="1">
      <c r="A12" s="68"/>
      <c r="B12" s="154" t="s">
        <v>183</v>
      </c>
      <c r="C12" s="368">
        <v>4.8</v>
      </c>
      <c r="D12" s="282">
        <v>9.1999999999999993</v>
      </c>
      <c r="E12" s="282">
        <v>4.8</v>
      </c>
      <c r="F12" s="282"/>
      <c r="G12" s="297">
        <f t="shared" si="1"/>
        <v>18.8</v>
      </c>
      <c r="H12" s="368"/>
      <c r="I12" s="316"/>
      <c r="J12" s="316">
        <v>12</v>
      </c>
      <c r="K12" s="282">
        <v>5.6999999999999993</v>
      </c>
      <c r="L12" s="316">
        <v>48.4</v>
      </c>
      <c r="M12" s="316"/>
      <c r="N12" s="316"/>
      <c r="O12" s="316"/>
      <c r="P12" s="316"/>
      <c r="Q12" s="316"/>
      <c r="R12" s="297">
        <f t="shared" si="3"/>
        <v>66.099999999999994</v>
      </c>
      <c r="S12" s="300">
        <f t="shared" si="0"/>
        <v>84.899999999999991</v>
      </c>
      <c r="T12" s="292">
        <v>1086.6399999999999</v>
      </c>
      <c r="U12" s="356">
        <v>1086.6399999999999</v>
      </c>
    </row>
    <row r="13" spans="1:22" ht="54" customHeight="1">
      <c r="A13" s="68"/>
      <c r="B13" s="153" t="s">
        <v>270</v>
      </c>
      <c r="C13" s="487">
        <v>17.72</v>
      </c>
      <c r="D13" s="282">
        <v>34.5</v>
      </c>
      <c r="E13" s="282">
        <v>12.3</v>
      </c>
      <c r="F13" s="282"/>
      <c r="G13" s="280">
        <f t="shared" si="1"/>
        <v>64.52</v>
      </c>
      <c r="H13" s="368"/>
      <c r="I13" s="316"/>
      <c r="J13" s="316">
        <v>70.400000000000006</v>
      </c>
      <c r="K13" s="282">
        <v>16.5</v>
      </c>
      <c r="L13" s="316">
        <v>165.2</v>
      </c>
      <c r="M13" s="316"/>
      <c r="N13" s="316"/>
      <c r="O13" s="316"/>
      <c r="P13" s="316"/>
      <c r="Q13" s="316"/>
      <c r="R13" s="280">
        <f t="shared" si="3"/>
        <v>252.1</v>
      </c>
      <c r="S13" s="301">
        <f t="shared" si="0"/>
        <v>316.62</v>
      </c>
      <c r="T13" s="292">
        <v>4714.2</v>
      </c>
      <c r="U13" s="356">
        <v>4714.2</v>
      </c>
    </row>
    <row r="14" spans="1:22" ht="54" customHeight="1">
      <c r="A14" s="68"/>
      <c r="B14" s="153" t="s">
        <v>182</v>
      </c>
      <c r="C14" s="487">
        <v>16.36</v>
      </c>
      <c r="D14" s="222">
        <v>14.1</v>
      </c>
      <c r="E14" s="222">
        <v>7.1</v>
      </c>
      <c r="F14" s="222"/>
      <c r="G14" s="280">
        <f t="shared" si="1"/>
        <v>37.56</v>
      </c>
      <c r="H14" s="405"/>
      <c r="I14" s="318"/>
      <c r="J14" s="318">
        <v>37</v>
      </c>
      <c r="K14" s="222">
        <v>17.600000000000001</v>
      </c>
      <c r="L14" s="318">
        <v>130.52000000000001</v>
      </c>
      <c r="M14" s="318"/>
      <c r="N14" s="318"/>
      <c r="O14" s="318"/>
      <c r="P14" s="318"/>
      <c r="Q14" s="318"/>
      <c r="R14" s="280">
        <f t="shared" si="3"/>
        <v>185.12</v>
      </c>
      <c r="S14" s="301">
        <f t="shared" si="0"/>
        <v>222.68</v>
      </c>
      <c r="T14" s="292">
        <v>3342.8</v>
      </c>
      <c r="U14" s="292">
        <v>3342.8</v>
      </c>
    </row>
    <row r="15" spans="1:22" ht="54" customHeight="1" thickBot="1">
      <c r="B15" s="159" t="s">
        <v>212</v>
      </c>
      <c r="C15" s="230">
        <f>SUM(C12:C14)</f>
        <v>38.879999999999995</v>
      </c>
      <c r="D15" s="232">
        <f>SUM(D12:D14)</f>
        <v>57.800000000000004</v>
      </c>
      <c r="E15" s="232">
        <f>SUM(E12:E14)</f>
        <v>24.200000000000003</v>
      </c>
      <c r="F15" s="232">
        <f>SUM(F12:F14)</f>
        <v>0</v>
      </c>
      <c r="G15" s="244">
        <f t="shared" si="1"/>
        <v>120.88000000000001</v>
      </c>
      <c r="H15" s="486">
        <f t="shared" ref="H15:Q15" si="4">SUM(H12:H14)</f>
        <v>0</v>
      </c>
      <c r="I15" s="478">
        <f t="shared" si="4"/>
        <v>0</v>
      </c>
      <c r="J15" s="478">
        <f t="shared" si="4"/>
        <v>119.4</v>
      </c>
      <c r="K15" s="478">
        <f t="shared" si="4"/>
        <v>39.799999999999997</v>
      </c>
      <c r="L15" s="478">
        <f t="shared" si="4"/>
        <v>344.12</v>
      </c>
      <c r="M15" s="478">
        <f t="shared" si="4"/>
        <v>0</v>
      </c>
      <c r="N15" s="478">
        <f t="shared" si="4"/>
        <v>0</v>
      </c>
      <c r="O15" s="478">
        <f t="shared" si="4"/>
        <v>0</v>
      </c>
      <c r="P15" s="478">
        <f t="shared" si="4"/>
        <v>0</v>
      </c>
      <c r="Q15" s="478">
        <f t="shared" si="4"/>
        <v>0</v>
      </c>
      <c r="R15" s="244">
        <f t="shared" si="3"/>
        <v>503.32</v>
      </c>
      <c r="S15" s="241">
        <f t="shared" si="0"/>
        <v>624.20000000000005</v>
      </c>
      <c r="T15" s="241">
        <f>SUM(T12:T14)</f>
        <v>9143.64</v>
      </c>
      <c r="U15" s="242">
        <f>SUM(U12:U14)</f>
        <v>9143.64</v>
      </c>
    </row>
    <row r="16" spans="1:22" ht="54" customHeight="1">
      <c r="A16" s="68"/>
      <c r="B16" s="154" t="s">
        <v>203</v>
      </c>
      <c r="C16" s="243"/>
      <c r="D16" s="282"/>
      <c r="E16" s="282"/>
      <c r="F16" s="282"/>
      <c r="G16" s="297">
        <f t="shared" si="1"/>
        <v>0</v>
      </c>
      <c r="H16" s="368"/>
      <c r="I16" s="235">
        <v>0.1</v>
      </c>
      <c r="J16" s="316"/>
      <c r="K16" s="282"/>
      <c r="L16" s="316"/>
      <c r="M16" s="316"/>
      <c r="N16" s="316"/>
      <c r="O16" s="316"/>
      <c r="P16" s="316"/>
      <c r="Q16" s="353">
        <v>0.2</v>
      </c>
      <c r="R16" s="297">
        <f t="shared" si="3"/>
        <v>0.30000000000000004</v>
      </c>
      <c r="S16" s="381">
        <f t="shared" si="0"/>
        <v>0.30000000000000004</v>
      </c>
      <c r="T16" s="236">
        <v>3.8</v>
      </c>
      <c r="U16" s="236">
        <v>3.4</v>
      </c>
    </row>
    <row r="17" spans="1:22" ht="54" customHeight="1" thickBot="1">
      <c r="B17" s="159" t="s">
        <v>213</v>
      </c>
      <c r="C17" s="230">
        <f>SUM(C16:C16)</f>
        <v>0</v>
      </c>
      <c r="D17" s="232">
        <f>SUM(D16:D16)</f>
        <v>0</v>
      </c>
      <c r="E17" s="232">
        <f>SUM(E16:E16)</f>
        <v>0</v>
      </c>
      <c r="F17" s="232">
        <f>SUM(F16:F16)</f>
        <v>0</v>
      </c>
      <c r="G17" s="244">
        <f t="shared" si="1"/>
        <v>0</v>
      </c>
      <c r="H17" s="486">
        <f t="shared" ref="H17:Q17" si="5">SUM(H16:H16)</f>
        <v>0</v>
      </c>
      <c r="I17" s="478">
        <f t="shared" si="5"/>
        <v>0.1</v>
      </c>
      <c r="J17" s="478">
        <f t="shared" si="5"/>
        <v>0</v>
      </c>
      <c r="K17" s="478">
        <f t="shared" si="5"/>
        <v>0</v>
      </c>
      <c r="L17" s="478">
        <f t="shared" si="5"/>
        <v>0</v>
      </c>
      <c r="M17" s="478">
        <f t="shared" si="5"/>
        <v>0</v>
      </c>
      <c r="N17" s="478">
        <f t="shared" si="5"/>
        <v>0</v>
      </c>
      <c r="O17" s="478">
        <f t="shared" si="5"/>
        <v>0</v>
      </c>
      <c r="P17" s="478">
        <f t="shared" si="5"/>
        <v>0</v>
      </c>
      <c r="Q17" s="478">
        <f t="shared" si="5"/>
        <v>0.2</v>
      </c>
      <c r="R17" s="244">
        <f t="shared" si="3"/>
        <v>0.30000000000000004</v>
      </c>
      <c r="S17" s="489">
        <f t="shared" si="0"/>
        <v>0.30000000000000004</v>
      </c>
      <c r="T17" s="241">
        <f>SUM(T16:T16)</f>
        <v>3.8</v>
      </c>
      <c r="U17" s="242">
        <f>SUM(U16:U16)</f>
        <v>3.4</v>
      </c>
    </row>
    <row r="18" spans="1:22" ht="54" customHeight="1">
      <c r="A18" s="68"/>
      <c r="B18" s="195" t="s">
        <v>191</v>
      </c>
      <c r="C18" s="243">
        <v>0.3</v>
      </c>
      <c r="D18" s="296">
        <v>1.5</v>
      </c>
      <c r="E18" s="296"/>
      <c r="F18" s="296"/>
      <c r="G18" s="229">
        <f t="shared" ref="G18:G23" si="6">SUM(C18:F18)</f>
        <v>1.8</v>
      </c>
      <c r="H18" s="243"/>
      <c r="I18" s="235"/>
      <c r="J18" s="235">
        <v>3.8</v>
      </c>
      <c r="K18" s="296">
        <v>0.6</v>
      </c>
      <c r="L18" s="235">
        <v>18.8</v>
      </c>
      <c r="M18" s="235"/>
      <c r="N18" s="235"/>
      <c r="O18" s="235"/>
      <c r="P18" s="235"/>
      <c r="Q18" s="235"/>
      <c r="R18" s="229">
        <f t="shared" si="3"/>
        <v>23.2</v>
      </c>
      <c r="S18" s="300">
        <f t="shared" ref="S18:S32" si="7">SUM(R18,G18)</f>
        <v>25</v>
      </c>
      <c r="T18" s="236">
        <v>363.5</v>
      </c>
      <c r="U18" s="237">
        <v>363.5</v>
      </c>
    </row>
    <row r="19" spans="1:22" ht="54" customHeight="1">
      <c r="A19" s="68"/>
      <c r="B19" s="153" t="s">
        <v>186</v>
      </c>
      <c r="C19" s="405">
        <v>0.1</v>
      </c>
      <c r="D19" s="222">
        <v>0.1</v>
      </c>
      <c r="E19" s="222"/>
      <c r="F19" s="222"/>
      <c r="G19" s="280">
        <f t="shared" si="6"/>
        <v>0.2</v>
      </c>
      <c r="H19" s="405"/>
      <c r="I19" s="318"/>
      <c r="J19" s="318">
        <v>0.5</v>
      </c>
      <c r="K19" s="222">
        <v>0.2</v>
      </c>
      <c r="L19" s="318">
        <v>0.5</v>
      </c>
      <c r="M19" s="318"/>
      <c r="N19" s="318"/>
      <c r="O19" s="318"/>
      <c r="P19" s="318"/>
      <c r="Q19" s="318"/>
      <c r="R19" s="280">
        <f t="shared" si="3"/>
        <v>1.2</v>
      </c>
      <c r="S19" s="490">
        <f t="shared" si="7"/>
        <v>1.4</v>
      </c>
      <c r="T19" s="292">
        <v>8</v>
      </c>
      <c r="U19" s="356">
        <v>8</v>
      </c>
    </row>
    <row r="20" spans="1:22" ht="54" customHeight="1">
      <c r="A20" s="68"/>
      <c r="B20" s="153" t="s">
        <v>195</v>
      </c>
      <c r="C20" s="488"/>
      <c r="D20" s="225"/>
      <c r="E20" s="222"/>
      <c r="F20" s="222"/>
      <c r="G20" s="280">
        <f t="shared" si="6"/>
        <v>0</v>
      </c>
      <c r="H20" s="405"/>
      <c r="I20" s="318"/>
      <c r="J20" s="355"/>
      <c r="K20" s="225"/>
      <c r="L20" s="355"/>
      <c r="M20" s="318"/>
      <c r="N20" s="318"/>
      <c r="O20" s="355"/>
      <c r="P20" s="355">
        <v>1.5</v>
      </c>
      <c r="Q20" s="318"/>
      <c r="R20" s="280">
        <f t="shared" si="3"/>
        <v>1.5</v>
      </c>
      <c r="S20" s="490">
        <f t="shared" si="7"/>
        <v>1.5</v>
      </c>
      <c r="T20" s="357">
        <v>2</v>
      </c>
      <c r="U20" s="358">
        <v>2</v>
      </c>
    </row>
    <row r="21" spans="1:22" ht="54" customHeight="1">
      <c r="A21" s="68"/>
      <c r="B21" s="153" t="s">
        <v>189</v>
      </c>
      <c r="C21" s="488"/>
      <c r="D21" s="225"/>
      <c r="E21" s="222"/>
      <c r="F21" s="222"/>
      <c r="G21" s="280">
        <f t="shared" si="6"/>
        <v>0</v>
      </c>
      <c r="H21" s="405"/>
      <c r="I21" s="318"/>
      <c r="J21" s="355"/>
      <c r="K21" s="225"/>
      <c r="L21" s="355">
        <v>1</v>
      </c>
      <c r="M21" s="318"/>
      <c r="N21" s="318"/>
      <c r="O21" s="355">
        <v>1</v>
      </c>
      <c r="P21" s="355">
        <v>2</v>
      </c>
      <c r="Q21" s="318"/>
      <c r="R21" s="280">
        <f t="shared" si="3"/>
        <v>4</v>
      </c>
      <c r="S21" s="490">
        <f t="shared" si="7"/>
        <v>4</v>
      </c>
      <c r="T21" s="357">
        <v>20</v>
      </c>
      <c r="U21" s="358">
        <v>4.5</v>
      </c>
    </row>
    <row r="22" spans="1:22" ht="54" customHeight="1">
      <c r="A22" s="68"/>
      <c r="B22" s="153" t="s">
        <v>193</v>
      </c>
      <c r="C22" s="488"/>
      <c r="D22" s="225"/>
      <c r="E22" s="222"/>
      <c r="F22" s="222"/>
      <c r="G22" s="280">
        <f t="shared" si="6"/>
        <v>0</v>
      </c>
      <c r="H22" s="405"/>
      <c r="I22" s="318"/>
      <c r="J22" s="355"/>
      <c r="K22" s="225"/>
      <c r="L22" s="355">
        <v>2</v>
      </c>
      <c r="M22" s="318"/>
      <c r="N22" s="318"/>
      <c r="O22" s="355"/>
      <c r="P22" s="355"/>
      <c r="Q22" s="318"/>
      <c r="R22" s="280">
        <f t="shared" si="3"/>
        <v>2</v>
      </c>
      <c r="S22" s="490">
        <f t="shared" si="7"/>
        <v>2</v>
      </c>
      <c r="T22" s="357">
        <v>23.1</v>
      </c>
      <c r="U22" s="358">
        <v>22.9</v>
      </c>
    </row>
    <row r="23" spans="1:22" ht="54" customHeight="1" thickBot="1">
      <c r="B23" s="159" t="s">
        <v>216</v>
      </c>
      <c r="C23" s="230">
        <f>SUM(C18:C22)</f>
        <v>0.4</v>
      </c>
      <c r="D23" s="232">
        <f>SUM(D18:D22)</f>
        <v>1.6</v>
      </c>
      <c r="E23" s="232">
        <f>SUM(E18:E22)</f>
        <v>0</v>
      </c>
      <c r="F23" s="232">
        <f>SUM(F18:F22)</f>
        <v>0</v>
      </c>
      <c r="G23" s="244">
        <f t="shared" si="6"/>
        <v>2</v>
      </c>
      <c r="H23" s="486">
        <f t="shared" ref="H23:Q23" si="8">SUM(H18:H22)</f>
        <v>0</v>
      </c>
      <c r="I23" s="478">
        <f t="shared" si="8"/>
        <v>0</v>
      </c>
      <c r="J23" s="478">
        <f t="shared" si="8"/>
        <v>4.3</v>
      </c>
      <c r="K23" s="478">
        <f t="shared" si="8"/>
        <v>0.8</v>
      </c>
      <c r="L23" s="478">
        <f t="shared" si="8"/>
        <v>22.3</v>
      </c>
      <c r="M23" s="478">
        <f t="shared" si="8"/>
        <v>0</v>
      </c>
      <c r="N23" s="478">
        <f t="shared" si="8"/>
        <v>0</v>
      </c>
      <c r="O23" s="478">
        <f t="shared" si="8"/>
        <v>1</v>
      </c>
      <c r="P23" s="478">
        <f t="shared" si="8"/>
        <v>3.5</v>
      </c>
      <c r="Q23" s="478">
        <f t="shared" si="8"/>
        <v>0</v>
      </c>
      <c r="R23" s="244">
        <f t="shared" si="3"/>
        <v>31.9</v>
      </c>
      <c r="S23" s="468">
        <f t="shared" si="7"/>
        <v>33.9</v>
      </c>
      <c r="T23" s="241">
        <f>SUM(T18:T22)</f>
        <v>416.6</v>
      </c>
      <c r="U23" s="241">
        <f>SUM(U18:U22)</f>
        <v>400.9</v>
      </c>
    </row>
    <row r="24" spans="1:22" ht="54" customHeight="1">
      <c r="A24" s="68"/>
      <c r="B24" s="154" t="s">
        <v>170</v>
      </c>
      <c r="C24" s="368">
        <v>7.0000000000000007E-2</v>
      </c>
      <c r="D24" s="282">
        <v>0.26</v>
      </c>
      <c r="E24" s="313">
        <v>0.02</v>
      </c>
      <c r="F24" s="282"/>
      <c r="G24" s="297">
        <f>SUM(C24:F24)</f>
        <v>0.35000000000000003</v>
      </c>
      <c r="H24" s="368"/>
      <c r="I24" s="316"/>
      <c r="J24" s="316">
        <v>0.68</v>
      </c>
      <c r="K24" s="282">
        <v>0.09</v>
      </c>
      <c r="L24" s="316">
        <v>3.63</v>
      </c>
      <c r="M24" s="316"/>
      <c r="N24" s="316"/>
      <c r="O24" s="316"/>
      <c r="P24" s="316"/>
      <c r="Q24" s="316"/>
      <c r="R24" s="297">
        <f>SUM(H24:Q24)</f>
        <v>4.4000000000000004</v>
      </c>
      <c r="S24" s="300">
        <f t="shared" si="7"/>
        <v>4.75</v>
      </c>
      <c r="T24" s="291">
        <v>70.52</v>
      </c>
      <c r="U24" s="317">
        <v>35.26</v>
      </c>
    </row>
    <row r="25" spans="1:22" ht="54" customHeight="1">
      <c r="A25" s="68"/>
      <c r="B25" s="153" t="s">
        <v>242</v>
      </c>
      <c r="C25" s="368"/>
      <c r="D25" s="282">
        <v>0.1</v>
      </c>
      <c r="E25" s="313"/>
      <c r="F25" s="282"/>
      <c r="G25" s="297">
        <f>SUM(C25:F25)</f>
        <v>0.1</v>
      </c>
      <c r="H25" s="368"/>
      <c r="I25" s="316"/>
      <c r="J25" s="316"/>
      <c r="K25" s="282"/>
      <c r="L25" s="316"/>
      <c r="M25" s="316"/>
      <c r="N25" s="316"/>
      <c r="O25" s="316"/>
      <c r="P25" s="316"/>
      <c r="Q25" s="316"/>
      <c r="R25" s="297">
        <f>SUM(H25:Q25)</f>
        <v>0</v>
      </c>
      <c r="S25" s="490">
        <f t="shared" si="7"/>
        <v>0.1</v>
      </c>
      <c r="T25" s="291">
        <v>8.2200000000000006</v>
      </c>
      <c r="U25" s="317">
        <v>2.6</v>
      </c>
    </row>
    <row r="26" spans="1:22" ht="54" customHeight="1">
      <c r="B26" s="153" t="s">
        <v>243</v>
      </c>
      <c r="C26" s="405"/>
      <c r="D26" s="222"/>
      <c r="E26" s="491"/>
      <c r="F26" s="222"/>
      <c r="G26" s="280">
        <f>SUM(C26:F26)</f>
        <v>0</v>
      </c>
      <c r="H26" s="405"/>
      <c r="I26" s="318"/>
      <c r="J26" s="318"/>
      <c r="K26" s="222"/>
      <c r="L26" s="318">
        <v>0.3</v>
      </c>
      <c r="M26" s="318"/>
      <c r="N26" s="318"/>
      <c r="O26" s="318"/>
      <c r="P26" s="318"/>
      <c r="Q26" s="318"/>
      <c r="R26" s="280">
        <f>SUM(H26:Q26)</f>
        <v>0.3</v>
      </c>
      <c r="S26" s="490">
        <f t="shared" si="7"/>
        <v>0.3</v>
      </c>
      <c r="T26" s="292">
        <v>1.8332999999999999</v>
      </c>
      <c r="U26" s="356">
        <v>1.1000000000000001</v>
      </c>
    </row>
    <row r="27" spans="1:22" ht="54" customHeight="1" thickBot="1">
      <c r="B27" s="159" t="s">
        <v>214</v>
      </c>
      <c r="C27" s="230">
        <f>SUM(C24:C26)</f>
        <v>7.0000000000000007E-2</v>
      </c>
      <c r="D27" s="232">
        <f>SUM(D24:D26)</f>
        <v>0.36</v>
      </c>
      <c r="E27" s="315">
        <f>SUM(E24:E26)</f>
        <v>0.02</v>
      </c>
      <c r="F27" s="232">
        <f>SUM(F24:F26)</f>
        <v>0</v>
      </c>
      <c r="G27" s="244">
        <f t="shared" ref="G27:G32" si="9">SUM(C27:F27)</f>
        <v>0.45</v>
      </c>
      <c r="H27" s="486">
        <f t="shared" ref="H27:Q27" si="10">SUM(H24:H26)</f>
        <v>0</v>
      </c>
      <c r="I27" s="478">
        <f t="shared" si="10"/>
        <v>0</v>
      </c>
      <c r="J27" s="478">
        <f t="shared" si="10"/>
        <v>0.68</v>
      </c>
      <c r="K27" s="478">
        <f t="shared" si="10"/>
        <v>0.09</v>
      </c>
      <c r="L27" s="478">
        <f t="shared" si="10"/>
        <v>3.9299999999999997</v>
      </c>
      <c r="M27" s="478">
        <f t="shared" si="10"/>
        <v>0</v>
      </c>
      <c r="N27" s="478">
        <f t="shared" si="10"/>
        <v>0</v>
      </c>
      <c r="O27" s="478">
        <f t="shared" si="10"/>
        <v>0</v>
      </c>
      <c r="P27" s="478">
        <f t="shared" si="10"/>
        <v>0</v>
      </c>
      <c r="Q27" s="478">
        <f t="shared" si="10"/>
        <v>0</v>
      </c>
      <c r="R27" s="244">
        <f t="shared" ref="R27:R32" si="11">SUM(H27:Q27)</f>
        <v>4.6999999999999993</v>
      </c>
      <c r="S27" s="308">
        <f t="shared" si="7"/>
        <v>5.1499999999999995</v>
      </c>
      <c r="T27" s="241">
        <f>SUM(T24:T26)</f>
        <v>80.573299999999989</v>
      </c>
      <c r="U27" s="242">
        <f>SUM(U24:U26)</f>
        <v>38.96</v>
      </c>
      <c r="V27" s="3"/>
    </row>
    <row r="28" spans="1:22" ht="54" customHeight="1">
      <c r="A28" s="68"/>
      <c r="B28" s="157" t="s">
        <v>200</v>
      </c>
      <c r="C28" s="368">
        <v>0.4</v>
      </c>
      <c r="D28" s="282"/>
      <c r="E28" s="282"/>
      <c r="F28" s="282"/>
      <c r="G28" s="297">
        <f t="shared" si="9"/>
        <v>0.4</v>
      </c>
      <c r="H28" s="368"/>
      <c r="I28" s="316"/>
      <c r="J28" s="316"/>
      <c r="K28" s="282"/>
      <c r="L28" s="316"/>
      <c r="M28" s="316"/>
      <c r="N28" s="316"/>
      <c r="O28" s="316"/>
      <c r="P28" s="316"/>
      <c r="Q28" s="316"/>
      <c r="R28" s="297">
        <f t="shared" si="11"/>
        <v>0</v>
      </c>
      <c r="S28" s="300">
        <f t="shared" si="7"/>
        <v>0.4</v>
      </c>
      <c r="T28" s="291">
        <v>0.8</v>
      </c>
      <c r="U28" s="317">
        <v>0.6</v>
      </c>
    </row>
    <row r="29" spans="1:22" ht="54" customHeight="1">
      <c r="A29" s="68"/>
      <c r="B29" s="158" t="s">
        <v>197</v>
      </c>
      <c r="C29" s="368">
        <v>0.1</v>
      </c>
      <c r="D29" s="282"/>
      <c r="E29" s="282"/>
      <c r="F29" s="282"/>
      <c r="G29" s="297">
        <f t="shared" si="9"/>
        <v>0.1</v>
      </c>
      <c r="H29" s="368">
        <v>0.5</v>
      </c>
      <c r="I29" s="316"/>
      <c r="J29" s="316"/>
      <c r="K29" s="282"/>
      <c r="L29" s="316">
        <v>5</v>
      </c>
      <c r="M29" s="316"/>
      <c r="N29" s="316">
        <v>0.5</v>
      </c>
      <c r="O29" s="316"/>
      <c r="P29" s="316"/>
      <c r="Q29" s="316"/>
      <c r="R29" s="297">
        <f t="shared" si="11"/>
        <v>6</v>
      </c>
      <c r="S29" s="381">
        <f t="shared" si="7"/>
        <v>6.1</v>
      </c>
      <c r="T29" s="291">
        <v>7.8</v>
      </c>
      <c r="U29" s="317">
        <v>4.9000000000000004</v>
      </c>
    </row>
    <row r="30" spans="1:22" ht="54" customHeight="1">
      <c r="A30" s="68"/>
      <c r="B30" s="153" t="s">
        <v>199</v>
      </c>
      <c r="C30" s="368"/>
      <c r="D30" s="282"/>
      <c r="E30" s="282"/>
      <c r="F30" s="282"/>
      <c r="G30" s="297">
        <f t="shared" si="9"/>
        <v>0</v>
      </c>
      <c r="H30" s="368"/>
      <c r="I30" s="316"/>
      <c r="J30" s="316"/>
      <c r="K30" s="282"/>
      <c r="L30" s="316">
        <v>2</v>
      </c>
      <c r="M30" s="316"/>
      <c r="N30" s="316"/>
      <c r="O30" s="316"/>
      <c r="P30" s="316"/>
      <c r="Q30" s="316"/>
      <c r="R30" s="297">
        <f t="shared" si="11"/>
        <v>2</v>
      </c>
      <c r="S30" s="381">
        <f t="shared" si="7"/>
        <v>2</v>
      </c>
      <c r="T30" s="291">
        <v>4.0999999999999996</v>
      </c>
      <c r="U30" s="317">
        <v>3.3</v>
      </c>
    </row>
    <row r="31" spans="1:22" ht="54" customHeight="1">
      <c r="B31" s="153" t="s">
        <v>202</v>
      </c>
      <c r="C31" s="368">
        <v>0.1</v>
      </c>
      <c r="D31" s="282">
        <v>0.5</v>
      </c>
      <c r="E31" s="282"/>
      <c r="F31" s="282"/>
      <c r="G31" s="297">
        <f t="shared" si="9"/>
        <v>0.6</v>
      </c>
      <c r="H31" s="368">
        <v>0.1</v>
      </c>
      <c r="I31" s="316"/>
      <c r="J31" s="316">
        <v>0.4</v>
      </c>
      <c r="K31" s="282">
        <v>0.5</v>
      </c>
      <c r="L31" s="316">
        <v>4.2</v>
      </c>
      <c r="M31" s="316"/>
      <c r="N31" s="316">
        <v>1.5</v>
      </c>
      <c r="O31" s="316"/>
      <c r="P31" s="316"/>
      <c r="Q31" s="316"/>
      <c r="R31" s="297">
        <f t="shared" si="11"/>
        <v>6.7</v>
      </c>
      <c r="S31" s="381">
        <f t="shared" si="7"/>
        <v>7.3</v>
      </c>
      <c r="T31" s="291">
        <v>70</v>
      </c>
      <c r="U31" s="317">
        <v>65</v>
      </c>
    </row>
    <row r="32" spans="1:22" ht="54" customHeight="1" thickBot="1">
      <c r="B32" s="159" t="s">
        <v>215</v>
      </c>
      <c r="C32" s="230">
        <f>SUM(C28:C31)</f>
        <v>0.6</v>
      </c>
      <c r="D32" s="232">
        <f>SUM(D28:D31)</f>
        <v>0.5</v>
      </c>
      <c r="E32" s="232">
        <f>SUM(E28:E31)</f>
        <v>0</v>
      </c>
      <c r="F32" s="232">
        <f>SUM(F28:F31)</f>
        <v>0</v>
      </c>
      <c r="G32" s="244">
        <f t="shared" si="9"/>
        <v>1.1000000000000001</v>
      </c>
      <c r="H32" s="486">
        <f t="shared" ref="H32:M32" si="12">SUM(H28:H31)</f>
        <v>0.6</v>
      </c>
      <c r="I32" s="478">
        <f t="shared" si="12"/>
        <v>0</v>
      </c>
      <c r="J32" s="478">
        <f t="shared" si="12"/>
        <v>0.4</v>
      </c>
      <c r="K32" s="478">
        <f t="shared" si="12"/>
        <v>0.5</v>
      </c>
      <c r="L32" s="478">
        <f t="shared" si="12"/>
        <v>11.2</v>
      </c>
      <c r="M32" s="478">
        <f t="shared" si="12"/>
        <v>0</v>
      </c>
      <c r="N32" s="478">
        <f>SUM(N28:N31)</f>
        <v>2</v>
      </c>
      <c r="O32" s="478">
        <f>SUM(O28:O31)</f>
        <v>0</v>
      </c>
      <c r="P32" s="478">
        <f>SUM(P28:P31)</f>
        <v>0</v>
      </c>
      <c r="Q32" s="478">
        <f>SUM(Q28:Q31)</f>
        <v>0</v>
      </c>
      <c r="R32" s="244">
        <f t="shared" si="11"/>
        <v>14.7</v>
      </c>
      <c r="S32" s="381">
        <f t="shared" si="7"/>
        <v>15.799999999999999</v>
      </c>
      <c r="T32" s="241">
        <f>SUM(T28:T31)</f>
        <v>82.7</v>
      </c>
      <c r="U32" s="242">
        <f>SUM(U28:U31)</f>
        <v>73.8</v>
      </c>
    </row>
    <row r="33" spans="2:21" ht="54" customHeight="1" thickBot="1">
      <c r="B33" s="160" t="s">
        <v>204</v>
      </c>
      <c r="C33" s="309">
        <f>SUM(C11,C15,C17,C23,C27,C32)</f>
        <v>40.049999999999997</v>
      </c>
      <c r="D33" s="310">
        <f>SUM(D11,D15,D17,D23,D27,D32)</f>
        <v>60.260000000000005</v>
      </c>
      <c r="E33" s="310">
        <f>SUM(E11,E15,E17,E23,E27,E32)</f>
        <v>24.220000000000002</v>
      </c>
      <c r="F33" s="310">
        <f>SUM(F11,F15,F17,F23,F27,F32)</f>
        <v>2.91</v>
      </c>
      <c r="G33" s="310">
        <f>SUM(G11,G15,G17,G23,G27,G32)</f>
        <v>127.44000000000001</v>
      </c>
      <c r="H33" s="416">
        <f t="shared" ref="H33:T33" si="13">SUM(H11,H15,H17,H23,H27,H32)</f>
        <v>0.6</v>
      </c>
      <c r="I33" s="310">
        <f t="shared" si="13"/>
        <v>0.1</v>
      </c>
      <c r="J33" s="310">
        <f t="shared" si="13"/>
        <v>124.78000000000002</v>
      </c>
      <c r="K33" s="310">
        <f t="shared" si="13"/>
        <v>41.19</v>
      </c>
      <c r="L33" s="310">
        <f t="shared" si="13"/>
        <v>381.55</v>
      </c>
      <c r="M33" s="310">
        <f t="shared" si="13"/>
        <v>0</v>
      </c>
      <c r="N33" s="310">
        <f t="shared" si="13"/>
        <v>2</v>
      </c>
      <c r="O33" s="310">
        <f t="shared" si="13"/>
        <v>1.5</v>
      </c>
      <c r="P33" s="310">
        <f t="shared" si="13"/>
        <v>3.5</v>
      </c>
      <c r="Q33" s="310">
        <f t="shared" si="13"/>
        <v>0.4</v>
      </c>
      <c r="R33" s="311">
        <f>SUM(R11,R15,R17,R23,R27,R32)</f>
        <v>555.62000000000012</v>
      </c>
      <c r="S33" s="312">
        <f t="shared" si="13"/>
        <v>683.06</v>
      </c>
      <c r="T33" s="312">
        <f t="shared" si="13"/>
        <v>9795.0833000000002</v>
      </c>
      <c r="U33" s="312">
        <f>SUM(U11,U15,U17,U23,U27,U32)</f>
        <v>9723.2499999999964</v>
      </c>
    </row>
  </sheetData>
  <mergeCells count="6">
    <mergeCell ref="T1:V1"/>
    <mergeCell ref="H5:R5"/>
    <mergeCell ref="C5:G5"/>
    <mergeCell ref="M6:P6"/>
    <mergeCell ref="H6:L6"/>
    <mergeCell ref="C6:E6"/>
  </mergeCells>
  <phoneticPr fontId="1"/>
  <printOptions horizontalCentered="1"/>
  <pageMargins left="0.25" right="0.25" top="0.75" bottom="0.75" header="0.3" footer="0.3"/>
  <pageSetup paperSize="9" scale="3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V28"/>
  <sheetViews>
    <sheetView showOutlineSymbols="0" view="pageBreakPreview" zoomScale="55" zoomScaleNormal="87" zoomScaleSheetLayoutView="55" workbookViewId="0">
      <pane ySplit="7" topLeftCell="A8" activePane="bottomLeft" state="frozen"/>
      <selection activeCell="M16" sqref="M16"/>
      <selection pane="bottomLeft" sqref="A1:XFD1048576"/>
    </sheetView>
  </sheetViews>
  <sheetFormatPr defaultColWidth="10.75" defaultRowHeight="54" customHeight="1"/>
  <cols>
    <col min="1" max="1" width="4.125" style="42" customWidth="1"/>
    <col min="2" max="2" width="20.625" style="42" customWidth="1"/>
    <col min="3" max="18" width="12.625" style="42" customWidth="1"/>
    <col min="19" max="21" width="15.625" style="1" customWidth="1"/>
    <col min="22" max="22" width="1.625" style="42" customWidth="1"/>
    <col min="23" max="23" width="8.75" style="42" customWidth="1"/>
    <col min="24" max="16384" width="10.75" style="42"/>
  </cols>
  <sheetData>
    <row r="1" spans="1:22" ht="54" customHeight="1">
      <c r="I1" s="64"/>
      <c r="T1" s="578"/>
      <c r="U1" s="578"/>
      <c r="V1" s="22"/>
    </row>
    <row r="2" spans="1:22" ht="54" customHeight="1">
      <c r="B2" s="2" t="s">
        <v>231</v>
      </c>
      <c r="K2" s="45"/>
      <c r="L2" s="45"/>
      <c r="U2" s="65"/>
    </row>
    <row r="3" spans="1:22" ht="54" customHeight="1">
      <c r="B3" s="2"/>
      <c r="K3" s="45"/>
      <c r="L3" s="45"/>
    </row>
    <row r="4" spans="1:22" ht="54" customHeight="1" thickBot="1">
      <c r="A4" s="54"/>
      <c r="B4" s="4" t="s">
        <v>313</v>
      </c>
      <c r="C4" s="54"/>
      <c r="D4" s="54"/>
      <c r="E4" s="54"/>
      <c r="F4" s="55"/>
      <c r="G4" s="54"/>
      <c r="H4" s="54"/>
      <c r="I4" s="54"/>
      <c r="J4" s="54"/>
      <c r="K4" s="56"/>
      <c r="L4" s="57"/>
      <c r="M4" s="54"/>
      <c r="N4" s="54"/>
      <c r="O4" s="54"/>
      <c r="P4" s="54"/>
      <c r="Q4" s="54"/>
      <c r="R4" s="6" t="s">
        <v>247</v>
      </c>
      <c r="S4" s="6"/>
      <c r="V4" s="54"/>
    </row>
    <row r="5" spans="1:22" ht="54" customHeight="1">
      <c r="A5" s="54"/>
      <c r="B5" s="26"/>
      <c r="C5" s="582" t="s">
        <v>74</v>
      </c>
      <c r="D5" s="575"/>
      <c r="E5" s="528"/>
      <c r="F5" s="521" t="s">
        <v>205</v>
      </c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2"/>
      <c r="S5" s="26" t="s">
        <v>115</v>
      </c>
      <c r="T5" s="76" t="s">
        <v>116</v>
      </c>
      <c r="U5" s="59" t="s">
        <v>117</v>
      </c>
      <c r="V5" s="54"/>
    </row>
    <row r="6" spans="1:22" ht="54" customHeight="1">
      <c r="A6" s="54"/>
      <c r="B6" s="9" t="s">
        <v>0</v>
      </c>
      <c r="C6" s="523" t="s">
        <v>28</v>
      </c>
      <c r="D6" s="514"/>
      <c r="E6" s="49"/>
      <c r="F6" s="514" t="s">
        <v>28</v>
      </c>
      <c r="G6" s="514"/>
      <c r="H6" s="514"/>
      <c r="I6" s="519"/>
      <c r="J6" s="514" t="s">
        <v>27</v>
      </c>
      <c r="K6" s="514"/>
      <c r="L6" s="514"/>
      <c r="M6" s="514"/>
      <c r="N6" s="586" t="s">
        <v>107</v>
      </c>
      <c r="O6" s="587"/>
      <c r="P6" s="587"/>
      <c r="Q6" s="27" t="s">
        <v>20</v>
      </c>
      <c r="R6" s="49"/>
      <c r="S6" s="9" t="s">
        <v>48</v>
      </c>
      <c r="T6" s="77" t="s">
        <v>48</v>
      </c>
      <c r="U6" s="60" t="s">
        <v>48</v>
      </c>
      <c r="V6" s="54"/>
    </row>
    <row r="7" spans="1:22" ht="54" customHeight="1" thickBot="1">
      <c r="A7" s="54"/>
      <c r="B7" s="28"/>
      <c r="C7" s="40" t="s">
        <v>4</v>
      </c>
      <c r="D7" s="24" t="s">
        <v>288</v>
      </c>
      <c r="E7" s="37" t="s">
        <v>6</v>
      </c>
      <c r="F7" s="152" t="s">
        <v>3</v>
      </c>
      <c r="G7" s="36" t="s">
        <v>7</v>
      </c>
      <c r="H7" s="39" t="s">
        <v>2</v>
      </c>
      <c r="I7" s="39" t="s">
        <v>210</v>
      </c>
      <c r="J7" s="36" t="s">
        <v>5</v>
      </c>
      <c r="K7" s="29" t="s">
        <v>8</v>
      </c>
      <c r="L7" s="29" t="s">
        <v>1</v>
      </c>
      <c r="M7" s="30" t="s">
        <v>126</v>
      </c>
      <c r="N7" s="39" t="s">
        <v>46</v>
      </c>
      <c r="O7" s="38" t="s">
        <v>47</v>
      </c>
      <c r="P7" s="39" t="s">
        <v>9</v>
      </c>
      <c r="Q7" s="19" t="s">
        <v>124</v>
      </c>
      <c r="R7" s="47" t="s">
        <v>6</v>
      </c>
      <c r="S7" s="33" t="s">
        <v>130</v>
      </c>
      <c r="T7" s="78" t="s">
        <v>131</v>
      </c>
      <c r="U7" s="61" t="s">
        <v>131</v>
      </c>
      <c r="V7" s="54"/>
    </row>
    <row r="8" spans="1:22" ht="54" customHeight="1">
      <c r="A8" s="68"/>
      <c r="B8" s="62" t="s">
        <v>173</v>
      </c>
      <c r="C8" s="368"/>
      <c r="D8" s="282"/>
      <c r="E8" s="382">
        <f t="shared" ref="E8:E15" si="0">SUM(C8:D8)</f>
        <v>0</v>
      </c>
      <c r="F8" s="282"/>
      <c r="G8" s="316"/>
      <c r="H8" s="282"/>
      <c r="I8" s="282"/>
      <c r="J8" s="316"/>
      <c r="K8" s="282"/>
      <c r="L8" s="282"/>
      <c r="M8" s="282"/>
      <c r="N8" s="282"/>
      <c r="O8" s="282"/>
      <c r="P8" s="316"/>
      <c r="Q8" s="316">
        <v>0.2</v>
      </c>
      <c r="R8" s="229">
        <f>SUM(F8:Q8)</f>
        <v>0.2</v>
      </c>
      <c r="S8" s="300">
        <f t="shared" ref="S8:S14" si="1">SUM(E8,R8)</f>
        <v>0.2</v>
      </c>
      <c r="T8" s="291">
        <v>0.1</v>
      </c>
      <c r="U8" s="291">
        <v>0.1</v>
      </c>
      <c r="V8" s="54"/>
    </row>
    <row r="9" spans="1:22" ht="54" customHeight="1" thickBot="1">
      <c r="A9" s="54"/>
      <c r="B9" s="21" t="s">
        <v>211</v>
      </c>
      <c r="C9" s="492">
        <f>SUM(C8:C8)</f>
        <v>0</v>
      </c>
      <c r="D9" s="465">
        <f>SUM(D8:D8)</f>
        <v>0</v>
      </c>
      <c r="E9" s="464">
        <f t="shared" si="0"/>
        <v>0</v>
      </c>
      <c r="F9" s="493">
        <f t="shared" ref="F9:Q9" si="2">SUM(F8:F8)</f>
        <v>0</v>
      </c>
      <c r="G9" s="493">
        <f t="shared" si="2"/>
        <v>0</v>
      </c>
      <c r="H9" s="493">
        <f t="shared" si="2"/>
        <v>0</v>
      </c>
      <c r="I9" s="493">
        <f t="shared" si="2"/>
        <v>0</v>
      </c>
      <c r="J9" s="493">
        <f t="shared" si="2"/>
        <v>0</v>
      </c>
      <c r="K9" s="493">
        <f t="shared" si="2"/>
        <v>0</v>
      </c>
      <c r="L9" s="493">
        <f t="shared" si="2"/>
        <v>0</v>
      </c>
      <c r="M9" s="493">
        <f t="shared" si="2"/>
        <v>0</v>
      </c>
      <c r="N9" s="493">
        <f t="shared" si="2"/>
        <v>0</v>
      </c>
      <c r="O9" s="493">
        <f t="shared" si="2"/>
        <v>0</v>
      </c>
      <c r="P9" s="493">
        <f t="shared" si="2"/>
        <v>0</v>
      </c>
      <c r="Q9" s="493">
        <f t="shared" si="2"/>
        <v>0.2</v>
      </c>
      <c r="R9" s="244">
        <f>SUM(F9:Q9)</f>
        <v>0.2</v>
      </c>
      <c r="S9" s="241">
        <f t="shared" si="1"/>
        <v>0.2</v>
      </c>
      <c r="T9" s="412">
        <f>SUM(T8:T8)</f>
        <v>0.1</v>
      </c>
      <c r="U9" s="412">
        <f>SUM(U8:U8)</f>
        <v>0.1</v>
      </c>
      <c r="V9" s="54"/>
    </row>
    <row r="10" spans="1:22" ht="54" customHeight="1">
      <c r="A10" s="68"/>
      <c r="B10" s="155" t="s">
        <v>238</v>
      </c>
      <c r="C10" s="368"/>
      <c r="D10" s="282"/>
      <c r="E10" s="382">
        <f t="shared" si="0"/>
        <v>0</v>
      </c>
      <c r="F10" s="282">
        <v>0.6</v>
      </c>
      <c r="G10" s="316"/>
      <c r="H10" s="282"/>
      <c r="I10" s="282"/>
      <c r="J10" s="316">
        <v>8</v>
      </c>
      <c r="K10" s="282"/>
      <c r="L10" s="282"/>
      <c r="M10" s="282"/>
      <c r="N10" s="282"/>
      <c r="O10" s="282"/>
      <c r="P10" s="316">
        <v>0.5</v>
      </c>
      <c r="Q10" s="316"/>
      <c r="R10" s="297">
        <f t="shared" ref="R10:R21" si="3">SUM(F10:Q10)</f>
        <v>9.1</v>
      </c>
      <c r="S10" s="300">
        <f t="shared" si="1"/>
        <v>9.1</v>
      </c>
      <c r="T10" s="291">
        <v>12</v>
      </c>
      <c r="U10" s="291">
        <v>11.5</v>
      </c>
      <c r="V10" s="54"/>
    </row>
    <row r="11" spans="1:22" ht="54" customHeight="1">
      <c r="A11" s="68"/>
      <c r="B11" s="62" t="s">
        <v>182</v>
      </c>
      <c r="C11" s="368"/>
      <c r="D11" s="282"/>
      <c r="E11" s="449">
        <f t="shared" si="0"/>
        <v>0</v>
      </c>
      <c r="F11" s="282"/>
      <c r="G11" s="316"/>
      <c r="H11" s="282">
        <v>1.1299999999999999</v>
      </c>
      <c r="I11" s="282"/>
      <c r="J11" s="316">
        <v>2.4</v>
      </c>
      <c r="K11" s="282"/>
      <c r="L11" s="282">
        <v>3</v>
      </c>
      <c r="M11" s="282"/>
      <c r="N11" s="282"/>
      <c r="O11" s="282"/>
      <c r="P11" s="316"/>
      <c r="Q11" s="316"/>
      <c r="R11" s="280">
        <f t="shared" si="3"/>
        <v>6.5299999999999994</v>
      </c>
      <c r="S11" s="301">
        <f t="shared" si="1"/>
        <v>6.5299999999999994</v>
      </c>
      <c r="T11" s="291">
        <v>6.6</v>
      </c>
      <c r="U11" s="291">
        <v>5.9</v>
      </c>
      <c r="V11" s="54"/>
    </row>
    <row r="12" spans="1:22" ht="54" customHeight="1">
      <c r="A12" s="68"/>
      <c r="B12" s="155" t="s">
        <v>185</v>
      </c>
      <c r="C12" s="405"/>
      <c r="D12" s="222"/>
      <c r="E12" s="449">
        <f t="shared" si="0"/>
        <v>0</v>
      </c>
      <c r="F12" s="222"/>
      <c r="G12" s="318"/>
      <c r="H12" s="222"/>
      <c r="I12" s="222"/>
      <c r="J12" s="318">
        <v>0.2</v>
      </c>
      <c r="K12" s="222"/>
      <c r="L12" s="222">
        <v>3.7</v>
      </c>
      <c r="M12" s="222"/>
      <c r="N12" s="222"/>
      <c r="O12" s="222"/>
      <c r="P12" s="318"/>
      <c r="Q12" s="318"/>
      <c r="R12" s="280">
        <f t="shared" si="3"/>
        <v>3.9000000000000004</v>
      </c>
      <c r="S12" s="301">
        <f t="shared" si="1"/>
        <v>3.9000000000000004</v>
      </c>
      <c r="T12" s="292">
        <v>0.2</v>
      </c>
      <c r="U12" s="292">
        <v>0.1</v>
      </c>
      <c r="V12" s="54"/>
    </row>
    <row r="13" spans="1:22" ht="54" customHeight="1" thickBot="1">
      <c r="A13" s="54"/>
      <c r="B13" s="21" t="s">
        <v>212</v>
      </c>
      <c r="C13" s="492">
        <f>SUM(C10:C12)</f>
        <v>0</v>
      </c>
      <c r="D13" s="465">
        <f>SUM(D10:D12)</f>
        <v>0</v>
      </c>
      <c r="E13" s="464">
        <f t="shared" si="0"/>
        <v>0</v>
      </c>
      <c r="F13" s="493">
        <f t="shared" ref="F13:P13" si="4">SUM(F10:F12)</f>
        <v>0.6</v>
      </c>
      <c r="G13" s="493">
        <f t="shared" si="4"/>
        <v>0</v>
      </c>
      <c r="H13" s="493">
        <f t="shared" si="4"/>
        <v>1.1299999999999999</v>
      </c>
      <c r="I13" s="493">
        <f t="shared" si="4"/>
        <v>0</v>
      </c>
      <c r="J13" s="493">
        <f t="shared" si="4"/>
        <v>10.6</v>
      </c>
      <c r="K13" s="493">
        <f t="shared" si="4"/>
        <v>0</v>
      </c>
      <c r="L13" s="493">
        <f t="shared" si="4"/>
        <v>6.7</v>
      </c>
      <c r="M13" s="493">
        <f t="shared" si="4"/>
        <v>0</v>
      </c>
      <c r="N13" s="493">
        <f t="shared" si="4"/>
        <v>0</v>
      </c>
      <c r="O13" s="493">
        <f t="shared" si="4"/>
        <v>0</v>
      </c>
      <c r="P13" s="493">
        <f t="shared" si="4"/>
        <v>0.5</v>
      </c>
      <c r="Q13" s="493">
        <f>SUM(Q10:Q12)</f>
        <v>0</v>
      </c>
      <c r="R13" s="240">
        <f t="shared" si="3"/>
        <v>19.53</v>
      </c>
      <c r="S13" s="241">
        <f t="shared" si="1"/>
        <v>19.53</v>
      </c>
      <c r="T13" s="412">
        <f>SUM(T10:T12)</f>
        <v>18.8</v>
      </c>
      <c r="U13" s="412">
        <f>SUM(U10:U12)</f>
        <v>17.5</v>
      </c>
      <c r="V13" s="54"/>
    </row>
    <row r="14" spans="1:22" ht="54" customHeight="1">
      <c r="A14" s="68"/>
      <c r="B14" s="62" t="s">
        <v>203</v>
      </c>
      <c r="C14" s="368"/>
      <c r="D14" s="282"/>
      <c r="E14" s="382">
        <f t="shared" si="0"/>
        <v>0</v>
      </c>
      <c r="F14" s="368"/>
      <c r="G14" s="316"/>
      <c r="H14" s="282"/>
      <c r="I14" s="282"/>
      <c r="J14" s="316"/>
      <c r="K14" s="282">
        <v>0.2</v>
      </c>
      <c r="L14" s="282"/>
      <c r="M14" s="282"/>
      <c r="N14" s="282"/>
      <c r="O14" s="282"/>
      <c r="P14" s="316"/>
      <c r="Q14" s="316">
        <v>0.1</v>
      </c>
      <c r="R14" s="297">
        <f t="shared" si="3"/>
        <v>0.30000000000000004</v>
      </c>
      <c r="S14" s="300">
        <f t="shared" si="1"/>
        <v>0.30000000000000004</v>
      </c>
      <c r="T14" s="331">
        <v>0.2</v>
      </c>
      <c r="U14" s="291">
        <v>0.2</v>
      </c>
      <c r="V14" s="54"/>
    </row>
    <row r="15" spans="1:22" ht="54" customHeight="1" thickBot="1">
      <c r="A15" s="54"/>
      <c r="B15" s="21" t="s">
        <v>213</v>
      </c>
      <c r="C15" s="492">
        <f>SUM(C14)</f>
        <v>0</v>
      </c>
      <c r="D15" s="465">
        <f>SUM(D14)</f>
        <v>0</v>
      </c>
      <c r="E15" s="464">
        <f t="shared" si="0"/>
        <v>0</v>
      </c>
      <c r="F15" s="494">
        <f t="shared" ref="F15:Q15" si="5">SUM(F14)</f>
        <v>0</v>
      </c>
      <c r="G15" s="493">
        <f t="shared" si="5"/>
        <v>0</v>
      </c>
      <c r="H15" s="493">
        <f t="shared" si="5"/>
        <v>0</v>
      </c>
      <c r="I15" s="396">
        <f t="shared" si="5"/>
        <v>0</v>
      </c>
      <c r="J15" s="493">
        <f t="shared" si="5"/>
        <v>0</v>
      </c>
      <c r="K15" s="493">
        <f t="shared" si="5"/>
        <v>0.2</v>
      </c>
      <c r="L15" s="493">
        <f t="shared" si="5"/>
        <v>0</v>
      </c>
      <c r="M15" s="493">
        <f t="shared" si="5"/>
        <v>0</v>
      </c>
      <c r="N15" s="493">
        <f t="shared" si="5"/>
        <v>0</v>
      </c>
      <c r="O15" s="493">
        <f t="shared" si="5"/>
        <v>0</v>
      </c>
      <c r="P15" s="493">
        <f t="shared" si="5"/>
        <v>0</v>
      </c>
      <c r="Q15" s="493">
        <f t="shared" si="5"/>
        <v>0.1</v>
      </c>
      <c r="R15" s="240">
        <f t="shared" si="3"/>
        <v>0.30000000000000004</v>
      </c>
      <c r="S15" s="241">
        <f>SUM(E15,R15)</f>
        <v>0.30000000000000004</v>
      </c>
      <c r="T15" s="495">
        <f>SUM(T14)</f>
        <v>0.2</v>
      </c>
      <c r="U15" s="412">
        <f>SUM(U14)</f>
        <v>0.2</v>
      </c>
      <c r="V15" s="54"/>
    </row>
    <row r="16" spans="1:22" ht="54" customHeight="1">
      <c r="A16" s="68"/>
      <c r="B16" s="62" t="s">
        <v>186</v>
      </c>
      <c r="C16" s="368"/>
      <c r="D16" s="282"/>
      <c r="E16" s="382">
        <f t="shared" ref="E16:E21" si="6">SUM(C16:D16)</f>
        <v>0</v>
      </c>
      <c r="F16" s="368"/>
      <c r="G16" s="316"/>
      <c r="H16" s="282"/>
      <c r="I16" s="282"/>
      <c r="J16" s="316"/>
      <c r="K16" s="282"/>
      <c r="L16" s="282"/>
      <c r="M16" s="282"/>
      <c r="N16" s="282"/>
      <c r="O16" s="282"/>
      <c r="P16" s="316"/>
      <c r="Q16" s="316">
        <v>0.2</v>
      </c>
      <c r="R16" s="297">
        <f t="shared" si="3"/>
        <v>0.2</v>
      </c>
      <c r="S16" s="490">
        <f t="shared" ref="S16:S27" si="7">SUM(E16,R16)</f>
        <v>0.2</v>
      </c>
      <c r="T16" s="291">
        <v>0.3</v>
      </c>
      <c r="U16" s="291">
        <v>0.2</v>
      </c>
      <c r="V16" s="54"/>
    </row>
    <row r="17" spans="1:22" ht="54" customHeight="1">
      <c r="A17" s="68"/>
      <c r="B17" s="62" t="s">
        <v>188</v>
      </c>
      <c r="C17" s="368"/>
      <c r="D17" s="222">
        <v>0.9</v>
      </c>
      <c r="E17" s="382">
        <f t="shared" si="6"/>
        <v>0.9</v>
      </c>
      <c r="F17" s="368"/>
      <c r="G17" s="318">
        <v>0.9</v>
      </c>
      <c r="H17" s="222">
        <v>2</v>
      </c>
      <c r="I17" s="282"/>
      <c r="J17" s="318"/>
      <c r="K17" s="282"/>
      <c r="L17" s="222">
        <v>3</v>
      </c>
      <c r="M17" s="222">
        <v>3</v>
      </c>
      <c r="N17" s="282"/>
      <c r="O17" s="282"/>
      <c r="P17" s="318"/>
      <c r="Q17" s="318"/>
      <c r="R17" s="297">
        <f t="shared" si="3"/>
        <v>8.9</v>
      </c>
      <c r="S17" s="490">
        <f t="shared" si="7"/>
        <v>9.8000000000000007</v>
      </c>
      <c r="T17" s="292">
        <v>25</v>
      </c>
      <c r="U17" s="292">
        <v>25</v>
      </c>
      <c r="V17" s="54"/>
    </row>
    <row r="18" spans="1:22" ht="54" customHeight="1">
      <c r="A18" s="68"/>
      <c r="B18" s="62" t="s">
        <v>189</v>
      </c>
      <c r="C18" s="368"/>
      <c r="D18" s="414"/>
      <c r="E18" s="382">
        <f t="shared" si="6"/>
        <v>0</v>
      </c>
      <c r="F18" s="368"/>
      <c r="G18" s="496">
        <v>0.2</v>
      </c>
      <c r="H18" s="410">
        <v>0.2</v>
      </c>
      <c r="I18" s="282"/>
      <c r="J18" s="496">
        <v>0.4</v>
      </c>
      <c r="K18" s="282"/>
      <c r="L18" s="410">
        <v>0.4</v>
      </c>
      <c r="M18" s="410"/>
      <c r="N18" s="282"/>
      <c r="O18" s="282"/>
      <c r="P18" s="496">
        <v>0.3</v>
      </c>
      <c r="Q18" s="318"/>
      <c r="R18" s="297">
        <f t="shared" si="3"/>
        <v>1.5000000000000002</v>
      </c>
      <c r="S18" s="490">
        <f t="shared" si="7"/>
        <v>1.5000000000000002</v>
      </c>
      <c r="T18" s="292">
        <v>4.5</v>
      </c>
      <c r="U18" s="292">
        <v>4</v>
      </c>
      <c r="V18" s="54"/>
    </row>
    <row r="19" spans="1:22" ht="54" customHeight="1">
      <c r="A19" s="68"/>
      <c r="B19" s="62" t="s">
        <v>196</v>
      </c>
      <c r="C19" s="368"/>
      <c r="D19" s="414"/>
      <c r="E19" s="382">
        <f t="shared" si="6"/>
        <v>0</v>
      </c>
      <c r="F19" s="368"/>
      <c r="G19" s="496"/>
      <c r="H19" s="410"/>
      <c r="I19" s="282"/>
      <c r="J19" s="496"/>
      <c r="K19" s="282"/>
      <c r="L19" s="410">
        <v>2</v>
      </c>
      <c r="M19" s="410"/>
      <c r="N19" s="282"/>
      <c r="O19" s="282"/>
      <c r="P19" s="496">
        <v>6</v>
      </c>
      <c r="Q19" s="318"/>
      <c r="R19" s="297">
        <f t="shared" si="3"/>
        <v>8</v>
      </c>
      <c r="S19" s="490">
        <f t="shared" si="7"/>
        <v>8</v>
      </c>
      <c r="T19" s="292">
        <v>11.5</v>
      </c>
      <c r="U19" s="292">
        <v>10</v>
      </c>
      <c r="V19" s="54"/>
    </row>
    <row r="20" spans="1:22" ht="54" customHeight="1">
      <c r="A20" s="68"/>
      <c r="B20" s="62" t="s">
        <v>193</v>
      </c>
      <c r="C20" s="368"/>
      <c r="D20" s="413"/>
      <c r="E20" s="382">
        <f t="shared" si="6"/>
        <v>0</v>
      </c>
      <c r="F20" s="368"/>
      <c r="G20" s="335"/>
      <c r="H20" s="369"/>
      <c r="I20" s="282">
        <v>6.5</v>
      </c>
      <c r="J20" s="335"/>
      <c r="K20" s="282"/>
      <c r="L20" s="369"/>
      <c r="M20" s="369"/>
      <c r="N20" s="282"/>
      <c r="O20" s="282"/>
      <c r="P20" s="335"/>
      <c r="Q20" s="335"/>
      <c r="R20" s="297">
        <f t="shared" si="3"/>
        <v>6.5</v>
      </c>
      <c r="S20" s="490">
        <f t="shared" si="7"/>
        <v>6.5</v>
      </c>
      <c r="T20" s="291">
        <v>5.3</v>
      </c>
      <c r="U20" s="291">
        <v>4.8</v>
      </c>
      <c r="V20" s="54"/>
    </row>
    <row r="21" spans="1:22" ht="54" customHeight="1" thickBot="1">
      <c r="A21" s="54"/>
      <c r="B21" s="21" t="s">
        <v>216</v>
      </c>
      <c r="C21" s="492">
        <f>SUM(C16:C20)</f>
        <v>0</v>
      </c>
      <c r="D21" s="465">
        <f>SUM(D16:D20)</f>
        <v>0.9</v>
      </c>
      <c r="E21" s="464">
        <f t="shared" si="6"/>
        <v>0.9</v>
      </c>
      <c r="F21" s="494">
        <f t="shared" ref="F21:Q21" si="8">SUM(F16:F20)</f>
        <v>0</v>
      </c>
      <c r="G21" s="493">
        <f t="shared" si="8"/>
        <v>1.1000000000000001</v>
      </c>
      <c r="H21" s="232">
        <f t="shared" si="8"/>
        <v>2.2000000000000002</v>
      </c>
      <c r="I21" s="238">
        <f t="shared" si="8"/>
        <v>6.5</v>
      </c>
      <c r="J21" s="493">
        <f t="shared" si="8"/>
        <v>0.4</v>
      </c>
      <c r="K21" s="493">
        <f t="shared" si="8"/>
        <v>0</v>
      </c>
      <c r="L21" s="493">
        <f t="shared" si="8"/>
        <v>5.4</v>
      </c>
      <c r="M21" s="493">
        <f t="shared" si="8"/>
        <v>3</v>
      </c>
      <c r="N21" s="493">
        <f t="shared" si="8"/>
        <v>0</v>
      </c>
      <c r="O21" s="493">
        <f t="shared" si="8"/>
        <v>0</v>
      </c>
      <c r="P21" s="493">
        <f t="shared" si="8"/>
        <v>6.3</v>
      </c>
      <c r="Q21" s="493">
        <f t="shared" si="8"/>
        <v>0.2</v>
      </c>
      <c r="R21" s="240">
        <f t="shared" si="3"/>
        <v>25.1</v>
      </c>
      <c r="S21" s="468">
        <f t="shared" si="7"/>
        <v>26</v>
      </c>
      <c r="T21" s="495">
        <f>SUM(T16:T20)</f>
        <v>46.599999999999994</v>
      </c>
      <c r="U21" s="412">
        <f>SUM(U16:U20)</f>
        <v>44</v>
      </c>
      <c r="V21" s="54"/>
    </row>
    <row r="22" spans="1:22" ht="54" customHeight="1">
      <c r="A22" s="68"/>
      <c r="B22" s="149" t="s">
        <v>170</v>
      </c>
      <c r="C22" s="368">
        <v>2.1</v>
      </c>
      <c r="D22" s="282">
        <v>1</v>
      </c>
      <c r="E22" s="382">
        <f t="shared" ref="E22:E27" si="9">SUM(C22:D22)</f>
        <v>3.1</v>
      </c>
      <c r="F22" s="282"/>
      <c r="G22" s="316">
        <v>8.5</v>
      </c>
      <c r="H22" s="282">
        <v>5.5</v>
      </c>
      <c r="I22" s="282"/>
      <c r="J22" s="316">
        <v>48.5</v>
      </c>
      <c r="K22" s="282"/>
      <c r="L22" s="282">
        <v>33.299999999999997</v>
      </c>
      <c r="M22" s="282">
        <v>3.9</v>
      </c>
      <c r="N22" s="282">
        <v>0.2</v>
      </c>
      <c r="O22" s="282">
        <v>0.2</v>
      </c>
      <c r="P22" s="316"/>
      <c r="Q22" s="316"/>
      <c r="R22" s="297">
        <f t="shared" ref="R22:R27" si="10">SUM(F22:Q22)</f>
        <v>100.10000000000001</v>
      </c>
      <c r="S22" s="300">
        <f t="shared" si="7"/>
        <v>103.2</v>
      </c>
      <c r="T22" s="291">
        <v>18</v>
      </c>
      <c r="U22" s="291">
        <v>18</v>
      </c>
      <c r="V22" s="54"/>
    </row>
    <row r="23" spans="1:22" ht="54" customHeight="1" thickBot="1">
      <c r="A23" s="54"/>
      <c r="B23" s="21" t="s">
        <v>214</v>
      </c>
      <c r="C23" s="492">
        <f>SUM(C22:C22)</f>
        <v>2.1</v>
      </c>
      <c r="D23" s="465">
        <f>SUM(D22:D22)</f>
        <v>1</v>
      </c>
      <c r="E23" s="464">
        <f t="shared" si="9"/>
        <v>3.1</v>
      </c>
      <c r="F23" s="493">
        <f t="shared" ref="F23:Q23" si="11">SUM(F22:F22)</f>
        <v>0</v>
      </c>
      <c r="G23" s="493">
        <f t="shared" si="11"/>
        <v>8.5</v>
      </c>
      <c r="H23" s="493">
        <f t="shared" si="11"/>
        <v>5.5</v>
      </c>
      <c r="I23" s="493">
        <f t="shared" si="11"/>
        <v>0</v>
      </c>
      <c r="J23" s="493">
        <f t="shared" si="11"/>
        <v>48.5</v>
      </c>
      <c r="K23" s="493">
        <f t="shared" si="11"/>
        <v>0</v>
      </c>
      <c r="L23" s="493">
        <f t="shared" si="11"/>
        <v>33.299999999999997</v>
      </c>
      <c r="M23" s="493">
        <f t="shared" si="11"/>
        <v>3.9</v>
      </c>
      <c r="N23" s="493">
        <f t="shared" si="11"/>
        <v>0.2</v>
      </c>
      <c r="O23" s="493">
        <f t="shared" si="11"/>
        <v>0.2</v>
      </c>
      <c r="P23" s="493">
        <f t="shared" si="11"/>
        <v>0</v>
      </c>
      <c r="Q23" s="493">
        <f t="shared" si="11"/>
        <v>0</v>
      </c>
      <c r="R23" s="240">
        <f t="shared" si="10"/>
        <v>100.10000000000001</v>
      </c>
      <c r="S23" s="241">
        <f t="shared" si="7"/>
        <v>103.2</v>
      </c>
      <c r="T23" s="412">
        <f>SUM(T22:T22)</f>
        <v>18</v>
      </c>
      <c r="U23" s="412">
        <f>SUM(U22:U22)</f>
        <v>18</v>
      </c>
      <c r="V23" s="54"/>
    </row>
    <row r="24" spans="1:22" ht="54" customHeight="1">
      <c r="A24" s="54"/>
      <c r="B24" s="107" t="s">
        <v>197</v>
      </c>
      <c r="C24" s="368"/>
      <c r="D24" s="282"/>
      <c r="E24" s="382">
        <f t="shared" si="9"/>
        <v>0</v>
      </c>
      <c r="F24" s="282"/>
      <c r="G24" s="316"/>
      <c r="H24" s="282">
        <v>0.3</v>
      </c>
      <c r="I24" s="282"/>
      <c r="J24" s="316"/>
      <c r="K24" s="282"/>
      <c r="L24" s="282">
        <v>0.5</v>
      </c>
      <c r="M24" s="282"/>
      <c r="N24" s="282"/>
      <c r="O24" s="282">
        <v>0.5</v>
      </c>
      <c r="P24" s="316"/>
      <c r="Q24" s="316"/>
      <c r="R24" s="297">
        <f t="shared" si="10"/>
        <v>1.3</v>
      </c>
      <c r="S24" s="300">
        <f t="shared" si="7"/>
        <v>1.3</v>
      </c>
      <c r="T24" s="291">
        <v>7.8</v>
      </c>
      <c r="U24" s="291">
        <v>5.8</v>
      </c>
      <c r="V24" s="54"/>
    </row>
    <row r="25" spans="1:22" ht="54" customHeight="1">
      <c r="A25" s="68"/>
      <c r="B25" s="99" t="s">
        <v>199</v>
      </c>
      <c r="C25" s="368"/>
      <c r="D25" s="282"/>
      <c r="E25" s="382">
        <f t="shared" si="9"/>
        <v>0</v>
      </c>
      <c r="F25" s="282"/>
      <c r="G25" s="316"/>
      <c r="H25" s="282"/>
      <c r="I25" s="282"/>
      <c r="J25" s="316">
        <v>0.2</v>
      </c>
      <c r="K25" s="282"/>
      <c r="L25" s="282"/>
      <c r="M25" s="282"/>
      <c r="N25" s="282"/>
      <c r="O25" s="282"/>
      <c r="P25" s="316"/>
      <c r="Q25" s="316"/>
      <c r="R25" s="297">
        <f t="shared" si="10"/>
        <v>0.2</v>
      </c>
      <c r="S25" s="301">
        <f t="shared" si="7"/>
        <v>0.2</v>
      </c>
      <c r="T25" s="291">
        <v>1</v>
      </c>
      <c r="U25" s="291">
        <v>0.8</v>
      </c>
      <c r="V25" s="54"/>
    </row>
    <row r="26" spans="1:22" ht="54" customHeight="1">
      <c r="A26" s="68"/>
      <c r="B26" s="63" t="s">
        <v>201</v>
      </c>
      <c r="C26" s="368"/>
      <c r="D26" s="282"/>
      <c r="E26" s="382">
        <f t="shared" si="9"/>
        <v>0</v>
      </c>
      <c r="F26" s="282"/>
      <c r="G26" s="316"/>
      <c r="H26" s="282"/>
      <c r="I26" s="282"/>
      <c r="J26" s="316"/>
      <c r="K26" s="282"/>
      <c r="L26" s="282"/>
      <c r="M26" s="282"/>
      <c r="N26" s="282"/>
      <c r="O26" s="282"/>
      <c r="P26" s="316">
        <v>0.1</v>
      </c>
      <c r="Q26" s="316"/>
      <c r="R26" s="297">
        <f t="shared" si="10"/>
        <v>0.1</v>
      </c>
      <c r="S26" s="301">
        <f t="shared" si="7"/>
        <v>0.1</v>
      </c>
      <c r="T26" s="291">
        <v>0.1</v>
      </c>
      <c r="U26" s="291">
        <v>0.1</v>
      </c>
      <c r="V26" s="54"/>
    </row>
    <row r="27" spans="1:22" ht="54" customHeight="1" thickBot="1">
      <c r="A27" s="54"/>
      <c r="B27" s="126" t="s">
        <v>215</v>
      </c>
      <c r="C27" s="492">
        <f>SUM(C24:C26)</f>
        <v>0</v>
      </c>
      <c r="D27" s="465">
        <f>SUM(D24:D26)</f>
        <v>0</v>
      </c>
      <c r="E27" s="464">
        <f t="shared" si="9"/>
        <v>0</v>
      </c>
      <c r="F27" s="493">
        <f t="shared" ref="F27:Q27" si="12">SUM(F24:F26)</f>
        <v>0</v>
      </c>
      <c r="G27" s="493">
        <f t="shared" si="12"/>
        <v>0</v>
      </c>
      <c r="H27" s="493">
        <f t="shared" si="12"/>
        <v>0.3</v>
      </c>
      <c r="I27" s="493">
        <f t="shared" si="12"/>
        <v>0</v>
      </c>
      <c r="J27" s="493">
        <f t="shared" si="12"/>
        <v>0.2</v>
      </c>
      <c r="K27" s="493">
        <f t="shared" si="12"/>
        <v>0</v>
      </c>
      <c r="L27" s="493">
        <f t="shared" si="12"/>
        <v>0.5</v>
      </c>
      <c r="M27" s="493">
        <f t="shared" si="12"/>
        <v>0</v>
      </c>
      <c r="N27" s="493">
        <f t="shared" si="12"/>
        <v>0</v>
      </c>
      <c r="O27" s="493">
        <f t="shared" si="12"/>
        <v>0.5</v>
      </c>
      <c r="P27" s="493">
        <f t="shared" si="12"/>
        <v>0.1</v>
      </c>
      <c r="Q27" s="493">
        <f t="shared" si="12"/>
        <v>0</v>
      </c>
      <c r="R27" s="240">
        <f t="shared" si="10"/>
        <v>1.6</v>
      </c>
      <c r="S27" s="241">
        <f t="shared" si="7"/>
        <v>1.6</v>
      </c>
      <c r="T27" s="412">
        <f>SUM(T24:T26)</f>
        <v>8.9</v>
      </c>
      <c r="U27" s="412">
        <f>SUM(U24:U26)</f>
        <v>6.6999999999999993</v>
      </c>
      <c r="V27" s="54"/>
    </row>
    <row r="28" spans="1:22" ht="54" customHeight="1" thickBot="1">
      <c r="A28" s="54"/>
      <c r="B28" s="118" t="s">
        <v>204</v>
      </c>
      <c r="C28" s="309">
        <f>SUM(C9,C13,C15,C21,C23,C27)</f>
        <v>2.1</v>
      </c>
      <c r="D28" s="310">
        <f>SUM(D9,D13,D15,D21,D23,D27)</f>
        <v>1.9</v>
      </c>
      <c r="E28" s="310">
        <f>SUM(E9,E13,E15,E21,E23,E27)</f>
        <v>4</v>
      </c>
      <c r="F28" s="309">
        <f t="shared" ref="F28:T28" si="13">SUM(F9,F13,F15,F21,F23,F27)</f>
        <v>0.6</v>
      </c>
      <c r="G28" s="310">
        <f t="shared" si="13"/>
        <v>9.6</v>
      </c>
      <c r="H28" s="310">
        <f t="shared" si="13"/>
        <v>9.1300000000000008</v>
      </c>
      <c r="I28" s="238">
        <f t="shared" si="13"/>
        <v>6.5</v>
      </c>
      <c r="J28" s="310">
        <f t="shared" si="13"/>
        <v>59.7</v>
      </c>
      <c r="K28" s="310">
        <f t="shared" si="13"/>
        <v>0.2</v>
      </c>
      <c r="L28" s="310">
        <f t="shared" si="13"/>
        <v>45.9</v>
      </c>
      <c r="M28" s="310">
        <f t="shared" si="13"/>
        <v>6.9</v>
      </c>
      <c r="N28" s="310">
        <f t="shared" si="13"/>
        <v>0.2</v>
      </c>
      <c r="O28" s="310">
        <f t="shared" si="13"/>
        <v>0.7</v>
      </c>
      <c r="P28" s="310">
        <f t="shared" si="13"/>
        <v>6.8999999999999995</v>
      </c>
      <c r="Q28" s="310">
        <f t="shared" si="13"/>
        <v>0.5</v>
      </c>
      <c r="R28" s="311">
        <f t="shared" si="13"/>
        <v>146.83000000000001</v>
      </c>
      <c r="S28" s="312">
        <f t="shared" si="13"/>
        <v>150.83000000000001</v>
      </c>
      <c r="T28" s="312">
        <f t="shared" si="13"/>
        <v>92.6</v>
      </c>
      <c r="U28" s="312">
        <f>SUM(U9,U13,U15,U21,U23,U27)</f>
        <v>86.5</v>
      </c>
      <c r="V28" s="54"/>
    </row>
  </sheetData>
  <mergeCells count="7">
    <mergeCell ref="T1:U1"/>
    <mergeCell ref="C5:E5"/>
    <mergeCell ref="F5:R5"/>
    <mergeCell ref="C6:D6"/>
    <mergeCell ref="N6:P6"/>
    <mergeCell ref="J6:M6"/>
    <mergeCell ref="F6:I6"/>
  </mergeCells>
  <phoneticPr fontId="1"/>
  <printOptions horizontalCentered="1"/>
  <pageMargins left="0.25" right="0.25" top="0.75" bottom="0.75" header="0.3" footer="0.3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N31"/>
  <sheetViews>
    <sheetView tabSelected="1" showOutlineSymbols="0" view="pageBreakPreview" zoomScale="50" zoomScaleNormal="87" zoomScaleSheetLayoutView="50" workbookViewId="0">
      <pane ySplit="7" topLeftCell="A8" activePane="bottomLeft" state="frozen"/>
      <selection activeCell="M16" sqref="M16"/>
      <selection pane="bottomLeft" activeCell="N1" sqref="N1"/>
    </sheetView>
  </sheetViews>
  <sheetFormatPr defaultColWidth="10.75" defaultRowHeight="54" customHeight="1"/>
  <cols>
    <col min="1" max="1" width="7.375" style="1" customWidth="1"/>
    <col min="2" max="12" width="20.625" style="1" customWidth="1"/>
    <col min="13" max="13" width="6.875" style="1" customWidth="1"/>
    <col min="14" max="21" width="8.75" style="1" customWidth="1"/>
    <col min="22" max="16384" width="10.75" style="1"/>
  </cols>
  <sheetData>
    <row r="1" spans="1:14" ht="54" customHeight="1">
      <c r="K1" s="578"/>
      <c r="L1" s="578"/>
    </row>
    <row r="2" spans="1:14" ht="54" customHeight="1">
      <c r="B2" s="2" t="s">
        <v>231</v>
      </c>
      <c r="C2" s="2"/>
      <c r="L2" s="65"/>
    </row>
    <row r="3" spans="1:14" ht="54" customHeight="1">
      <c r="B3" s="2"/>
      <c r="C3" s="2"/>
      <c r="D3" s="3"/>
    </row>
    <row r="4" spans="1:14" ht="54" customHeight="1" thickBot="1">
      <c r="B4" s="4" t="s">
        <v>314</v>
      </c>
      <c r="C4" s="4"/>
      <c r="I4" s="65" t="s">
        <v>247</v>
      </c>
      <c r="J4" s="6"/>
    </row>
    <row r="5" spans="1:14" ht="54" customHeight="1">
      <c r="B5" s="98"/>
      <c r="C5" s="138" t="s">
        <v>74</v>
      </c>
      <c r="D5" s="532" t="s">
        <v>23</v>
      </c>
      <c r="E5" s="533"/>
      <c r="F5" s="533"/>
      <c r="G5" s="533"/>
      <c r="H5" s="533"/>
      <c r="I5" s="522"/>
      <c r="J5" s="26" t="s">
        <v>115</v>
      </c>
      <c r="K5" s="59" t="s">
        <v>116</v>
      </c>
      <c r="L5" s="59" t="s">
        <v>117</v>
      </c>
    </row>
    <row r="6" spans="1:14" ht="54" customHeight="1">
      <c r="B6" s="117" t="s">
        <v>0</v>
      </c>
      <c r="C6" s="51" t="s">
        <v>37</v>
      </c>
      <c r="D6" s="588" t="s">
        <v>38</v>
      </c>
      <c r="E6" s="589"/>
      <c r="F6" s="590" t="s">
        <v>37</v>
      </c>
      <c r="G6" s="590"/>
      <c r="H6" s="590"/>
      <c r="I6" s="591"/>
      <c r="J6" s="9" t="s">
        <v>48</v>
      </c>
      <c r="K6" s="60" t="s">
        <v>48</v>
      </c>
      <c r="L6" s="60" t="s">
        <v>48</v>
      </c>
    </row>
    <row r="7" spans="1:14" ht="54" customHeight="1" thickBot="1">
      <c r="B7" s="74"/>
      <c r="C7" s="25" t="s">
        <v>164</v>
      </c>
      <c r="D7" s="117" t="s">
        <v>289</v>
      </c>
      <c r="E7" s="135" t="s">
        <v>290</v>
      </c>
      <c r="F7" s="196" t="s">
        <v>291</v>
      </c>
      <c r="G7" s="137" t="s">
        <v>168</v>
      </c>
      <c r="H7" s="136" t="s">
        <v>292</v>
      </c>
      <c r="I7" s="139" t="s">
        <v>293</v>
      </c>
      <c r="J7" s="115" t="s">
        <v>294</v>
      </c>
      <c r="K7" s="60" t="s">
        <v>295</v>
      </c>
      <c r="L7" s="60" t="s">
        <v>295</v>
      </c>
      <c r="M7" s="77"/>
      <c r="N7" s="3"/>
    </row>
    <row r="8" spans="1:14" ht="54" customHeight="1">
      <c r="A8" s="68"/>
      <c r="B8" s="99" t="s">
        <v>298</v>
      </c>
      <c r="C8" s="497">
        <v>0.25</v>
      </c>
      <c r="D8" s="243"/>
      <c r="E8" s="296"/>
      <c r="F8" s="296">
        <v>1.5</v>
      </c>
      <c r="G8" s="296"/>
      <c r="H8" s="504">
        <v>0.01</v>
      </c>
      <c r="I8" s="498"/>
      <c r="J8" s="284">
        <f>SUM(C8:I8)</f>
        <v>1.76</v>
      </c>
      <c r="K8" s="397">
        <v>0.4</v>
      </c>
      <c r="L8" s="236">
        <v>0.28999999999999998</v>
      </c>
      <c r="M8" s="100"/>
      <c r="N8" s="3"/>
    </row>
    <row r="9" spans="1:14" ht="54" customHeight="1">
      <c r="A9" s="68"/>
      <c r="B9" s="51" t="s">
        <v>174</v>
      </c>
      <c r="C9" s="499"/>
      <c r="D9" s="405"/>
      <c r="E9" s="222"/>
      <c r="F9" s="222">
        <v>0.2</v>
      </c>
      <c r="G9" s="222"/>
      <c r="H9" s="491"/>
      <c r="I9" s="410"/>
      <c r="J9" s="298">
        <f t="shared" ref="J9:J21" si="0">SUM(C9:I9)</f>
        <v>0.2</v>
      </c>
      <c r="K9" s="381">
        <v>5</v>
      </c>
      <c r="L9" s="291">
        <v>5</v>
      </c>
      <c r="M9" s="100"/>
      <c r="N9" s="3"/>
    </row>
    <row r="10" spans="1:14" ht="54" customHeight="1">
      <c r="A10" s="68"/>
      <c r="B10" s="51" t="s">
        <v>172</v>
      </c>
      <c r="C10" s="499"/>
      <c r="D10" s="405"/>
      <c r="E10" s="222"/>
      <c r="F10" s="222">
        <v>1.02</v>
      </c>
      <c r="G10" s="222"/>
      <c r="H10" s="491"/>
      <c r="I10" s="410">
        <v>0.2</v>
      </c>
      <c r="J10" s="298">
        <f t="shared" si="0"/>
        <v>1.22</v>
      </c>
      <c r="K10" s="381">
        <v>13.41</v>
      </c>
      <c r="L10" s="291">
        <v>12.33</v>
      </c>
      <c r="M10" s="100"/>
      <c r="N10" s="3"/>
    </row>
    <row r="11" spans="1:14" ht="54" customHeight="1">
      <c r="A11" s="68"/>
      <c r="B11" s="51" t="s">
        <v>175</v>
      </c>
      <c r="C11" s="500">
        <v>0.1</v>
      </c>
      <c r="D11" s="405"/>
      <c r="E11" s="222"/>
      <c r="F11" s="222">
        <v>1</v>
      </c>
      <c r="G11" s="222"/>
      <c r="H11" s="491"/>
      <c r="I11" s="410"/>
      <c r="J11" s="298">
        <f t="shared" si="0"/>
        <v>1.1000000000000001</v>
      </c>
      <c r="K11" s="381">
        <v>5.5</v>
      </c>
      <c r="L11" s="291">
        <v>4.5</v>
      </c>
      <c r="M11" s="100"/>
      <c r="N11" s="3"/>
    </row>
    <row r="12" spans="1:14" ht="54" customHeight="1" thickBot="1">
      <c r="A12" s="68"/>
      <c r="B12" s="106" t="s">
        <v>211</v>
      </c>
      <c r="C12" s="299">
        <f>SUM(C8:C11)</f>
        <v>0.35</v>
      </c>
      <c r="D12" s="230">
        <f t="shared" ref="D12:I12" si="1">SUM(D8:D11)</f>
        <v>0</v>
      </c>
      <c r="E12" s="232">
        <f t="shared" si="1"/>
        <v>0</v>
      </c>
      <c r="F12" s="232">
        <f t="shared" si="1"/>
        <v>3.7199999999999998</v>
      </c>
      <c r="G12" s="232">
        <f t="shared" si="1"/>
        <v>0</v>
      </c>
      <c r="H12" s="315">
        <f t="shared" si="1"/>
        <v>0.01</v>
      </c>
      <c r="I12" s="396">
        <f t="shared" si="1"/>
        <v>0.2</v>
      </c>
      <c r="J12" s="474">
        <f t="shared" si="0"/>
        <v>4.2799999999999994</v>
      </c>
      <c r="K12" s="501">
        <f>SUM(K8:K11)</f>
        <v>24.310000000000002</v>
      </c>
      <c r="L12" s="501">
        <f>SUM(L8:L11)</f>
        <v>22.12</v>
      </c>
      <c r="M12" s="100"/>
      <c r="N12" s="3"/>
    </row>
    <row r="13" spans="1:14" ht="54" customHeight="1">
      <c r="A13" s="68"/>
      <c r="B13" s="134" t="s">
        <v>183</v>
      </c>
      <c r="C13" s="502"/>
      <c r="D13" s="243"/>
      <c r="E13" s="413"/>
      <c r="F13" s="282">
        <v>0.4</v>
      </c>
      <c r="G13" s="282"/>
      <c r="H13" s="282"/>
      <c r="I13" s="282"/>
      <c r="J13" s="298">
        <f t="shared" si="0"/>
        <v>0.4</v>
      </c>
      <c r="K13" s="381">
        <v>4.2</v>
      </c>
      <c r="L13" s="291">
        <v>4.2</v>
      </c>
      <c r="M13" s="100"/>
      <c r="N13" s="3"/>
    </row>
    <row r="14" spans="1:14" ht="54" customHeight="1">
      <c r="A14" s="68"/>
      <c r="B14" s="63" t="s">
        <v>268</v>
      </c>
      <c r="C14" s="405">
        <v>0.6</v>
      </c>
      <c r="D14" s="368"/>
      <c r="E14" s="413"/>
      <c r="F14" s="282">
        <v>5.3</v>
      </c>
      <c r="G14" s="282"/>
      <c r="H14" s="282"/>
      <c r="I14" s="282"/>
      <c r="J14" s="288">
        <f t="shared" si="0"/>
        <v>5.8999999999999995</v>
      </c>
      <c r="K14" s="381">
        <v>70.599999999999994</v>
      </c>
      <c r="L14" s="291">
        <v>70.599999999999994</v>
      </c>
      <c r="M14" s="100"/>
      <c r="N14" s="3"/>
    </row>
    <row r="15" spans="1:14" ht="54" customHeight="1">
      <c r="A15" s="68"/>
      <c r="B15" s="63" t="s">
        <v>182</v>
      </c>
      <c r="C15" s="503"/>
      <c r="D15" s="368">
        <v>0.3</v>
      </c>
      <c r="E15" s="413"/>
      <c r="F15" s="282">
        <v>2.4500000000000002</v>
      </c>
      <c r="G15" s="282"/>
      <c r="H15" s="282"/>
      <c r="I15" s="282"/>
      <c r="J15" s="288">
        <f t="shared" si="0"/>
        <v>2.75</v>
      </c>
      <c r="K15" s="381">
        <v>11</v>
      </c>
      <c r="L15" s="291">
        <v>10</v>
      </c>
      <c r="M15" s="100"/>
      <c r="N15" s="3"/>
    </row>
    <row r="16" spans="1:14" ht="54" customHeight="1">
      <c r="A16" s="68"/>
      <c r="B16" s="63" t="s">
        <v>184</v>
      </c>
      <c r="C16" s="503"/>
      <c r="D16" s="368">
        <v>0.05</v>
      </c>
      <c r="E16" s="413"/>
      <c r="F16" s="282">
        <v>0.35</v>
      </c>
      <c r="G16" s="282"/>
      <c r="H16" s="282"/>
      <c r="I16" s="282"/>
      <c r="J16" s="288">
        <f t="shared" si="0"/>
        <v>0.39999999999999997</v>
      </c>
      <c r="K16" s="381">
        <v>0</v>
      </c>
      <c r="L16" s="291">
        <v>0</v>
      </c>
      <c r="M16" s="100"/>
      <c r="N16" s="3"/>
    </row>
    <row r="17" spans="1:14" ht="54" customHeight="1" thickBot="1">
      <c r="A17" s="68"/>
      <c r="B17" s="106" t="s">
        <v>212</v>
      </c>
      <c r="C17" s="407">
        <f t="shared" ref="C17:H17" si="2">SUM(C13:C16)</f>
        <v>0.6</v>
      </c>
      <c r="D17" s="230">
        <f t="shared" si="2"/>
        <v>0.35</v>
      </c>
      <c r="E17" s="232">
        <f t="shared" si="2"/>
        <v>0</v>
      </c>
      <c r="F17" s="232">
        <f t="shared" si="2"/>
        <v>8.5</v>
      </c>
      <c r="G17" s="232">
        <f t="shared" si="2"/>
        <v>0</v>
      </c>
      <c r="H17" s="232">
        <f t="shared" si="2"/>
        <v>0</v>
      </c>
      <c r="I17" s="232">
        <v>0</v>
      </c>
      <c r="J17" s="407">
        <f t="shared" si="0"/>
        <v>9.4499999999999993</v>
      </c>
      <c r="K17" s="501">
        <f>SUM(K13:K16)</f>
        <v>85.8</v>
      </c>
      <c r="L17" s="501">
        <f>SUM(L13:L16)</f>
        <v>84.8</v>
      </c>
      <c r="M17" s="100"/>
      <c r="N17" s="3"/>
    </row>
    <row r="18" spans="1:14" ht="54" customHeight="1">
      <c r="A18" s="68"/>
      <c r="B18" s="63" t="s">
        <v>186</v>
      </c>
      <c r="C18" s="243">
        <v>0.2</v>
      </c>
      <c r="D18" s="243"/>
      <c r="E18" s="476"/>
      <c r="F18" s="296">
        <v>0.4</v>
      </c>
      <c r="G18" s="296"/>
      <c r="H18" s="296"/>
      <c r="I18" s="398"/>
      <c r="J18" s="284">
        <f>SUM(C18:I18)</f>
        <v>0.60000000000000009</v>
      </c>
      <c r="K18" s="397">
        <v>10</v>
      </c>
      <c r="L18" s="236">
        <v>10</v>
      </c>
      <c r="M18" s="100"/>
      <c r="N18" s="3"/>
    </row>
    <row r="19" spans="1:14" ht="54" customHeight="1">
      <c r="A19" s="68"/>
      <c r="B19" s="117" t="s">
        <v>192</v>
      </c>
      <c r="C19" s="224">
        <v>0.4</v>
      </c>
      <c r="D19" s="306"/>
      <c r="E19" s="506"/>
      <c r="F19" s="218">
        <v>0.1</v>
      </c>
      <c r="G19" s="218"/>
      <c r="H19" s="218"/>
      <c r="I19" s="507"/>
      <c r="J19" s="508">
        <f>SUM(C19:I19)</f>
        <v>0.5</v>
      </c>
      <c r="K19" s="489">
        <v>0</v>
      </c>
      <c r="L19" s="509">
        <v>0</v>
      </c>
      <c r="M19" s="100"/>
      <c r="N19" s="3"/>
    </row>
    <row r="20" spans="1:14" ht="54" customHeight="1" thickBot="1">
      <c r="A20" s="68"/>
      <c r="B20" s="106" t="s">
        <v>216</v>
      </c>
      <c r="C20" s="407">
        <f>SUM(C18:C19)</f>
        <v>0.60000000000000009</v>
      </c>
      <c r="D20" s="230">
        <f t="shared" ref="D20:I20" si="3">SUM(D18:D19)</f>
        <v>0</v>
      </c>
      <c r="E20" s="232">
        <f t="shared" si="3"/>
        <v>0</v>
      </c>
      <c r="F20" s="232">
        <f t="shared" si="3"/>
        <v>0.5</v>
      </c>
      <c r="G20" s="232">
        <f t="shared" si="3"/>
        <v>0</v>
      </c>
      <c r="H20" s="232">
        <f t="shared" si="3"/>
        <v>0</v>
      </c>
      <c r="I20" s="384">
        <f t="shared" si="3"/>
        <v>0</v>
      </c>
      <c r="J20" s="407">
        <f>SUM(C20:I20)</f>
        <v>1.1000000000000001</v>
      </c>
      <c r="K20" s="501">
        <f>SUM(K18:K19)</f>
        <v>10</v>
      </c>
      <c r="L20" s="501">
        <f>SUM(L18:L19)</f>
        <v>10</v>
      </c>
      <c r="M20" s="100"/>
      <c r="N20" s="3"/>
    </row>
    <row r="21" spans="1:14" ht="54" customHeight="1">
      <c r="A21" s="68"/>
      <c r="B21" s="63" t="s">
        <v>239</v>
      </c>
      <c r="C21" s="243">
        <v>0.7</v>
      </c>
      <c r="D21" s="243">
        <v>0.1</v>
      </c>
      <c r="E21" s="413"/>
      <c r="F21" s="282">
        <v>0.8</v>
      </c>
      <c r="G21" s="282"/>
      <c r="H21" s="282"/>
      <c r="I21" s="282"/>
      <c r="J21" s="298">
        <f t="shared" si="0"/>
        <v>1.6</v>
      </c>
      <c r="K21" s="381">
        <v>17</v>
      </c>
      <c r="L21" s="291">
        <v>17</v>
      </c>
      <c r="M21" s="100"/>
      <c r="N21" s="3"/>
    </row>
    <row r="22" spans="1:14" ht="54" customHeight="1">
      <c r="A22" s="68"/>
      <c r="B22" s="99" t="s">
        <v>170</v>
      </c>
      <c r="C22" s="368">
        <v>8</v>
      </c>
      <c r="D22" s="368">
        <v>1</v>
      </c>
      <c r="E22" s="413">
        <v>1</v>
      </c>
      <c r="F22" s="282">
        <v>190</v>
      </c>
      <c r="G22" s="282"/>
      <c r="H22" s="282">
        <v>4.9000000000000004</v>
      </c>
      <c r="I22" s="282"/>
      <c r="J22" s="298">
        <f t="shared" ref="J22:J30" si="4">SUM(C22:I22)</f>
        <v>204.9</v>
      </c>
      <c r="K22" s="381">
        <v>2930</v>
      </c>
      <c r="L22" s="291">
        <v>2930</v>
      </c>
      <c r="M22" s="100"/>
      <c r="N22" s="3"/>
    </row>
    <row r="23" spans="1:14" ht="54" customHeight="1">
      <c r="A23" s="68"/>
      <c r="B23" s="99" t="s">
        <v>240</v>
      </c>
      <c r="C23" s="500">
        <v>5.8</v>
      </c>
      <c r="D23" s="405">
        <v>0.6</v>
      </c>
      <c r="E23" s="414"/>
      <c r="F23" s="222">
        <v>5.7</v>
      </c>
      <c r="G23" s="222"/>
      <c r="H23" s="222"/>
      <c r="I23" s="222"/>
      <c r="J23" s="298">
        <f t="shared" si="4"/>
        <v>12.1</v>
      </c>
      <c r="K23" s="399">
        <v>206</v>
      </c>
      <c r="L23" s="292">
        <v>206</v>
      </c>
      <c r="M23" s="100"/>
      <c r="N23" s="3"/>
    </row>
    <row r="24" spans="1:14" ht="54" customHeight="1">
      <c r="A24" s="68"/>
      <c r="B24" s="126" t="s">
        <v>243</v>
      </c>
      <c r="C24" s="500">
        <v>0.2</v>
      </c>
      <c r="D24" s="405"/>
      <c r="E24" s="414"/>
      <c r="F24" s="222">
        <v>0.5</v>
      </c>
      <c r="G24" s="222"/>
      <c r="H24" s="222">
        <v>0.1</v>
      </c>
      <c r="I24" s="222"/>
      <c r="J24" s="298">
        <f t="shared" si="4"/>
        <v>0.79999999999999993</v>
      </c>
      <c r="K24" s="399">
        <v>5</v>
      </c>
      <c r="L24" s="292">
        <v>5</v>
      </c>
      <c r="M24" s="100"/>
      <c r="N24" s="3"/>
    </row>
    <row r="25" spans="1:14" ht="54" customHeight="1" thickBot="1">
      <c r="A25" s="68"/>
      <c r="B25" s="106" t="s">
        <v>214</v>
      </c>
      <c r="C25" s="407">
        <f>SUM(C21:C24)</f>
        <v>14.7</v>
      </c>
      <c r="D25" s="230">
        <f t="shared" ref="D25:L25" si="5">SUM(D21:D24)</f>
        <v>1.7000000000000002</v>
      </c>
      <c r="E25" s="232">
        <f t="shared" si="5"/>
        <v>1</v>
      </c>
      <c r="F25" s="232">
        <f t="shared" si="5"/>
        <v>197</v>
      </c>
      <c r="G25" s="232">
        <f t="shared" si="5"/>
        <v>0</v>
      </c>
      <c r="H25" s="232">
        <f t="shared" si="5"/>
        <v>5</v>
      </c>
      <c r="I25" s="384">
        <f t="shared" si="5"/>
        <v>0</v>
      </c>
      <c r="J25" s="298">
        <f t="shared" si="4"/>
        <v>219.4</v>
      </c>
      <c r="K25" s="407">
        <f t="shared" si="5"/>
        <v>3158</v>
      </c>
      <c r="L25" s="407">
        <f t="shared" si="5"/>
        <v>3158</v>
      </c>
      <c r="M25" s="100"/>
      <c r="N25" s="3"/>
    </row>
    <row r="26" spans="1:14" ht="54" customHeight="1">
      <c r="A26" s="68"/>
      <c r="B26" s="63" t="s">
        <v>200</v>
      </c>
      <c r="C26" s="284">
        <v>4.3</v>
      </c>
      <c r="D26" s="243">
        <v>1.1000000000000001</v>
      </c>
      <c r="E26" s="413">
        <v>0.3</v>
      </c>
      <c r="F26" s="282"/>
      <c r="G26" s="282"/>
      <c r="H26" s="282"/>
      <c r="I26" s="282"/>
      <c r="J26" s="284">
        <f t="shared" si="4"/>
        <v>5.7</v>
      </c>
      <c r="K26" s="397">
        <v>8.5</v>
      </c>
      <c r="L26" s="236">
        <v>7.5</v>
      </c>
      <c r="M26" s="100"/>
      <c r="N26" s="3"/>
    </row>
    <row r="27" spans="1:14" ht="54" customHeight="1">
      <c r="A27" s="68"/>
      <c r="B27" s="63" t="s">
        <v>199</v>
      </c>
      <c r="C27" s="298">
        <v>0.3</v>
      </c>
      <c r="D27" s="368"/>
      <c r="E27" s="413"/>
      <c r="F27" s="282"/>
      <c r="G27" s="282"/>
      <c r="H27" s="282"/>
      <c r="I27" s="282"/>
      <c r="J27" s="298">
        <f t="shared" si="4"/>
        <v>0.3</v>
      </c>
      <c r="K27" s="381">
        <v>1.4</v>
      </c>
      <c r="L27" s="291">
        <v>1.3</v>
      </c>
      <c r="M27" s="100"/>
      <c r="N27" s="3"/>
    </row>
    <row r="28" spans="1:14" ht="54" customHeight="1">
      <c r="A28" s="68"/>
      <c r="B28" s="99" t="s">
        <v>201</v>
      </c>
      <c r="C28" s="298"/>
      <c r="D28" s="368"/>
      <c r="E28" s="413"/>
      <c r="F28" s="282">
        <v>0.3</v>
      </c>
      <c r="G28" s="282"/>
      <c r="H28" s="282"/>
      <c r="I28" s="282"/>
      <c r="J28" s="298">
        <f t="shared" si="4"/>
        <v>0.3</v>
      </c>
      <c r="K28" s="381">
        <v>0.9</v>
      </c>
      <c r="L28" s="291">
        <v>0.9</v>
      </c>
      <c r="M28" s="100"/>
      <c r="N28" s="3"/>
    </row>
    <row r="29" spans="1:14" ht="54" customHeight="1">
      <c r="A29" s="68"/>
      <c r="B29" s="99" t="s">
        <v>198</v>
      </c>
      <c r="C29" s="298">
        <v>0.4</v>
      </c>
      <c r="D29" s="368">
        <v>0.3</v>
      </c>
      <c r="E29" s="413"/>
      <c r="F29" s="282"/>
      <c r="G29" s="282"/>
      <c r="H29" s="282"/>
      <c r="I29" s="282"/>
      <c r="J29" s="298">
        <f t="shared" si="4"/>
        <v>0.7</v>
      </c>
      <c r="K29" s="381">
        <v>0.5</v>
      </c>
      <c r="L29" s="291">
        <v>0.2</v>
      </c>
      <c r="M29" s="100"/>
      <c r="N29" s="3"/>
    </row>
    <row r="30" spans="1:14" ht="54" customHeight="1" thickBot="1">
      <c r="A30" s="68"/>
      <c r="B30" s="106" t="s">
        <v>215</v>
      </c>
      <c r="C30" s="407">
        <f t="shared" ref="C30:H30" si="6">SUM(C26:C29)</f>
        <v>5</v>
      </c>
      <c r="D30" s="230">
        <f t="shared" si="6"/>
        <v>1.4000000000000001</v>
      </c>
      <c r="E30" s="232">
        <f t="shared" si="6"/>
        <v>0.3</v>
      </c>
      <c r="F30" s="232">
        <f t="shared" si="6"/>
        <v>0.3</v>
      </c>
      <c r="G30" s="232">
        <f t="shared" si="6"/>
        <v>0</v>
      </c>
      <c r="H30" s="232">
        <f t="shared" si="6"/>
        <v>0</v>
      </c>
      <c r="I30" s="232">
        <v>0</v>
      </c>
      <c r="J30" s="474">
        <f t="shared" si="4"/>
        <v>7</v>
      </c>
      <c r="K30" s="501">
        <f>SUM(K26:K29)</f>
        <v>11.3</v>
      </c>
      <c r="L30" s="501">
        <f>SUM(L26:L29)</f>
        <v>9.9</v>
      </c>
      <c r="M30" s="100"/>
      <c r="N30" s="3"/>
    </row>
    <row r="31" spans="1:14" ht="54" customHeight="1" thickBot="1">
      <c r="A31" s="68"/>
      <c r="B31" s="106" t="s">
        <v>204</v>
      </c>
      <c r="C31" s="407">
        <f>SUM(C12,C17,C20,C25,C30)</f>
        <v>21.25</v>
      </c>
      <c r="D31" s="230">
        <f t="shared" ref="D31:K31" si="7">SUM(D12,D17,D20,D25,D30)</f>
        <v>3.45</v>
      </c>
      <c r="E31" s="231">
        <f t="shared" si="7"/>
        <v>1.3</v>
      </c>
      <c r="F31" s="231">
        <f t="shared" si="7"/>
        <v>210.02</v>
      </c>
      <c r="G31" s="231">
        <f t="shared" si="7"/>
        <v>0</v>
      </c>
      <c r="H31" s="231">
        <f t="shared" si="7"/>
        <v>5.01</v>
      </c>
      <c r="I31" s="411">
        <f t="shared" si="7"/>
        <v>0.2</v>
      </c>
      <c r="J31" s="411">
        <f t="shared" si="7"/>
        <v>241.23000000000002</v>
      </c>
      <c r="K31" s="411">
        <f t="shared" si="7"/>
        <v>3289.4100000000003</v>
      </c>
      <c r="L31" s="411">
        <f>SUM(L12,L17,L20,L25,L30)</f>
        <v>3284.82</v>
      </c>
      <c r="M31" s="100"/>
      <c r="N31" s="3"/>
    </row>
  </sheetData>
  <mergeCells count="4">
    <mergeCell ref="K1:L1"/>
    <mergeCell ref="D6:E6"/>
    <mergeCell ref="D5:I5"/>
    <mergeCell ref="F6:I6"/>
  </mergeCells>
  <phoneticPr fontId="1"/>
  <printOptions horizontalCentered="1"/>
  <pageMargins left="0.25" right="0.25" top="0.75" bottom="0.75" header="0.3" footer="0.3"/>
  <pageSetup paperSize="9"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X19"/>
  <sheetViews>
    <sheetView showOutlineSymbols="0" view="pageBreakPreview" zoomScale="53" zoomScaleNormal="40" zoomScaleSheetLayoutView="53" workbookViewId="0">
      <pane ySplit="7" topLeftCell="A8" activePane="bottomLeft" state="frozen"/>
      <selection activeCell="AF28" sqref="AF28"/>
      <selection pane="bottomLeft" activeCell="A10" sqref="A10:IV10"/>
    </sheetView>
  </sheetViews>
  <sheetFormatPr defaultColWidth="10.75" defaultRowHeight="54" customHeight="1"/>
  <cols>
    <col min="1" max="1" width="7.5" style="1" customWidth="1"/>
    <col min="2" max="2" width="20.625" style="1" customWidth="1"/>
    <col min="3" max="20" width="10.625" style="1" customWidth="1"/>
    <col min="21" max="23" width="15.625" style="1" customWidth="1"/>
    <col min="24" max="24" width="14.5" style="1" customWidth="1"/>
    <col min="25" max="25" width="1.75" style="1" customWidth="1"/>
    <col min="26" max="16384" width="10.75" style="1"/>
  </cols>
  <sheetData>
    <row r="1" spans="1:24" ht="54" customHeight="1">
      <c r="M1" s="42"/>
      <c r="V1" s="518"/>
      <c r="W1" s="518"/>
      <c r="X1" s="22"/>
    </row>
    <row r="2" spans="1:24" ht="54" customHeight="1">
      <c r="B2" s="2" t="s">
        <v>231</v>
      </c>
      <c r="W2" s="65"/>
    </row>
    <row r="3" spans="1:24" ht="54" customHeight="1">
      <c r="B3" s="2"/>
    </row>
    <row r="4" spans="1:24" ht="54" customHeight="1" thickBot="1">
      <c r="B4" s="4" t="s">
        <v>305</v>
      </c>
      <c r="F4" s="5"/>
      <c r="U4" s="6" t="s">
        <v>247</v>
      </c>
      <c r="V4" s="6"/>
    </row>
    <row r="5" spans="1:24" ht="54" customHeight="1">
      <c r="B5" s="26"/>
      <c r="C5" s="526" t="s">
        <v>24</v>
      </c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8"/>
      <c r="O5" s="532" t="s">
        <v>205</v>
      </c>
      <c r="P5" s="533"/>
      <c r="Q5" s="533"/>
      <c r="R5" s="533"/>
      <c r="S5" s="533"/>
      <c r="T5" s="533"/>
      <c r="U5" s="522"/>
      <c r="V5" s="26" t="s">
        <v>115</v>
      </c>
      <c r="W5" s="76" t="s">
        <v>116</v>
      </c>
      <c r="X5" s="59" t="s">
        <v>117</v>
      </c>
    </row>
    <row r="6" spans="1:24" ht="54" customHeight="1">
      <c r="B6" s="9" t="s">
        <v>0</v>
      </c>
      <c r="C6" s="523" t="s">
        <v>28</v>
      </c>
      <c r="D6" s="514"/>
      <c r="E6" s="513" t="s">
        <v>66</v>
      </c>
      <c r="F6" s="514"/>
      <c r="G6" s="514"/>
      <c r="H6" s="514"/>
      <c r="I6" s="514"/>
      <c r="J6" s="519"/>
      <c r="K6" s="529" t="s">
        <v>22</v>
      </c>
      <c r="L6" s="530"/>
      <c r="M6" s="531"/>
      <c r="N6" s="121"/>
      <c r="O6" s="112" t="s">
        <v>28</v>
      </c>
      <c r="P6" s="513" t="s">
        <v>27</v>
      </c>
      <c r="Q6" s="514"/>
      <c r="R6" s="519"/>
      <c r="S6" s="103" t="s">
        <v>29</v>
      </c>
      <c r="T6" s="141" t="s">
        <v>250</v>
      </c>
      <c r="U6" s="49"/>
      <c r="V6" s="9" t="s">
        <v>48</v>
      </c>
      <c r="W6" s="77" t="s">
        <v>48</v>
      </c>
      <c r="X6" s="60" t="s">
        <v>48</v>
      </c>
    </row>
    <row r="7" spans="1:24" ht="54" customHeight="1" thickBot="1">
      <c r="B7" s="66"/>
      <c r="C7" s="122" t="s">
        <v>251</v>
      </c>
      <c r="D7" s="11" t="s">
        <v>252</v>
      </c>
      <c r="E7" s="30" t="s">
        <v>137</v>
      </c>
      <c r="F7" s="12" t="s">
        <v>138</v>
      </c>
      <c r="G7" s="18" t="s">
        <v>253</v>
      </c>
      <c r="H7" s="31" t="s">
        <v>40</v>
      </c>
      <c r="I7" s="88" t="s">
        <v>254</v>
      </c>
      <c r="J7" s="46" t="s">
        <v>255</v>
      </c>
      <c r="K7" s="10" t="s">
        <v>67</v>
      </c>
      <c r="L7" s="10" t="s">
        <v>68</v>
      </c>
      <c r="M7" s="13" t="s">
        <v>256</v>
      </c>
      <c r="N7" s="15" t="s">
        <v>6</v>
      </c>
      <c r="O7" s="179" t="s">
        <v>248</v>
      </c>
      <c r="P7" s="11" t="s">
        <v>257</v>
      </c>
      <c r="Q7" s="87" t="s">
        <v>69</v>
      </c>
      <c r="R7" s="180" t="s">
        <v>258</v>
      </c>
      <c r="S7" s="32" t="s">
        <v>139</v>
      </c>
      <c r="T7" s="95" t="s">
        <v>124</v>
      </c>
      <c r="U7" s="101" t="s">
        <v>6</v>
      </c>
      <c r="V7" s="33" t="s">
        <v>259</v>
      </c>
      <c r="W7" s="78" t="s">
        <v>260</v>
      </c>
      <c r="X7" s="61" t="s">
        <v>261</v>
      </c>
    </row>
    <row r="8" spans="1:24" ht="54" customHeight="1">
      <c r="A8" s="68"/>
      <c r="B8" s="108" t="s">
        <v>182</v>
      </c>
      <c r="C8" s="161" t="s">
        <v>316</v>
      </c>
      <c r="D8" s="161">
        <v>0.9</v>
      </c>
      <c r="E8" s="161">
        <v>1.1000000000000001</v>
      </c>
      <c r="F8" s="163" t="s">
        <v>316</v>
      </c>
      <c r="G8" s="163" t="s">
        <v>316</v>
      </c>
      <c r="H8" s="163" t="s">
        <v>316</v>
      </c>
      <c r="I8" s="161" t="s">
        <v>316</v>
      </c>
      <c r="J8" s="161" t="s">
        <v>316</v>
      </c>
      <c r="K8" s="161" t="s">
        <v>316</v>
      </c>
      <c r="L8" s="213" t="s">
        <v>316</v>
      </c>
      <c r="M8" s="213">
        <v>0.8</v>
      </c>
      <c r="N8" s="164">
        <f>SUM(C8:M8)</f>
        <v>2.8</v>
      </c>
      <c r="O8" s="254" t="str">
        <f>IFERROR(INDEX(#REF!,MATCH($B8,#REF!,0),MATCH(O$7,#REF!,0)),"")</f>
        <v/>
      </c>
      <c r="P8" s="161" t="str">
        <f>IFERROR(INDEX(#REF!,MATCH($B8,#REF!,0),MATCH(P$7,#REF!,0)),"")</f>
        <v/>
      </c>
      <c r="Q8" s="163" t="str">
        <f>IFERROR(INDEX(#REF!,MATCH($B8,#REF!,0),MATCH(Q$7,#REF!,0)),"")</f>
        <v/>
      </c>
      <c r="R8" s="161">
        <v>0.6</v>
      </c>
      <c r="S8" s="161">
        <v>0.4</v>
      </c>
      <c r="T8" s="163" t="str">
        <f>IFERROR(INDEX(#REF!,MATCH($B8,#REF!,0),MATCH(T$7,#REF!,0)),"")</f>
        <v/>
      </c>
      <c r="U8" s="164">
        <f t="shared" ref="U8:U18" si="0">SUM(O8:T8)</f>
        <v>1</v>
      </c>
      <c r="V8" s="165">
        <f>N8+U8</f>
        <v>3.8</v>
      </c>
      <c r="W8" s="162">
        <v>26.24</v>
      </c>
      <c r="X8" s="207">
        <v>23.62</v>
      </c>
    </row>
    <row r="9" spans="1:24" ht="54" customHeight="1" thickBot="1">
      <c r="B9" s="72" t="s">
        <v>212</v>
      </c>
      <c r="C9" s="171">
        <f>SUM(C8)</f>
        <v>0</v>
      </c>
      <c r="D9" s="255">
        <f t="shared" ref="D9:O9" si="1">SUM(D8)</f>
        <v>0.9</v>
      </c>
      <c r="E9" s="172">
        <f t="shared" si="1"/>
        <v>1.1000000000000001</v>
      </c>
      <c r="F9" s="172">
        <f t="shared" si="1"/>
        <v>0</v>
      </c>
      <c r="G9" s="172">
        <f t="shared" si="1"/>
        <v>0</v>
      </c>
      <c r="H9" s="172">
        <f t="shared" si="1"/>
        <v>0</v>
      </c>
      <c r="I9" s="172">
        <f t="shared" si="1"/>
        <v>0</v>
      </c>
      <c r="J9" s="172">
        <f t="shared" si="1"/>
        <v>0</v>
      </c>
      <c r="K9" s="172">
        <f t="shared" si="1"/>
        <v>0</v>
      </c>
      <c r="L9" s="172">
        <f t="shared" si="1"/>
        <v>0</v>
      </c>
      <c r="M9" s="172">
        <f t="shared" si="1"/>
        <v>0.8</v>
      </c>
      <c r="N9" s="251">
        <f t="shared" ref="N9:N17" si="2">SUM(C9:M9)</f>
        <v>2.8</v>
      </c>
      <c r="O9" s="249">
        <f t="shared" si="1"/>
        <v>0</v>
      </c>
      <c r="P9" s="255">
        <f>SUM(P8)</f>
        <v>0</v>
      </c>
      <c r="Q9" s="255">
        <f>SUM(Q8)</f>
        <v>0</v>
      </c>
      <c r="R9" s="255">
        <f>SUM(R8)</f>
        <v>0.6</v>
      </c>
      <c r="S9" s="255">
        <f>SUM(S8)</f>
        <v>0.4</v>
      </c>
      <c r="T9" s="255">
        <f>SUM(T8)</f>
        <v>0</v>
      </c>
      <c r="U9" s="173">
        <f t="shared" si="0"/>
        <v>1</v>
      </c>
      <c r="V9" s="276">
        <f t="shared" ref="V9:V18" si="3">N9+U9</f>
        <v>3.8</v>
      </c>
      <c r="W9" s="250">
        <f>SUM(W8)</f>
        <v>26.24</v>
      </c>
      <c r="X9" s="250">
        <f>SUM(X8)</f>
        <v>23.62</v>
      </c>
    </row>
    <row r="10" spans="1:24" ht="54" customHeight="1">
      <c r="A10" s="68"/>
      <c r="B10" s="108" t="s">
        <v>203</v>
      </c>
      <c r="C10" s="227">
        <v>0.1</v>
      </c>
      <c r="D10" s="161"/>
      <c r="E10" s="161"/>
      <c r="F10" s="161"/>
      <c r="G10" s="163">
        <v>0.1</v>
      </c>
      <c r="H10" s="163">
        <v>0.2</v>
      </c>
      <c r="I10" s="163">
        <v>0.2</v>
      </c>
      <c r="J10" s="163"/>
      <c r="K10" s="161"/>
      <c r="L10" s="161">
        <v>0.3</v>
      </c>
      <c r="M10" s="213">
        <v>0.3</v>
      </c>
      <c r="N10" s="164">
        <f t="shared" si="2"/>
        <v>1.2000000000000002</v>
      </c>
      <c r="O10" s="254"/>
      <c r="P10" s="161"/>
      <c r="Q10" s="163"/>
      <c r="R10" s="163"/>
      <c r="S10" s="163"/>
      <c r="T10" s="163"/>
      <c r="U10" s="164">
        <f t="shared" si="0"/>
        <v>0</v>
      </c>
      <c r="V10" s="245">
        <f t="shared" si="3"/>
        <v>1.2000000000000002</v>
      </c>
      <c r="W10" s="162">
        <v>6.4</v>
      </c>
      <c r="X10" s="207">
        <v>5.8</v>
      </c>
    </row>
    <row r="11" spans="1:24" ht="54" customHeight="1" thickBot="1">
      <c r="B11" s="72" t="s">
        <v>213</v>
      </c>
      <c r="C11" s="171">
        <f t="shared" ref="C11:M11" si="4">SUM(C10:C10)</f>
        <v>0.1</v>
      </c>
      <c r="D11" s="255">
        <f t="shared" si="4"/>
        <v>0</v>
      </c>
      <c r="E11" s="172">
        <f t="shared" si="4"/>
        <v>0</v>
      </c>
      <c r="F11" s="172">
        <f t="shared" si="4"/>
        <v>0</v>
      </c>
      <c r="G11" s="172">
        <f t="shared" si="4"/>
        <v>0.1</v>
      </c>
      <c r="H11" s="172">
        <f t="shared" si="4"/>
        <v>0.2</v>
      </c>
      <c r="I11" s="172">
        <f t="shared" si="4"/>
        <v>0.2</v>
      </c>
      <c r="J11" s="172">
        <f>SUM(J10:J10)</f>
        <v>0</v>
      </c>
      <c r="K11" s="172">
        <f t="shared" si="4"/>
        <v>0</v>
      </c>
      <c r="L11" s="172">
        <f t="shared" si="4"/>
        <v>0.3</v>
      </c>
      <c r="M11" s="172">
        <f t="shared" si="4"/>
        <v>0.3</v>
      </c>
      <c r="N11" s="251">
        <f t="shared" si="2"/>
        <v>1.2000000000000002</v>
      </c>
      <c r="O11" s="249">
        <f t="shared" ref="O11:T11" si="5">SUM(O10:O10)</f>
        <v>0</v>
      </c>
      <c r="P11" s="255">
        <f t="shared" si="5"/>
        <v>0</v>
      </c>
      <c r="Q11" s="255">
        <f t="shared" si="5"/>
        <v>0</v>
      </c>
      <c r="R11" s="255">
        <f t="shared" si="5"/>
        <v>0</v>
      </c>
      <c r="S11" s="255">
        <f t="shared" si="5"/>
        <v>0</v>
      </c>
      <c r="T11" s="255">
        <f t="shared" si="5"/>
        <v>0</v>
      </c>
      <c r="U11" s="173">
        <f t="shared" si="0"/>
        <v>0</v>
      </c>
      <c r="V11" s="250">
        <f t="shared" si="3"/>
        <v>1.2000000000000002</v>
      </c>
      <c r="W11" s="250">
        <f>SUM(W10:W10)</f>
        <v>6.4</v>
      </c>
      <c r="X11" s="250">
        <f>SUM(X10:X10)</f>
        <v>5.8</v>
      </c>
    </row>
    <row r="12" spans="1:24" ht="54" customHeight="1">
      <c r="A12" s="68"/>
      <c r="B12" s="73" t="s">
        <v>187</v>
      </c>
      <c r="C12" s="227"/>
      <c r="D12" s="161">
        <v>0.1</v>
      </c>
      <c r="E12" s="161"/>
      <c r="F12" s="161">
        <v>0.13</v>
      </c>
      <c r="G12" s="163"/>
      <c r="H12" s="163">
        <v>0.03</v>
      </c>
      <c r="I12" s="163">
        <v>0.05</v>
      </c>
      <c r="J12" s="161">
        <v>0.02</v>
      </c>
      <c r="K12" s="161">
        <v>0.1</v>
      </c>
      <c r="L12" s="161">
        <v>0.26</v>
      </c>
      <c r="M12" s="213">
        <v>0.72</v>
      </c>
      <c r="N12" s="164">
        <f t="shared" si="2"/>
        <v>1.4100000000000001</v>
      </c>
      <c r="O12" s="254">
        <v>0.02</v>
      </c>
      <c r="P12" s="161">
        <v>0.2</v>
      </c>
      <c r="Q12" s="163"/>
      <c r="R12" s="163"/>
      <c r="S12" s="163">
        <v>0.05</v>
      </c>
      <c r="T12" s="163">
        <v>0.05</v>
      </c>
      <c r="U12" s="164">
        <f t="shared" si="0"/>
        <v>0.32</v>
      </c>
      <c r="V12" s="245">
        <f>N12+U12</f>
        <v>1.7300000000000002</v>
      </c>
      <c r="W12" s="162">
        <v>18.899999999999999</v>
      </c>
      <c r="X12" s="207">
        <v>17.2</v>
      </c>
    </row>
    <row r="13" spans="1:24" ht="54" customHeight="1">
      <c r="A13" s="68"/>
      <c r="B13" s="73" t="s">
        <v>188</v>
      </c>
      <c r="C13" s="227"/>
      <c r="D13" s="161">
        <v>0.2</v>
      </c>
      <c r="E13" s="221">
        <v>0.1</v>
      </c>
      <c r="F13" s="221"/>
      <c r="G13" s="208">
        <v>0.1</v>
      </c>
      <c r="H13" s="208">
        <v>0.1</v>
      </c>
      <c r="I13" s="208">
        <v>0.1</v>
      </c>
      <c r="J13" s="208"/>
      <c r="K13" s="208"/>
      <c r="L13" s="221">
        <v>0.1</v>
      </c>
      <c r="M13" s="253">
        <v>0.1</v>
      </c>
      <c r="N13" s="164">
        <f t="shared" si="2"/>
        <v>0.79999999999999993</v>
      </c>
      <c r="O13" s="254"/>
      <c r="P13" s="221"/>
      <c r="Q13" s="208">
        <v>0.01</v>
      </c>
      <c r="R13" s="208">
        <v>0.1</v>
      </c>
      <c r="S13" s="208">
        <v>0.1</v>
      </c>
      <c r="T13" s="208">
        <v>0.4</v>
      </c>
      <c r="U13" s="164">
        <f t="shared" si="0"/>
        <v>0.6100000000000001</v>
      </c>
      <c r="V13" s="165">
        <f t="shared" si="3"/>
        <v>1.4100000000000001</v>
      </c>
      <c r="W13" s="246">
        <v>12</v>
      </c>
      <c r="X13" s="214">
        <v>12</v>
      </c>
    </row>
    <row r="14" spans="1:24" ht="54" customHeight="1">
      <c r="A14" s="68"/>
      <c r="B14" s="73" t="s">
        <v>189</v>
      </c>
      <c r="C14" s="227"/>
      <c r="D14" s="161">
        <v>0.5</v>
      </c>
      <c r="E14" s="161"/>
      <c r="F14" s="161"/>
      <c r="G14" s="163"/>
      <c r="H14" s="163"/>
      <c r="I14" s="163"/>
      <c r="J14" s="163"/>
      <c r="K14" s="161"/>
      <c r="L14" s="161"/>
      <c r="M14" s="256">
        <v>0.5</v>
      </c>
      <c r="N14" s="164">
        <f t="shared" si="2"/>
        <v>1</v>
      </c>
      <c r="O14" s="254"/>
      <c r="P14" s="221"/>
      <c r="Q14" s="208">
        <v>0.1</v>
      </c>
      <c r="R14" s="208"/>
      <c r="S14" s="163"/>
      <c r="T14" s="208">
        <v>0.1</v>
      </c>
      <c r="U14" s="164">
        <f t="shared" si="0"/>
        <v>0.2</v>
      </c>
      <c r="V14" s="165">
        <f t="shared" si="3"/>
        <v>1.2</v>
      </c>
      <c r="W14" s="246">
        <v>9.5</v>
      </c>
      <c r="X14" s="214">
        <v>8</v>
      </c>
    </row>
    <row r="15" spans="1:24" ht="54" customHeight="1" thickBot="1">
      <c r="B15" s="72" t="s">
        <v>216</v>
      </c>
      <c r="C15" s="171">
        <f>SUM(C12:C14)</f>
        <v>0</v>
      </c>
      <c r="D15" s="172">
        <f t="shared" ref="D15:M15" si="6">SUM(D12:D14)</f>
        <v>0.8</v>
      </c>
      <c r="E15" s="172">
        <f t="shared" si="6"/>
        <v>0.1</v>
      </c>
      <c r="F15" s="172">
        <f t="shared" si="6"/>
        <v>0.13</v>
      </c>
      <c r="G15" s="172">
        <f t="shared" si="6"/>
        <v>0.1</v>
      </c>
      <c r="H15" s="172">
        <f t="shared" si="6"/>
        <v>0.13</v>
      </c>
      <c r="I15" s="172">
        <f t="shared" si="6"/>
        <v>0.15000000000000002</v>
      </c>
      <c r="J15" s="172">
        <f t="shared" si="6"/>
        <v>0.02</v>
      </c>
      <c r="K15" s="172">
        <f t="shared" si="6"/>
        <v>0.1</v>
      </c>
      <c r="L15" s="172">
        <f t="shared" si="6"/>
        <v>0.36</v>
      </c>
      <c r="M15" s="172">
        <f t="shared" si="6"/>
        <v>1.3199999999999998</v>
      </c>
      <c r="N15" s="248">
        <f t="shared" si="2"/>
        <v>3.21</v>
      </c>
      <c r="O15" s="174">
        <f t="shared" ref="O15:T15" si="7">SUM(O12:O14)</f>
        <v>0.02</v>
      </c>
      <c r="P15" s="172">
        <f t="shared" si="7"/>
        <v>0.2</v>
      </c>
      <c r="Q15" s="172">
        <f t="shared" si="7"/>
        <v>0.11</v>
      </c>
      <c r="R15" s="172">
        <f t="shared" si="7"/>
        <v>0.1</v>
      </c>
      <c r="S15" s="172">
        <f t="shared" si="7"/>
        <v>0.15000000000000002</v>
      </c>
      <c r="T15" s="172">
        <f t="shared" si="7"/>
        <v>0.55000000000000004</v>
      </c>
      <c r="U15" s="173">
        <f t="shared" si="0"/>
        <v>1.1300000000000001</v>
      </c>
      <c r="V15" s="250">
        <f t="shared" si="3"/>
        <v>4.34</v>
      </c>
      <c r="W15" s="250">
        <f>SUM(W12:W14)</f>
        <v>40.4</v>
      </c>
      <c r="X15" s="250">
        <f>SUM(X12:X14)</f>
        <v>37.200000000000003</v>
      </c>
    </row>
    <row r="16" spans="1:24" ht="54" customHeight="1">
      <c r="A16" s="68"/>
      <c r="B16" s="73" t="s">
        <v>197</v>
      </c>
      <c r="C16" s="227"/>
      <c r="D16" s="161">
        <v>0.1</v>
      </c>
      <c r="E16" s="161"/>
      <c r="F16" s="161"/>
      <c r="G16" s="163"/>
      <c r="H16" s="163"/>
      <c r="I16" s="163"/>
      <c r="J16" s="163"/>
      <c r="K16" s="161"/>
      <c r="L16" s="161"/>
      <c r="M16" s="213">
        <v>0.1</v>
      </c>
      <c r="N16" s="164">
        <f t="shared" si="2"/>
        <v>0.2</v>
      </c>
      <c r="O16" s="254"/>
      <c r="P16" s="161"/>
      <c r="Q16" s="163"/>
      <c r="R16" s="163"/>
      <c r="S16" s="163">
        <v>0.1</v>
      </c>
      <c r="T16" s="163"/>
      <c r="U16" s="164">
        <f t="shared" si="0"/>
        <v>0.1</v>
      </c>
      <c r="V16" s="165">
        <f t="shared" si="3"/>
        <v>0.30000000000000004</v>
      </c>
      <c r="W16" s="162">
        <v>3</v>
      </c>
      <c r="X16" s="207">
        <v>1</v>
      </c>
    </row>
    <row r="17" spans="1:24" ht="54" customHeight="1">
      <c r="A17" s="68"/>
      <c r="B17" s="73" t="s">
        <v>199</v>
      </c>
      <c r="C17" s="257"/>
      <c r="D17" s="221"/>
      <c r="E17" s="221"/>
      <c r="F17" s="221"/>
      <c r="G17" s="208"/>
      <c r="H17" s="208"/>
      <c r="I17" s="208"/>
      <c r="J17" s="208"/>
      <c r="K17" s="221"/>
      <c r="L17" s="221"/>
      <c r="M17" s="253"/>
      <c r="N17" s="164">
        <f t="shared" si="2"/>
        <v>0</v>
      </c>
      <c r="O17" s="254"/>
      <c r="P17" s="221"/>
      <c r="Q17" s="208"/>
      <c r="R17" s="208"/>
      <c r="S17" s="208"/>
      <c r="T17" s="208"/>
      <c r="U17" s="164">
        <f t="shared" si="0"/>
        <v>0</v>
      </c>
      <c r="V17" s="165">
        <f t="shared" si="3"/>
        <v>0</v>
      </c>
      <c r="W17" s="246">
        <v>0</v>
      </c>
      <c r="X17" s="214">
        <v>0</v>
      </c>
    </row>
    <row r="18" spans="1:24" ht="54" customHeight="1" thickBot="1">
      <c r="B18" s="72" t="s">
        <v>215</v>
      </c>
      <c r="C18" s="171">
        <f>SUM(C17:C17)</f>
        <v>0</v>
      </c>
      <c r="D18" s="255">
        <f>SUM(D16:D17)</f>
        <v>0.1</v>
      </c>
      <c r="E18" s="172">
        <f t="shared" ref="E18:L18" si="8">SUM(E17:E17)</f>
        <v>0</v>
      </c>
      <c r="F18" s="172">
        <f t="shared" si="8"/>
        <v>0</v>
      </c>
      <c r="G18" s="172">
        <f t="shared" si="8"/>
        <v>0</v>
      </c>
      <c r="H18" s="172">
        <f t="shared" si="8"/>
        <v>0</v>
      </c>
      <c r="I18" s="172">
        <f t="shared" si="8"/>
        <v>0</v>
      </c>
      <c r="J18" s="172">
        <f t="shared" si="8"/>
        <v>0</v>
      </c>
      <c r="K18" s="172">
        <f t="shared" si="8"/>
        <v>0</v>
      </c>
      <c r="L18" s="172">
        <f t="shared" si="8"/>
        <v>0</v>
      </c>
      <c r="M18" s="172">
        <f>SUM(M16:M17)</f>
        <v>0.1</v>
      </c>
      <c r="N18" s="248">
        <f>SUM(C18:M18)</f>
        <v>0.2</v>
      </c>
      <c r="O18" s="247"/>
      <c r="P18" s="255"/>
      <c r="Q18" s="255"/>
      <c r="R18" s="255"/>
      <c r="S18" s="255">
        <f>SUM(S16:S17)</f>
        <v>0.1</v>
      </c>
      <c r="T18" s="255"/>
      <c r="U18" s="173">
        <f t="shared" si="0"/>
        <v>0.1</v>
      </c>
      <c r="V18" s="276">
        <f t="shared" si="3"/>
        <v>0.30000000000000004</v>
      </c>
      <c r="W18" s="250">
        <f>SUM(W16:W17)</f>
        <v>3</v>
      </c>
      <c r="X18" s="250">
        <f>SUM(X16:X17)</f>
        <v>1</v>
      </c>
    </row>
    <row r="19" spans="1:24" ht="54" customHeight="1" thickBot="1">
      <c r="B19" s="72" t="s">
        <v>204</v>
      </c>
      <c r="C19" s="174">
        <f>SUM(C9,C11,C15,C18)</f>
        <v>0.1</v>
      </c>
      <c r="D19" s="175">
        <f t="shared" ref="D19:V19" si="9">SUM(D9,D11,D15,D18)</f>
        <v>1.8000000000000003</v>
      </c>
      <c r="E19" s="175">
        <f t="shared" si="9"/>
        <v>1.2000000000000002</v>
      </c>
      <c r="F19" s="175">
        <f t="shared" si="9"/>
        <v>0.13</v>
      </c>
      <c r="G19" s="175">
        <f t="shared" si="9"/>
        <v>0.2</v>
      </c>
      <c r="H19" s="175">
        <f t="shared" si="9"/>
        <v>0.33</v>
      </c>
      <c r="I19" s="175">
        <f t="shared" si="9"/>
        <v>0.35000000000000003</v>
      </c>
      <c r="J19" s="175">
        <f t="shared" si="9"/>
        <v>0.02</v>
      </c>
      <c r="K19" s="175">
        <f t="shared" si="9"/>
        <v>0.1</v>
      </c>
      <c r="L19" s="175">
        <f t="shared" si="9"/>
        <v>0.65999999999999992</v>
      </c>
      <c r="M19" s="175">
        <f t="shared" si="9"/>
        <v>2.52</v>
      </c>
      <c r="N19" s="261">
        <f t="shared" si="9"/>
        <v>7.41</v>
      </c>
      <c r="O19" s="177">
        <f t="shared" si="9"/>
        <v>0.02</v>
      </c>
      <c r="P19" s="175">
        <f t="shared" si="9"/>
        <v>0.2</v>
      </c>
      <c r="Q19" s="175">
        <f t="shared" si="9"/>
        <v>0.11</v>
      </c>
      <c r="R19" s="175">
        <f t="shared" si="9"/>
        <v>0.7</v>
      </c>
      <c r="S19" s="175">
        <f t="shared" si="9"/>
        <v>0.65</v>
      </c>
      <c r="T19" s="175">
        <f t="shared" si="9"/>
        <v>0.55000000000000004</v>
      </c>
      <c r="U19" s="176">
        <f t="shared" si="9"/>
        <v>2.23</v>
      </c>
      <c r="V19" s="184">
        <f t="shared" si="9"/>
        <v>9.64</v>
      </c>
      <c r="W19" s="178">
        <f>SUM(W9,W11,W15,W18)</f>
        <v>76.039999999999992</v>
      </c>
      <c r="X19" s="178">
        <f>SUM(X9,X11,X15,X18)</f>
        <v>67.62</v>
      </c>
    </row>
  </sheetData>
  <mergeCells count="7">
    <mergeCell ref="V1:W1"/>
    <mergeCell ref="C5:N5"/>
    <mergeCell ref="C6:D6"/>
    <mergeCell ref="K6:M6"/>
    <mergeCell ref="O5:U5"/>
    <mergeCell ref="E6:J6"/>
    <mergeCell ref="P6:R6"/>
  </mergeCells>
  <phoneticPr fontId="1"/>
  <printOptions horizontalCentered="1"/>
  <pageMargins left="0.19685039370078741" right="0.19685039370078741" top="1.5748031496062993" bottom="0.78740157480314965" header="0" footer="0"/>
  <pageSetup paperSize="9" scale="38" orientation="landscape" r:id="rId1"/>
  <headerFooter alignWithMargins="0"/>
  <colBreaks count="1" manualBreakCount="1">
    <brk id="14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AJ43"/>
  <sheetViews>
    <sheetView showOutlineSymbols="0" view="pageBreakPreview" topLeftCell="A3" zoomScale="42" zoomScaleNormal="40" zoomScaleSheetLayoutView="42" workbookViewId="0">
      <pane ySplit="5" topLeftCell="A8" activePane="bottomLeft" state="frozen"/>
      <selection activeCell="A3" sqref="A3"/>
      <selection pane="bottomLeft" activeCell="A3" sqref="A3"/>
    </sheetView>
  </sheetViews>
  <sheetFormatPr defaultColWidth="10.75" defaultRowHeight="54" customHeight="1"/>
  <cols>
    <col min="1" max="1" width="7.375" style="65" customWidth="1"/>
    <col min="2" max="2" width="20.625" style="1" customWidth="1"/>
    <col min="3" max="30" width="12.625" style="1" customWidth="1"/>
    <col min="31" max="31" width="14" style="1" customWidth="1"/>
    <col min="32" max="34" width="15.625" style="1" customWidth="1"/>
    <col min="35" max="35" width="1.75" style="1" customWidth="1"/>
    <col min="36" max="16384" width="10.75" style="1"/>
  </cols>
  <sheetData>
    <row r="1" spans="1:36" ht="54" customHeight="1">
      <c r="Q1" s="42"/>
      <c r="AG1" s="518"/>
      <c r="AH1" s="518"/>
      <c r="AI1" s="22"/>
    </row>
    <row r="2" spans="1:36" ht="54" customHeight="1">
      <c r="B2" s="2" t="s">
        <v>231</v>
      </c>
      <c r="AH2" s="65"/>
    </row>
    <row r="3" spans="1:36" ht="33" customHeight="1" thickBot="1">
      <c r="B3" s="4" t="s">
        <v>306</v>
      </c>
      <c r="R3" s="3"/>
      <c r="T3" s="23"/>
      <c r="U3" s="35"/>
      <c r="V3" s="35"/>
      <c r="AF3" s="6"/>
    </row>
    <row r="4" spans="1:36" ht="33" customHeight="1">
      <c r="B4" s="550" t="s">
        <v>262</v>
      </c>
      <c r="C4" s="526" t="s">
        <v>24</v>
      </c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8"/>
      <c r="R4" s="532" t="s">
        <v>205</v>
      </c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22"/>
      <c r="AF4" s="140" t="s">
        <v>115</v>
      </c>
      <c r="AG4" s="59" t="s">
        <v>116</v>
      </c>
      <c r="AH4" s="69" t="s">
        <v>117</v>
      </c>
    </row>
    <row r="5" spans="1:36" ht="33" customHeight="1">
      <c r="B5" s="551"/>
      <c r="C5" s="112" t="s">
        <v>206</v>
      </c>
      <c r="D5" s="513" t="s">
        <v>30</v>
      </c>
      <c r="E5" s="514"/>
      <c r="F5" s="514"/>
      <c r="G5" s="514"/>
      <c r="H5" s="519"/>
      <c r="I5" s="513" t="s">
        <v>31</v>
      </c>
      <c r="J5" s="514"/>
      <c r="K5" s="514"/>
      <c r="L5" s="514"/>
      <c r="M5" s="519"/>
      <c r="N5" s="567" t="s">
        <v>217</v>
      </c>
      <c r="O5" s="567"/>
      <c r="P5" s="567"/>
      <c r="Q5" s="49"/>
      <c r="R5" s="523" t="s">
        <v>218</v>
      </c>
      <c r="S5" s="519"/>
      <c r="T5" s="513" t="s">
        <v>30</v>
      </c>
      <c r="U5" s="514"/>
      <c r="V5" s="514"/>
      <c r="W5" s="519"/>
      <c r="X5" s="110" t="s">
        <v>31</v>
      </c>
      <c r="Y5" s="513" t="s">
        <v>33</v>
      </c>
      <c r="Z5" s="514"/>
      <c r="AA5" s="514"/>
      <c r="AB5" s="519"/>
      <c r="AC5" s="110" t="s">
        <v>32</v>
      </c>
      <c r="AD5" s="27" t="s">
        <v>136</v>
      </c>
      <c r="AE5" s="49"/>
      <c r="AF5" s="143" t="s">
        <v>48</v>
      </c>
      <c r="AG5" s="60" t="s">
        <v>48</v>
      </c>
      <c r="AH5" s="70" t="s">
        <v>48</v>
      </c>
    </row>
    <row r="6" spans="1:36" ht="33" customHeight="1">
      <c r="B6" s="551"/>
      <c r="C6" s="553" t="s">
        <v>70</v>
      </c>
      <c r="D6" s="565" t="s">
        <v>128</v>
      </c>
      <c r="E6" s="540" t="s">
        <v>129</v>
      </c>
      <c r="F6" s="538" t="s">
        <v>140</v>
      </c>
      <c r="G6" s="538" t="s">
        <v>296</v>
      </c>
      <c r="H6" s="538" t="s">
        <v>317</v>
      </c>
      <c r="I6" s="536" t="s">
        <v>263</v>
      </c>
      <c r="J6" s="536" t="s">
        <v>112</v>
      </c>
      <c r="K6" s="538" t="s">
        <v>141</v>
      </c>
      <c r="L6" s="538" t="s">
        <v>142</v>
      </c>
      <c r="M6" s="536" t="s">
        <v>118</v>
      </c>
      <c r="N6" s="549" t="s">
        <v>143</v>
      </c>
      <c r="O6" s="555" t="s">
        <v>71</v>
      </c>
      <c r="P6" s="555" t="s">
        <v>297</v>
      </c>
      <c r="Q6" s="559" t="s">
        <v>6</v>
      </c>
      <c r="R6" s="557" t="s">
        <v>42</v>
      </c>
      <c r="S6" s="547" t="s">
        <v>165</v>
      </c>
      <c r="T6" s="542" t="s">
        <v>244</v>
      </c>
      <c r="U6" s="543"/>
      <c r="V6" s="544"/>
      <c r="W6" s="540" t="s">
        <v>264</v>
      </c>
      <c r="X6" s="561" t="s">
        <v>265</v>
      </c>
      <c r="Y6" s="545" t="s">
        <v>144</v>
      </c>
      <c r="Z6" s="534" t="s">
        <v>145</v>
      </c>
      <c r="AA6" s="570" t="s">
        <v>146</v>
      </c>
      <c r="AB6" s="571"/>
      <c r="AC6" s="565" t="s">
        <v>266</v>
      </c>
      <c r="AD6" s="572" t="s">
        <v>124</v>
      </c>
      <c r="AE6" s="559" t="s">
        <v>6</v>
      </c>
      <c r="AF6" s="563" t="s">
        <v>130</v>
      </c>
      <c r="AG6" s="568" t="s">
        <v>267</v>
      </c>
      <c r="AH6" s="568" t="s">
        <v>131</v>
      </c>
    </row>
    <row r="7" spans="1:36" ht="33" customHeight="1" thickBot="1">
      <c r="B7" s="552"/>
      <c r="C7" s="554"/>
      <c r="D7" s="566"/>
      <c r="E7" s="541"/>
      <c r="F7" s="539"/>
      <c r="G7" s="539"/>
      <c r="H7" s="539"/>
      <c r="I7" s="537"/>
      <c r="J7" s="537"/>
      <c r="K7" s="539"/>
      <c r="L7" s="539"/>
      <c r="M7" s="537"/>
      <c r="N7" s="539"/>
      <c r="O7" s="556"/>
      <c r="P7" s="556"/>
      <c r="Q7" s="560"/>
      <c r="R7" s="558"/>
      <c r="S7" s="548"/>
      <c r="T7" s="152"/>
      <c r="U7" s="39" t="s">
        <v>125</v>
      </c>
      <c r="V7" s="39" t="s">
        <v>245</v>
      </c>
      <c r="W7" s="541"/>
      <c r="X7" s="562"/>
      <c r="Y7" s="546"/>
      <c r="Z7" s="535"/>
      <c r="AA7" s="24"/>
      <c r="AB7" s="39" t="s">
        <v>147</v>
      </c>
      <c r="AC7" s="566"/>
      <c r="AD7" s="573"/>
      <c r="AE7" s="560"/>
      <c r="AF7" s="564"/>
      <c r="AG7" s="569"/>
      <c r="AH7" s="569"/>
    </row>
    <row r="8" spans="1:36" ht="52.5" customHeight="1">
      <c r="B8" s="63" t="s">
        <v>176</v>
      </c>
      <c r="C8" s="199"/>
      <c r="D8" s="200"/>
      <c r="E8" s="201"/>
      <c r="F8" s="200"/>
      <c r="G8" s="200"/>
      <c r="H8" s="200"/>
      <c r="I8" s="200"/>
      <c r="J8" s="200"/>
      <c r="K8" s="282">
        <v>2.69</v>
      </c>
      <c r="L8" s="200"/>
      <c r="M8" s="200"/>
      <c r="N8" s="200"/>
      <c r="O8" s="201"/>
      <c r="P8" s="202"/>
      <c r="Q8" s="274">
        <f>SUM(C8:P8)</f>
        <v>2.69</v>
      </c>
      <c r="R8" s="204"/>
      <c r="S8" s="201">
        <v>1.1599999999999999</v>
      </c>
      <c r="T8" s="282">
        <v>2.06</v>
      </c>
      <c r="U8" s="282"/>
      <c r="V8" s="282"/>
      <c r="W8" s="316">
        <v>1</v>
      </c>
      <c r="X8" s="316">
        <v>0.5</v>
      </c>
      <c r="Y8" s="201"/>
      <c r="Z8" s="201"/>
      <c r="AA8" s="201"/>
      <c r="AB8" s="201"/>
      <c r="AC8" s="316">
        <v>0.08</v>
      </c>
      <c r="AD8" s="316"/>
      <c r="AE8" s="203">
        <f>SUM(R8:AD8)-AB8-U8</f>
        <v>4.8</v>
      </c>
      <c r="AF8" s="206">
        <f>Q8+AE8</f>
        <v>7.49</v>
      </c>
      <c r="AG8" s="291">
        <v>41.8</v>
      </c>
      <c r="AH8" s="317">
        <v>41.8</v>
      </c>
    </row>
    <row r="9" spans="1:36" ht="52.5" customHeight="1">
      <c r="B9" s="63" t="s">
        <v>177</v>
      </c>
      <c r="C9" s="199"/>
      <c r="D9" s="200"/>
      <c r="E9" s="201"/>
      <c r="F9" s="200"/>
      <c r="G9" s="200"/>
      <c r="H9" s="200"/>
      <c r="I9" s="200"/>
      <c r="J9" s="200"/>
      <c r="K9" s="222"/>
      <c r="L9" s="200"/>
      <c r="M9" s="200"/>
      <c r="N9" s="200"/>
      <c r="O9" s="201"/>
      <c r="P9" s="202"/>
      <c r="Q9" s="272">
        <f t="shared" ref="Q9:Q42" si="0">SUM(C9:P9)</f>
        <v>0</v>
      </c>
      <c r="R9" s="204"/>
      <c r="S9" s="201"/>
      <c r="T9" s="282">
        <v>1.03</v>
      </c>
      <c r="U9" s="282">
        <v>0.35</v>
      </c>
      <c r="V9" s="282">
        <v>0</v>
      </c>
      <c r="W9" s="316">
        <v>0.12</v>
      </c>
      <c r="X9" s="318"/>
      <c r="Y9" s="201"/>
      <c r="Z9" s="201"/>
      <c r="AA9" s="201"/>
      <c r="AB9" s="201"/>
      <c r="AC9" s="318"/>
      <c r="AD9" s="318"/>
      <c r="AE9" s="203">
        <f t="shared" ref="AE9:AE42" si="1">SUM(R9:AD9)-AB9-U9</f>
        <v>1.1499999999999999</v>
      </c>
      <c r="AF9" s="206">
        <f t="shared" ref="AF9:AF42" si="2">Q9+AE9</f>
        <v>1.1499999999999999</v>
      </c>
      <c r="AG9" s="291">
        <v>4.7</v>
      </c>
      <c r="AH9" s="317">
        <v>4.7</v>
      </c>
    </row>
    <row r="10" spans="1:36" ht="52.5" customHeight="1">
      <c r="B10" s="63" t="s">
        <v>301</v>
      </c>
      <c r="C10" s="199"/>
      <c r="D10" s="200"/>
      <c r="E10" s="201"/>
      <c r="F10" s="200"/>
      <c r="G10" s="200"/>
      <c r="H10" s="200"/>
      <c r="I10" s="200"/>
      <c r="J10" s="200"/>
      <c r="K10" s="200">
        <v>1.04</v>
      </c>
      <c r="L10" s="200"/>
      <c r="M10" s="200"/>
      <c r="N10" s="200"/>
      <c r="O10" s="201"/>
      <c r="P10" s="202"/>
      <c r="Q10" s="272">
        <f t="shared" si="0"/>
        <v>1.04</v>
      </c>
      <c r="R10" s="204"/>
      <c r="S10" s="201"/>
      <c r="T10" s="282"/>
      <c r="U10" s="282"/>
      <c r="V10" s="282"/>
      <c r="W10" s="316"/>
      <c r="X10" s="316"/>
      <c r="Y10" s="201"/>
      <c r="Z10" s="201"/>
      <c r="AA10" s="201"/>
      <c r="AB10" s="201"/>
      <c r="AC10" s="316"/>
      <c r="AD10" s="316"/>
      <c r="AE10" s="203">
        <f t="shared" si="1"/>
        <v>0</v>
      </c>
      <c r="AF10" s="206">
        <f t="shared" si="2"/>
        <v>1.04</v>
      </c>
      <c r="AG10" s="291">
        <v>1.8</v>
      </c>
      <c r="AH10" s="317">
        <v>1.8</v>
      </c>
    </row>
    <row r="11" spans="1:36" ht="52.5" customHeight="1">
      <c r="B11" s="63" t="s">
        <v>318</v>
      </c>
      <c r="C11" s="199"/>
      <c r="D11" s="200"/>
      <c r="E11" s="201"/>
      <c r="F11" s="200"/>
      <c r="G11" s="200"/>
      <c r="H11" s="200"/>
      <c r="I11" s="200"/>
      <c r="J11" s="200"/>
      <c r="K11" s="200">
        <v>0.3</v>
      </c>
      <c r="L11" s="200"/>
      <c r="M11" s="200"/>
      <c r="N11" s="200"/>
      <c r="O11" s="201"/>
      <c r="P11" s="202"/>
      <c r="Q11" s="272">
        <f t="shared" si="0"/>
        <v>0.3</v>
      </c>
      <c r="R11" s="204"/>
      <c r="S11" s="201"/>
      <c r="T11" s="282"/>
      <c r="U11" s="282"/>
      <c r="V11" s="282"/>
      <c r="W11" s="316"/>
      <c r="X11" s="316"/>
      <c r="Y11" s="201"/>
      <c r="Z11" s="201"/>
      <c r="AA11" s="201"/>
      <c r="AB11" s="201"/>
      <c r="AC11" s="316"/>
      <c r="AD11" s="316"/>
      <c r="AE11" s="203">
        <f t="shared" si="1"/>
        <v>0</v>
      </c>
      <c r="AF11" s="206">
        <f t="shared" si="2"/>
        <v>0.3</v>
      </c>
      <c r="AG11" s="291">
        <v>0.5</v>
      </c>
      <c r="AH11" s="317">
        <v>0.5</v>
      </c>
    </row>
    <row r="12" spans="1:36" ht="52.5" customHeight="1">
      <c r="B12" s="99" t="s">
        <v>178</v>
      </c>
      <c r="C12" s="199"/>
      <c r="D12" s="200"/>
      <c r="E12" s="201"/>
      <c r="F12" s="200"/>
      <c r="G12" s="200"/>
      <c r="H12" s="200">
        <v>0.2</v>
      </c>
      <c r="I12" s="200"/>
      <c r="J12" s="200"/>
      <c r="K12" s="282">
        <v>0.08</v>
      </c>
      <c r="L12" s="200"/>
      <c r="M12" s="200"/>
      <c r="N12" s="200"/>
      <c r="O12" s="201"/>
      <c r="P12" s="202"/>
      <c r="Q12" s="272">
        <f t="shared" si="0"/>
        <v>0.28000000000000003</v>
      </c>
      <c r="R12" s="204"/>
      <c r="S12" s="201"/>
      <c r="T12" s="282"/>
      <c r="U12" s="282"/>
      <c r="V12" s="282"/>
      <c r="W12" s="316"/>
      <c r="X12" s="316"/>
      <c r="Y12" s="201"/>
      <c r="Z12" s="201"/>
      <c r="AA12" s="201"/>
      <c r="AB12" s="201"/>
      <c r="AC12" s="316">
        <v>0.13</v>
      </c>
      <c r="AD12" s="316"/>
      <c r="AE12" s="203">
        <f t="shared" si="1"/>
        <v>0.13</v>
      </c>
      <c r="AF12" s="206">
        <f t="shared" si="2"/>
        <v>0.41000000000000003</v>
      </c>
      <c r="AG12" s="291">
        <v>3.58</v>
      </c>
      <c r="AH12" s="317">
        <v>3.29</v>
      </c>
    </row>
    <row r="13" spans="1:36" ht="55.5" customHeight="1" thickBot="1">
      <c r="B13" s="126" t="s">
        <v>211</v>
      </c>
      <c r="C13" s="209">
        <f>SUM(C8:C12)</f>
        <v>0</v>
      </c>
      <c r="D13" s="210">
        <f t="shared" ref="D13:P13" si="3">SUM(D8:D12)</f>
        <v>0</v>
      </c>
      <c r="E13" s="210">
        <f t="shared" si="3"/>
        <v>0</v>
      </c>
      <c r="F13" s="210">
        <f t="shared" si="3"/>
        <v>0</v>
      </c>
      <c r="G13" s="210">
        <f t="shared" si="3"/>
        <v>0</v>
      </c>
      <c r="H13" s="210">
        <f t="shared" si="3"/>
        <v>0.2</v>
      </c>
      <c r="I13" s="210">
        <f t="shared" si="3"/>
        <v>0</v>
      </c>
      <c r="J13" s="210">
        <f t="shared" si="3"/>
        <v>0</v>
      </c>
      <c r="K13" s="210">
        <f t="shared" si="3"/>
        <v>4.1100000000000003</v>
      </c>
      <c r="L13" s="210">
        <f t="shared" si="3"/>
        <v>0</v>
      </c>
      <c r="M13" s="210">
        <f t="shared" si="3"/>
        <v>0</v>
      </c>
      <c r="N13" s="210">
        <f t="shared" si="3"/>
        <v>0</v>
      </c>
      <c r="O13" s="210">
        <f t="shared" si="3"/>
        <v>0</v>
      </c>
      <c r="P13" s="210">
        <f t="shared" si="3"/>
        <v>0</v>
      </c>
      <c r="Q13" s="273">
        <f>SUM(C13:P13)</f>
        <v>4.3100000000000005</v>
      </c>
      <c r="R13" s="210">
        <f>SUM(R8:R12)</f>
        <v>0</v>
      </c>
      <c r="S13" s="210">
        <f t="shared" ref="S13:AC13" si="4">SUM(S8:S12)</f>
        <v>1.1599999999999999</v>
      </c>
      <c r="T13" s="210">
        <f t="shared" si="4"/>
        <v>3.09</v>
      </c>
      <c r="U13" s="210">
        <f t="shared" si="4"/>
        <v>0.35</v>
      </c>
      <c r="V13" s="210">
        <f t="shared" si="4"/>
        <v>0</v>
      </c>
      <c r="W13" s="210">
        <f t="shared" si="4"/>
        <v>1.1200000000000001</v>
      </c>
      <c r="X13" s="210">
        <f t="shared" si="4"/>
        <v>0.5</v>
      </c>
      <c r="Y13" s="210">
        <f t="shared" si="4"/>
        <v>0</v>
      </c>
      <c r="Z13" s="210">
        <f t="shared" si="4"/>
        <v>0</v>
      </c>
      <c r="AA13" s="210">
        <f t="shared" si="4"/>
        <v>0</v>
      </c>
      <c r="AB13" s="210">
        <f t="shared" si="4"/>
        <v>0</v>
      </c>
      <c r="AC13" s="210">
        <f t="shared" si="4"/>
        <v>0.21000000000000002</v>
      </c>
      <c r="AD13" s="210">
        <f>SUM(AD8:AD12)</f>
        <v>0</v>
      </c>
      <c r="AE13" s="212">
        <f>SUM(R13:AD13)-AB13-U13</f>
        <v>6.08</v>
      </c>
      <c r="AF13" s="206">
        <f>Q13+AE13</f>
        <v>10.39</v>
      </c>
      <c r="AG13" s="211">
        <f>SUM(AG8:AG12)</f>
        <v>52.379999999999995</v>
      </c>
      <c r="AH13" s="211">
        <f>SUM(AH8:AH12)</f>
        <v>52.089999999999996</v>
      </c>
    </row>
    <row r="14" spans="1:36" ht="54" customHeight="1">
      <c r="B14" s="154" t="s">
        <v>183</v>
      </c>
      <c r="C14" s="319" t="s">
        <v>316</v>
      </c>
      <c r="D14" s="320" t="s">
        <v>316</v>
      </c>
      <c r="E14" s="321" t="s">
        <v>316</v>
      </c>
      <c r="F14" s="320" t="s">
        <v>316</v>
      </c>
      <c r="G14" s="320" t="s">
        <v>316</v>
      </c>
      <c r="H14" s="320" t="s">
        <v>316</v>
      </c>
      <c r="I14" s="379">
        <v>0.03</v>
      </c>
      <c r="J14" s="320">
        <v>0.32</v>
      </c>
      <c r="K14" s="320">
        <v>9.2999999999999989</v>
      </c>
      <c r="L14" s="320" t="s">
        <v>316</v>
      </c>
      <c r="M14" s="320">
        <v>0.1</v>
      </c>
      <c r="N14" s="320" t="s">
        <v>316</v>
      </c>
      <c r="O14" s="321" t="s">
        <v>316</v>
      </c>
      <c r="P14" s="322" t="s">
        <v>316</v>
      </c>
      <c r="Q14" s="274">
        <f t="shared" si="0"/>
        <v>9.7499999999999982</v>
      </c>
      <c r="R14" s="323"/>
      <c r="S14" s="321"/>
      <c r="T14" s="320">
        <v>56.2</v>
      </c>
      <c r="U14" s="320">
        <v>3.4000000000000004</v>
      </c>
      <c r="V14" s="320"/>
      <c r="W14" s="321">
        <v>6.3000000000000007</v>
      </c>
      <c r="X14" s="321"/>
      <c r="Y14" s="321"/>
      <c r="Z14" s="321"/>
      <c r="AA14" s="321"/>
      <c r="AB14" s="321"/>
      <c r="AC14" s="321">
        <v>3.5</v>
      </c>
      <c r="AD14" s="324">
        <v>0.11</v>
      </c>
      <c r="AE14" s="274">
        <f>SUM(R14:AD14)-AB14-U14</f>
        <v>66.11</v>
      </c>
      <c r="AF14" s="325">
        <f t="shared" si="2"/>
        <v>75.86</v>
      </c>
      <c r="AG14" s="326">
        <v>926.2</v>
      </c>
      <c r="AH14" s="327">
        <v>881.2</v>
      </c>
      <c r="AJ14" s="1">
        <f>SUM(R14:T14,W14:AA14,AC14:AD14)</f>
        <v>66.11</v>
      </c>
    </row>
    <row r="15" spans="1:36" ht="54" customHeight="1">
      <c r="A15" s="68"/>
      <c r="B15" s="153" t="s">
        <v>268</v>
      </c>
      <c r="C15" s="199" t="s">
        <v>316</v>
      </c>
      <c r="D15" s="200" t="s">
        <v>316</v>
      </c>
      <c r="E15" s="201" t="s">
        <v>316</v>
      </c>
      <c r="F15" s="200" t="s">
        <v>316</v>
      </c>
      <c r="G15" s="200" t="s">
        <v>316</v>
      </c>
      <c r="H15" s="200">
        <v>0.5</v>
      </c>
      <c r="I15" s="377" t="s">
        <v>316</v>
      </c>
      <c r="J15" s="200" t="s">
        <v>316</v>
      </c>
      <c r="K15" s="200">
        <v>6.6</v>
      </c>
      <c r="L15" s="200" t="s">
        <v>316</v>
      </c>
      <c r="M15" s="200" t="s">
        <v>316</v>
      </c>
      <c r="N15" s="200" t="s">
        <v>316</v>
      </c>
      <c r="O15" s="201" t="s">
        <v>316</v>
      </c>
      <c r="P15" s="202" t="s">
        <v>316</v>
      </c>
      <c r="Q15" s="272">
        <f t="shared" si="0"/>
        <v>7.1</v>
      </c>
      <c r="R15" s="204"/>
      <c r="S15" s="201"/>
      <c r="T15" s="200">
        <v>65.8</v>
      </c>
      <c r="U15" s="200">
        <v>4.5999999999999996</v>
      </c>
      <c r="V15" s="200"/>
      <c r="W15" s="201">
        <v>6.4</v>
      </c>
      <c r="X15" s="201"/>
      <c r="Y15" s="201">
        <v>0.2</v>
      </c>
      <c r="Z15" s="201" t="s">
        <v>316</v>
      </c>
      <c r="AA15" s="201">
        <v>0.1</v>
      </c>
      <c r="AB15" s="201">
        <v>0.1</v>
      </c>
      <c r="AC15" s="201"/>
      <c r="AD15" s="201"/>
      <c r="AE15" s="203">
        <f>SUM(R15:AD15)-AB15-U15</f>
        <v>72.5</v>
      </c>
      <c r="AF15" s="206">
        <f t="shared" si="2"/>
        <v>79.599999999999994</v>
      </c>
      <c r="AG15" s="328">
        <v>314.2</v>
      </c>
      <c r="AH15" s="329">
        <v>314.2</v>
      </c>
      <c r="AI15" s="1">
        <v>0</v>
      </c>
      <c r="AJ15" s="1">
        <f>SUM(R15:T15,W15:AA15,AC15:AD15)</f>
        <v>72.5</v>
      </c>
    </row>
    <row r="16" spans="1:36" ht="54" customHeight="1">
      <c r="A16" s="68"/>
      <c r="B16" s="153" t="s">
        <v>182</v>
      </c>
      <c r="C16" s="199" t="s">
        <v>316</v>
      </c>
      <c r="D16" s="200" t="s">
        <v>316</v>
      </c>
      <c r="E16" s="201" t="s">
        <v>316</v>
      </c>
      <c r="F16" s="200" t="s">
        <v>316</v>
      </c>
      <c r="G16" s="200" t="s">
        <v>316</v>
      </c>
      <c r="H16" s="200" t="s">
        <v>316</v>
      </c>
      <c r="I16" s="377" t="s">
        <v>316</v>
      </c>
      <c r="J16" s="222">
        <v>0.1</v>
      </c>
      <c r="K16" s="330">
        <v>2.8</v>
      </c>
      <c r="L16" s="200" t="s">
        <v>316</v>
      </c>
      <c r="M16" s="330">
        <v>0</v>
      </c>
      <c r="N16" s="200" t="s">
        <v>316</v>
      </c>
      <c r="O16" s="201" t="s">
        <v>316</v>
      </c>
      <c r="P16" s="202" t="s">
        <v>316</v>
      </c>
      <c r="Q16" s="272">
        <f t="shared" si="0"/>
        <v>2.9</v>
      </c>
      <c r="R16" s="204"/>
      <c r="S16" s="201"/>
      <c r="T16" s="283">
        <v>2.8</v>
      </c>
      <c r="U16" s="283">
        <v>0.9</v>
      </c>
      <c r="V16" s="330"/>
      <c r="W16" s="330">
        <v>1.8</v>
      </c>
      <c r="X16" s="201"/>
      <c r="Y16" s="201"/>
      <c r="Z16" s="330"/>
      <c r="AA16" s="283">
        <v>3.6</v>
      </c>
      <c r="AB16" s="201">
        <v>3.6</v>
      </c>
      <c r="AC16" s="201"/>
      <c r="AD16" s="201"/>
      <c r="AE16" s="203">
        <f t="shared" si="1"/>
        <v>8.1999999999999993</v>
      </c>
      <c r="AF16" s="206">
        <f t="shared" si="2"/>
        <v>11.1</v>
      </c>
      <c r="AG16" s="331">
        <v>165.1</v>
      </c>
      <c r="AH16" s="328">
        <v>165.1</v>
      </c>
      <c r="AJ16" s="1">
        <f>SUM(R16:T16,W16:AA16,AC16:AD16)</f>
        <v>8.1999999999999993</v>
      </c>
    </row>
    <row r="17" spans="1:36" ht="54" customHeight="1">
      <c r="A17" s="68"/>
      <c r="B17" s="153" t="s">
        <v>184</v>
      </c>
      <c r="C17" s="199" t="s">
        <v>316</v>
      </c>
      <c r="D17" s="200" t="s">
        <v>316</v>
      </c>
      <c r="E17" s="201" t="s">
        <v>316</v>
      </c>
      <c r="F17" s="200" t="s">
        <v>316</v>
      </c>
      <c r="G17" s="200" t="s">
        <v>316</v>
      </c>
      <c r="H17" s="200" t="s">
        <v>316</v>
      </c>
      <c r="I17" s="377" t="s">
        <v>316</v>
      </c>
      <c r="J17" s="200" t="s">
        <v>316</v>
      </c>
      <c r="K17" s="200">
        <v>0.2</v>
      </c>
      <c r="L17" s="200" t="s">
        <v>316</v>
      </c>
      <c r="M17" s="200">
        <v>0.1</v>
      </c>
      <c r="N17" s="200" t="s">
        <v>316</v>
      </c>
      <c r="O17" s="201" t="s">
        <v>316</v>
      </c>
      <c r="P17" s="202" t="s">
        <v>316</v>
      </c>
      <c r="Q17" s="272">
        <f t="shared" si="0"/>
        <v>0.30000000000000004</v>
      </c>
      <c r="R17" s="204"/>
      <c r="S17" s="201"/>
      <c r="T17" s="200">
        <v>0.33</v>
      </c>
      <c r="U17" s="200">
        <v>0.33</v>
      </c>
      <c r="V17" s="200"/>
      <c r="W17" s="201">
        <v>0.4</v>
      </c>
      <c r="X17" s="201"/>
      <c r="Y17" s="201"/>
      <c r="Z17" s="201">
        <v>7.0000000000000007E-2</v>
      </c>
      <c r="AA17" s="201">
        <v>0.92</v>
      </c>
      <c r="AB17" s="201">
        <v>0.92</v>
      </c>
      <c r="AC17" s="201"/>
      <c r="AD17" s="201"/>
      <c r="AE17" s="203">
        <f t="shared" si="1"/>
        <v>1.7200000000000002</v>
      </c>
      <c r="AF17" s="206">
        <f t="shared" si="2"/>
        <v>2.0200000000000005</v>
      </c>
      <c r="AG17" s="328">
        <v>13.6</v>
      </c>
      <c r="AH17" s="329">
        <v>13.6</v>
      </c>
      <c r="AJ17" s="1">
        <f>SUM(R17:T17,W17:AA17,AC17:AD17)</f>
        <v>1.7200000000000002</v>
      </c>
    </row>
    <row r="18" spans="1:36" ht="54" customHeight="1" thickBot="1">
      <c r="A18" s="68"/>
      <c r="B18" s="106" t="s">
        <v>212</v>
      </c>
      <c r="C18" s="332">
        <f>SUM(C14:C17)</f>
        <v>0</v>
      </c>
      <c r="D18" s="333">
        <f t="shared" ref="D18:P18" si="5">SUM(D14:D17)</f>
        <v>0</v>
      </c>
      <c r="E18" s="333">
        <f t="shared" si="5"/>
        <v>0</v>
      </c>
      <c r="F18" s="333">
        <f t="shared" si="5"/>
        <v>0</v>
      </c>
      <c r="G18" s="333">
        <f t="shared" si="5"/>
        <v>0</v>
      </c>
      <c r="H18" s="333">
        <f t="shared" si="5"/>
        <v>0.5</v>
      </c>
      <c r="I18" s="378">
        <f>SUM(I14:I17)</f>
        <v>0.03</v>
      </c>
      <c r="J18" s="333">
        <f t="shared" si="5"/>
        <v>0.42000000000000004</v>
      </c>
      <c r="K18" s="333">
        <f t="shared" si="5"/>
        <v>18.899999999999999</v>
      </c>
      <c r="L18" s="333">
        <f t="shared" si="5"/>
        <v>0</v>
      </c>
      <c r="M18" s="333">
        <f>SUM(M14:M17)</f>
        <v>0.2</v>
      </c>
      <c r="N18" s="333">
        <f t="shared" si="5"/>
        <v>0</v>
      </c>
      <c r="O18" s="333">
        <f t="shared" si="5"/>
        <v>0</v>
      </c>
      <c r="P18" s="333">
        <f t="shared" si="5"/>
        <v>0</v>
      </c>
      <c r="Q18" s="273">
        <f t="shared" si="0"/>
        <v>20.049999999999997</v>
      </c>
      <c r="R18" s="332">
        <f>SUM(R14:R17)</f>
        <v>0</v>
      </c>
      <c r="S18" s="333">
        <f t="shared" ref="S18:AC18" si="6">SUM(S14:S17)</f>
        <v>0</v>
      </c>
      <c r="T18" s="333">
        <f t="shared" si="6"/>
        <v>125.13</v>
      </c>
      <c r="U18" s="333">
        <f t="shared" si="6"/>
        <v>9.23</v>
      </c>
      <c r="V18" s="333"/>
      <c r="W18" s="333">
        <f t="shared" si="6"/>
        <v>14.900000000000002</v>
      </c>
      <c r="X18" s="333">
        <f t="shared" si="6"/>
        <v>0</v>
      </c>
      <c r="Y18" s="333">
        <f t="shared" si="6"/>
        <v>0.2</v>
      </c>
      <c r="Z18" s="333">
        <f t="shared" si="6"/>
        <v>7.0000000000000007E-2</v>
      </c>
      <c r="AA18" s="333">
        <f t="shared" si="6"/>
        <v>4.62</v>
      </c>
      <c r="AB18" s="333">
        <f t="shared" si="6"/>
        <v>4.62</v>
      </c>
      <c r="AC18" s="333">
        <f t="shared" si="6"/>
        <v>3.5</v>
      </c>
      <c r="AD18" s="333">
        <f>SUM(AD14:AD17)</f>
        <v>0.11</v>
      </c>
      <c r="AE18" s="273">
        <f>SUM(R18:AD18)-AB18-U18</f>
        <v>148.53</v>
      </c>
      <c r="AF18" s="206">
        <f>Q18+AE18</f>
        <v>168.57999999999998</v>
      </c>
      <c r="AG18" s="334">
        <f>SUM(AG14:AG17)</f>
        <v>1419.1</v>
      </c>
      <c r="AH18" s="334">
        <f>SUM(AH14:AH17)</f>
        <v>1374.1</v>
      </c>
      <c r="AJ18" s="1">
        <f>SUM(R18:T18,W18:AA18,AC18:AD18)</f>
        <v>148.53</v>
      </c>
    </row>
    <row r="19" spans="1:36" ht="54" customHeight="1">
      <c r="B19" s="63" t="s">
        <v>203</v>
      </c>
      <c r="C19" s="199"/>
      <c r="D19" s="200"/>
      <c r="E19" s="201"/>
      <c r="F19" s="200"/>
      <c r="G19" s="200"/>
      <c r="H19" s="200"/>
      <c r="I19" s="200"/>
      <c r="J19" s="200"/>
      <c r="K19" s="200">
        <v>0.05</v>
      </c>
      <c r="L19" s="200"/>
      <c r="M19" s="200"/>
      <c r="N19" s="200"/>
      <c r="O19" s="201"/>
      <c r="P19" s="202"/>
      <c r="Q19" s="274">
        <f t="shared" si="0"/>
        <v>0.05</v>
      </c>
      <c r="R19" s="204"/>
      <c r="S19" s="201"/>
      <c r="T19" s="200">
        <v>2</v>
      </c>
      <c r="U19" s="200"/>
      <c r="V19" s="200"/>
      <c r="W19" s="201">
        <v>0.05</v>
      </c>
      <c r="X19" s="201"/>
      <c r="Y19" s="201"/>
      <c r="Z19" s="201"/>
      <c r="AA19" s="201"/>
      <c r="AB19" s="201"/>
      <c r="AC19" s="201"/>
      <c r="AD19" s="201"/>
      <c r="AE19" s="203">
        <f t="shared" si="1"/>
        <v>2.0499999999999998</v>
      </c>
      <c r="AF19" s="206">
        <f t="shared" si="2"/>
        <v>2.0999999999999996</v>
      </c>
      <c r="AG19" s="328">
        <v>22.5</v>
      </c>
      <c r="AH19" s="329">
        <v>20.399999999999999</v>
      </c>
    </row>
    <row r="20" spans="1:36" ht="52.5" customHeight="1">
      <c r="B20" s="63" t="s">
        <v>235</v>
      </c>
      <c r="C20" s="199"/>
      <c r="D20" s="200"/>
      <c r="E20" s="201"/>
      <c r="F20" s="200"/>
      <c r="G20" s="200"/>
      <c r="H20" s="200"/>
      <c r="I20" s="200"/>
      <c r="J20" s="200"/>
      <c r="K20" s="200"/>
      <c r="L20" s="200"/>
      <c r="M20" s="200"/>
      <c r="N20" s="200"/>
      <c r="O20" s="201"/>
      <c r="P20" s="202"/>
      <c r="Q20" s="272">
        <f t="shared" si="0"/>
        <v>0</v>
      </c>
      <c r="R20" s="204"/>
      <c r="S20" s="201"/>
      <c r="T20" s="200">
        <v>1.2</v>
      </c>
      <c r="U20" s="200"/>
      <c r="V20" s="200"/>
      <c r="W20" s="201"/>
      <c r="X20" s="201"/>
      <c r="Y20" s="201">
        <v>0.3</v>
      </c>
      <c r="Z20" s="201"/>
      <c r="AA20" s="201"/>
      <c r="AB20" s="201"/>
      <c r="AC20" s="201"/>
      <c r="AD20" s="201"/>
      <c r="AE20" s="203">
        <f t="shared" si="1"/>
        <v>1.5</v>
      </c>
      <c r="AF20" s="206">
        <f t="shared" si="2"/>
        <v>1.5</v>
      </c>
      <c r="AG20" s="328">
        <v>9</v>
      </c>
      <c r="AH20" s="329">
        <v>0.88</v>
      </c>
    </row>
    <row r="21" spans="1:36" ht="54" customHeight="1" thickBot="1">
      <c r="A21" s="68"/>
      <c r="B21" s="106" t="s">
        <v>213</v>
      </c>
      <c r="C21" s="332">
        <f>SUM(C19:C20)</f>
        <v>0</v>
      </c>
      <c r="D21" s="333">
        <f t="shared" ref="D21:P21" si="7">SUM(D19:D20)</f>
        <v>0</v>
      </c>
      <c r="E21" s="333">
        <f t="shared" si="7"/>
        <v>0</v>
      </c>
      <c r="F21" s="333">
        <f t="shared" si="7"/>
        <v>0</v>
      </c>
      <c r="G21" s="333">
        <f t="shared" si="7"/>
        <v>0</v>
      </c>
      <c r="H21" s="333">
        <f t="shared" si="7"/>
        <v>0</v>
      </c>
      <c r="I21" s="333">
        <f t="shared" si="7"/>
        <v>0</v>
      </c>
      <c r="J21" s="333">
        <f t="shared" si="7"/>
        <v>0</v>
      </c>
      <c r="K21" s="333">
        <f t="shared" si="7"/>
        <v>0.05</v>
      </c>
      <c r="L21" s="333">
        <f t="shared" si="7"/>
        <v>0</v>
      </c>
      <c r="M21" s="333">
        <f t="shared" si="7"/>
        <v>0</v>
      </c>
      <c r="N21" s="333">
        <f t="shared" si="7"/>
        <v>0</v>
      </c>
      <c r="O21" s="333">
        <f t="shared" si="7"/>
        <v>0</v>
      </c>
      <c r="P21" s="333">
        <f t="shared" si="7"/>
        <v>0</v>
      </c>
      <c r="Q21" s="273">
        <f t="shared" si="0"/>
        <v>0.05</v>
      </c>
      <c r="R21" s="332">
        <f>SUM(R19:R20)</f>
        <v>0</v>
      </c>
      <c r="S21" s="333">
        <f t="shared" ref="S21:AD21" si="8">SUM(S19:S20)</f>
        <v>0</v>
      </c>
      <c r="T21" s="333">
        <f t="shared" si="8"/>
        <v>3.2</v>
      </c>
      <c r="U21" s="333">
        <f t="shared" si="8"/>
        <v>0</v>
      </c>
      <c r="V21" s="333">
        <f t="shared" si="8"/>
        <v>0</v>
      </c>
      <c r="W21" s="333">
        <f t="shared" si="8"/>
        <v>0.05</v>
      </c>
      <c r="X21" s="333">
        <f t="shared" si="8"/>
        <v>0</v>
      </c>
      <c r="Y21" s="333">
        <f t="shared" si="8"/>
        <v>0.3</v>
      </c>
      <c r="Z21" s="333">
        <f t="shared" si="8"/>
        <v>0</v>
      </c>
      <c r="AA21" s="333">
        <f t="shared" si="8"/>
        <v>0</v>
      </c>
      <c r="AB21" s="333">
        <f t="shared" si="8"/>
        <v>0</v>
      </c>
      <c r="AC21" s="333">
        <f t="shared" si="8"/>
        <v>0</v>
      </c>
      <c r="AD21" s="333">
        <f t="shared" si="8"/>
        <v>0</v>
      </c>
      <c r="AE21" s="273">
        <f>SUM(R21:AD21)-AB21-U21</f>
        <v>3.55</v>
      </c>
      <c r="AF21" s="334">
        <f t="shared" si="2"/>
        <v>3.5999999999999996</v>
      </c>
      <c r="AG21" s="334">
        <f>SUM(AG19:AG20)</f>
        <v>31.5</v>
      </c>
      <c r="AH21" s="334">
        <f>SUM(AH19:AH20)</f>
        <v>21.279999999999998</v>
      </c>
    </row>
    <row r="22" spans="1:36" ht="54" customHeight="1">
      <c r="B22" s="63" t="s">
        <v>190</v>
      </c>
      <c r="C22" s="199"/>
      <c r="D22" s="282"/>
      <c r="E22" s="316">
        <v>0.2</v>
      </c>
      <c r="F22" s="200"/>
      <c r="G22" s="200"/>
      <c r="H22" s="200"/>
      <c r="I22" s="282">
        <v>0.1</v>
      </c>
      <c r="J22" s="200"/>
      <c r="K22" s="282">
        <v>2</v>
      </c>
      <c r="L22" s="200"/>
      <c r="M22" s="282">
        <v>0.2</v>
      </c>
      <c r="N22" s="200"/>
      <c r="O22" s="316"/>
      <c r="P22" s="335"/>
      <c r="Q22" s="274">
        <f t="shared" si="0"/>
        <v>2.5</v>
      </c>
      <c r="R22" s="204"/>
      <c r="S22" s="316">
        <v>0.1</v>
      </c>
      <c r="T22" s="282">
        <v>4.4000000000000004</v>
      </c>
      <c r="U22" s="282"/>
      <c r="V22" s="282"/>
      <c r="W22" s="316">
        <v>1.1000000000000001</v>
      </c>
      <c r="X22" s="201"/>
      <c r="Y22" s="201"/>
      <c r="Z22" s="201"/>
      <c r="AA22" s="316"/>
      <c r="AB22" s="316"/>
      <c r="AC22" s="316"/>
      <c r="AD22" s="316"/>
      <c r="AE22" s="203">
        <f t="shared" si="1"/>
        <v>5.6</v>
      </c>
      <c r="AF22" s="206">
        <f t="shared" si="2"/>
        <v>8.1</v>
      </c>
      <c r="AG22" s="291">
        <v>113.5</v>
      </c>
      <c r="AH22" s="317">
        <v>113.5</v>
      </c>
    </row>
    <row r="23" spans="1:36" ht="54" customHeight="1">
      <c r="A23" s="68"/>
      <c r="B23" s="124" t="s">
        <v>191</v>
      </c>
      <c r="C23" s="336"/>
      <c r="D23" s="282"/>
      <c r="E23" s="316"/>
      <c r="F23" s="337"/>
      <c r="G23" s="338"/>
      <c r="H23" s="339"/>
      <c r="I23" s="282">
        <v>0.2</v>
      </c>
      <c r="J23" s="337"/>
      <c r="K23" s="282">
        <v>1.8</v>
      </c>
      <c r="L23" s="337"/>
      <c r="M23" s="282">
        <v>0.4</v>
      </c>
      <c r="N23" s="337"/>
      <c r="O23" s="316"/>
      <c r="P23" s="340"/>
      <c r="Q23" s="203">
        <f t="shared" si="0"/>
        <v>2.4</v>
      </c>
      <c r="R23" s="341"/>
      <c r="S23" s="316"/>
      <c r="T23" s="282">
        <v>1.1000000000000001</v>
      </c>
      <c r="U23" s="282">
        <v>1.1000000000000001</v>
      </c>
      <c r="V23" s="282"/>
      <c r="W23" s="316">
        <v>1.6</v>
      </c>
      <c r="X23" s="342"/>
      <c r="Y23" s="342"/>
      <c r="Z23" s="342"/>
      <c r="AA23" s="316"/>
      <c r="AB23" s="316"/>
      <c r="AC23" s="316"/>
      <c r="AD23" s="316"/>
      <c r="AE23" s="343">
        <f t="shared" si="1"/>
        <v>2.7</v>
      </c>
      <c r="AF23" s="344">
        <f t="shared" si="2"/>
        <v>5.0999999999999996</v>
      </c>
      <c r="AG23" s="291">
        <v>21</v>
      </c>
      <c r="AH23" s="317">
        <v>21</v>
      </c>
    </row>
    <row r="24" spans="1:36" ht="54" customHeight="1">
      <c r="A24" s="197"/>
      <c r="B24" s="198" t="s">
        <v>303</v>
      </c>
      <c r="C24" s="345"/>
      <c r="D24" s="282"/>
      <c r="E24" s="316"/>
      <c r="F24" s="346"/>
      <c r="G24" s="347"/>
      <c r="H24" s="339"/>
      <c r="I24" s="313">
        <v>0.01</v>
      </c>
      <c r="J24" s="348"/>
      <c r="K24" s="282">
        <v>0.16</v>
      </c>
      <c r="L24" s="348"/>
      <c r="M24" s="313">
        <v>0.01</v>
      </c>
      <c r="N24" s="348"/>
      <c r="O24" s="316"/>
      <c r="P24" s="318"/>
      <c r="Q24" s="203">
        <f t="shared" si="0"/>
        <v>0.18000000000000002</v>
      </c>
      <c r="R24" s="349"/>
      <c r="S24" s="316">
        <v>7.4999999999999997E-2</v>
      </c>
      <c r="T24" s="282">
        <v>0.90500000000000003</v>
      </c>
      <c r="U24" s="282"/>
      <c r="V24" s="282"/>
      <c r="W24" s="380">
        <v>3.5000000000000003E-2</v>
      </c>
      <c r="X24" s="350"/>
      <c r="Y24" s="351"/>
      <c r="Z24" s="352"/>
      <c r="AA24" s="316"/>
      <c r="AB24" s="316"/>
      <c r="AC24" s="316"/>
      <c r="AD24" s="316">
        <v>0.14000000000000001</v>
      </c>
      <c r="AE24" s="343">
        <f t="shared" si="1"/>
        <v>1.1549999999999998</v>
      </c>
      <c r="AF24" s="344">
        <f t="shared" si="2"/>
        <v>1.3349999999999997</v>
      </c>
      <c r="AG24" s="291">
        <v>15</v>
      </c>
      <c r="AH24" s="317">
        <v>15</v>
      </c>
    </row>
    <row r="25" spans="1:36" ht="54" customHeight="1">
      <c r="A25" s="68"/>
      <c r="B25" s="51" t="s">
        <v>186</v>
      </c>
      <c r="C25" s="199"/>
      <c r="D25" s="222">
        <v>0.1</v>
      </c>
      <c r="E25" s="201">
        <v>0.1</v>
      </c>
      <c r="F25" s="353"/>
      <c r="G25" s="353"/>
      <c r="H25" s="353">
        <v>2</v>
      </c>
      <c r="I25" s="353">
        <v>0.2</v>
      </c>
      <c r="J25" s="353"/>
      <c r="K25" s="222">
        <v>1</v>
      </c>
      <c r="L25" s="353"/>
      <c r="M25" s="222">
        <v>0.3</v>
      </c>
      <c r="N25" s="353"/>
      <c r="O25" s="318"/>
      <c r="P25" s="318"/>
      <c r="Q25" s="203">
        <f t="shared" si="0"/>
        <v>3.7</v>
      </c>
      <c r="R25" s="204"/>
      <c r="S25" s="316"/>
      <c r="T25" s="282">
        <v>16</v>
      </c>
      <c r="U25" s="282">
        <v>0.2</v>
      </c>
      <c r="V25" s="282"/>
      <c r="W25" s="316">
        <v>1.5</v>
      </c>
      <c r="X25" s="354"/>
      <c r="Y25" s="354"/>
      <c r="Z25" s="201"/>
      <c r="AA25" s="316">
        <v>0.2</v>
      </c>
      <c r="AB25" s="316">
        <v>0.2</v>
      </c>
      <c r="AC25" s="316">
        <v>0.2</v>
      </c>
      <c r="AD25" s="316"/>
      <c r="AE25" s="272">
        <f t="shared" si="1"/>
        <v>17.899999999999999</v>
      </c>
      <c r="AF25" s="206">
        <f t="shared" si="2"/>
        <v>21.599999999999998</v>
      </c>
      <c r="AG25" s="291">
        <v>220</v>
      </c>
      <c r="AH25" s="317">
        <v>220</v>
      </c>
    </row>
    <row r="26" spans="1:36" ht="54" customHeight="1">
      <c r="A26" s="68"/>
      <c r="B26" s="63" t="s">
        <v>187</v>
      </c>
      <c r="C26" s="199"/>
      <c r="D26" s="225"/>
      <c r="E26" s="201"/>
      <c r="F26" s="200"/>
      <c r="G26" s="200"/>
      <c r="H26" s="200"/>
      <c r="I26" s="353"/>
      <c r="J26" s="353"/>
      <c r="K26" s="222">
        <v>2</v>
      </c>
      <c r="L26" s="353"/>
      <c r="M26" s="222">
        <v>0.1</v>
      </c>
      <c r="N26" s="353"/>
      <c r="O26" s="355"/>
      <c r="P26" s="318"/>
      <c r="Q26" s="203">
        <f t="shared" si="0"/>
        <v>2.1</v>
      </c>
      <c r="R26" s="204"/>
      <c r="S26" s="316"/>
      <c r="T26" s="222">
        <v>2</v>
      </c>
      <c r="U26" s="222">
        <v>2</v>
      </c>
      <c r="V26" s="222">
        <v>2</v>
      </c>
      <c r="W26" s="316">
        <v>2.5</v>
      </c>
      <c r="X26" s="201"/>
      <c r="Y26" s="201"/>
      <c r="Z26" s="201"/>
      <c r="AA26" s="318"/>
      <c r="AB26" s="318"/>
      <c r="AC26" s="318"/>
      <c r="AD26" s="318"/>
      <c r="AE26" s="203">
        <f>SUM(R26:AD26)-AB26-U26-V26</f>
        <v>4.5</v>
      </c>
      <c r="AF26" s="206">
        <f t="shared" si="2"/>
        <v>6.6</v>
      </c>
      <c r="AG26" s="292">
        <v>9.5</v>
      </c>
      <c r="AH26" s="356">
        <v>9.5</v>
      </c>
    </row>
    <row r="27" spans="1:36" ht="54" customHeight="1">
      <c r="A27" s="68"/>
      <c r="B27" s="63" t="s">
        <v>192</v>
      </c>
      <c r="C27" s="199"/>
      <c r="D27" s="225"/>
      <c r="E27" s="201"/>
      <c r="F27" s="200"/>
      <c r="G27" s="200"/>
      <c r="H27" s="200"/>
      <c r="I27" s="353"/>
      <c r="J27" s="353"/>
      <c r="K27" s="353">
        <v>3</v>
      </c>
      <c r="L27" s="353"/>
      <c r="M27" s="222"/>
      <c r="N27" s="353"/>
      <c r="O27" s="355"/>
      <c r="P27" s="318"/>
      <c r="Q27" s="203">
        <f t="shared" si="0"/>
        <v>3</v>
      </c>
      <c r="R27" s="204"/>
      <c r="S27" s="201"/>
      <c r="T27" s="225">
        <v>47</v>
      </c>
      <c r="U27" s="225"/>
      <c r="V27" s="225"/>
      <c r="W27" s="316"/>
      <c r="X27" s="201"/>
      <c r="Y27" s="201"/>
      <c r="Z27" s="201"/>
      <c r="AA27" s="355"/>
      <c r="AB27" s="355"/>
      <c r="AC27" s="355"/>
      <c r="AD27" s="355"/>
      <c r="AE27" s="203">
        <f t="shared" si="1"/>
        <v>47</v>
      </c>
      <c r="AF27" s="206">
        <f t="shared" si="2"/>
        <v>50</v>
      </c>
      <c r="AG27" s="357">
        <v>618</v>
      </c>
      <c r="AH27" s="358">
        <v>618</v>
      </c>
    </row>
    <row r="28" spans="1:36" ht="54" customHeight="1">
      <c r="A28" s="68"/>
      <c r="B28" s="63" t="s">
        <v>189</v>
      </c>
      <c r="C28" s="199"/>
      <c r="D28" s="225"/>
      <c r="E28" s="201"/>
      <c r="F28" s="200"/>
      <c r="G28" s="200"/>
      <c r="H28" s="200"/>
      <c r="I28" s="353"/>
      <c r="J28" s="353"/>
      <c r="K28" s="353"/>
      <c r="L28" s="353"/>
      <c r="M28" s="353">
        <v>0.3</v>
      </c>
      <c r="N28" s="353"/>
      <c r="O28" s="355">
        <v>0.2</v>
      </c>
      <c r="P28" s="318"/>
      <c r="Q28" s="203">
        <f t="shared" si="0"/>
        <v>0.5</v>
      </c>
      <c r="R28" s="204"/>
      <c r="S28" s="201"/>
      <c r="T28" s="225">
        <v>2.42</v>
      </c>
      <c r="U28" s="225">
        <v>1</v>
      </c>
      <c r="V28" s="225"/>
      <c r="W28" s="201"/>
      <c r="X28" s="201"/>
      <c r="Y28" s="201"/>
      <c r="Z28" s="201"/>
      <c r="AA28" s="355">
        <v>0.64</v>
      </c>
      <c r="AB28" s="355">
        <v>0.64</v>
      </c>
      <c r="AC28" s="355"/>
      <c r="AD28" s="355"/>
      <c r="AE28" s="203">
        <f t="shared" si="1"/>
        <v>3.0599999999999996</v>
      </c>
      <c r="AF28" s="206">
        <f t="shared" si="2"/>
        <v>3.5599999999999996</v>
      </c>
      <c r="AG28" s="357">
        <v>50.9</v>
      </c>
      <c r="AH28" s="358">
        <v>45.81</v>
      </c>
    </row>
    <row r="29" spans="1:36" ht="54" customHeight="1">
      <c r="A29" s="68"/>
      <c r="B29" s="63" t="s">
        <v>193</v>
      </c>
      <c r="C29" s="199"/>
      <c r="D29" s="225"/>
      <c r="E29" s="201"/>
      <c r="F29" s="200"/>
      <c r="G29" s="200"/>
      <c r="H29" s="200"/>
      <c r="I29" s="200"/>
      <c r="J29" s="200"/>
      <c r="K29" s="200"/>
      <c r="L29" s="200"/>
      <c r="M29" s="200"/>
      <c r="N29" s="200"/>
      <c r="O29" s="355"/>
      <c r="P29" s="318"/>
      <c r="Q29" s="203">
        <f t="shared" si="0"/>
        <v>0</v>
      </c>
      <c r="R29" s="204"/>
      <c r="S29" s="201"/>
      <c r="T29" s="225">
        <v>0.3</v>
      </c>
      <c r="U29" s="225"/>
      <c r="V29" s="225"/>
      <c r="W29" s="201"/>
      <c r="X29" s="201"/>
      <c r="Y29" s="201"/>
      <c r="Z29" s="201"/>
      <c r="AA29" s="355"/>
      <c r="AB29" s="355"/>
      <c r="AC29" s="355"/>
      <c r="AD29" s="355"/>
      <c r="AE29" s="203">
        <f t="shared" si="1"/>
        <v>0.3</v>
      </c>
      <c r="AF29" s="206">
        <f t="shared" si="2"/>
        <v>0.3</v>
      </c>
      <c r="AG29" s="357">
        <v>1</v>
      </c>
      <c r="AH29" s="358">
        <v>0.9</v>
      </c>
    </row>
    <row r="30" spans="1:36" ht="54" customHeight="1">
      <c r="A30" s="68"/>
      <c r="B30" s="63" t="s">
        <v>194</v>
      </c>
      <c r="C30" s="199"/>
      <c r="D30" s="225"/>
      <c r="E30" s="201"/>
      <c r="F30" s="200"/>
      <c r="G30" s="200"/>
      <c r="H30" s="200"/>
      <c r="I30" s="200"/>
      <c r="J30" s="200"/>
      <c r="K30" s="200"/>
      <c r="L30" s="200"/>
      <c r="M30" s="200"/>
      <c r="N30" s="200"/>
      <c r="O30" s="355"/>
      <c r="P30" s="318"/>
      <c r="Q30" s="203">
        <f t="shared" si="0"/>
        <v>0</v>
      </c>
      <c r="R30" s="204"/>
      <c r="S30" s="201"/>
      <c r="T30" s="225">
        <v>0.5</v>
      </c>
      <c r="U30" s="225"/>
      <c r="V30" s="225"/>
      <c r="W30" s="201"/>
      <c r="X30" s="201"/>
      <c r="Y30" s="201"/>
      <c r="Z30" s="201"/>
      <c r="AA30" s="355"/>
      <c r="AB30" s="355"/>
      <c r="AC30" s="355"/>
      <c r="AD30" s="355"/>
      <c r="AE30" s="203">
        <f>SUM(R30:AD30)-AB30-U30</f>
        <v>0.5</v>
      </c>
      <c r="AF30" s="206">
        <f t="shared" si="2"/>
        <v>0.5</v>
      </c>
      <c r="AG30" s="357">
        <v>5.2</v>
      </c>
      <c r="AH30" s="358">
        <v>5.2</v>
      </c>
    </row>
    <row r="31" spans="1:36" ht="54" customHeight="1" thickBot="1">
      <c r="A31" s="68"/>
      <c r="B31" s="106" t="s">
        <v>216</v>
      </c>
      <c r="C31" s="332">
        <f>SUM(C22:C30)</f>
        <v>0</v>
      </c>
      <c r="D31" s="333">
        <f t="shared" ref="D31:P31" si="9">SUM(D22:D30)</f>
        <v>0.1</v>
      </c>
      <c r="E31" s="333">
        <f t="shared" si="9"/>
        <v>0.30000000000000004</v>
      </c>
      <c r="F31" s="333">
        <f t="shared" si="9"/>
        <v>0</v>
      </c>
      <c r="G31" s="333">
        <f t="shared" si="9"/>
        <v>0</v>
      </c>
      <c r="H31" s="333">
        <f t="shared" si="9"/>
        <v>2</v>
      </c>
      <c r="I31" s="333">
        <f t="shared" si="9"/>
        <v>0.51</v>
      </c>
      <c r="J31" s="333">
        <f t="shared" si="9"/>
        <v>0</v>
      </c>
      <c r="K31" s="333">
        <f t="shared" si="9"/>
        <v>9.9600000000000009</v>
      </c>
      <c r="L31" s="333">
        <f t="shared" si="9"/>
        <v>0</v>
      </c>
      <c r="M31" s="333">
        <f t="shared" si="9"/>
        <v>1.3100000000000003</v>
      </c>
      <c r="N31" s="333">
        <f t="shared" si="9"/>
        <v>0</v>
      </c>
      <c r="O31" s="333">
        <f t="shared" si="9"/>
        <v>0.2</v>
      </c>
      <c r="P31" s="333">
        <f t="shared" si="9"/>
        <v>0</v>
      </c>
      <c r="Q31" s="275">
        <f>SUM(C31:P31)</f>
        <v>14.38</v>
      </c>
      <c r="R31" s="332">
        <f>SUM(R22:R30)</f>
        <v>0</v>
      </c>
      <c r="S31" s="333">
        <f t="shared" ref="S31:AD31" si="10">SUM(S22:S30)</f>
        <v>0.17499999999999999</v>
      </c>
      <c r="T31" s="333">
        <f t="shared" si="10"/>
        <v>74.625</v>
      </c>
      <c r="U31" s="333">
        <f t="shared" si="10"/>
        <v>4.3</v>
      </c>
      <c r="V31" s="333">
        <f t="shared" si="10"/>
        <v>2</v>
      </c>
      <c r="W31" s="333">
        <f t="shared" si="10"/>
        <v>6.7350000000000003</v>
      </c>
      <c r="X31" s="333">
        <f t="shared" si="10"/>
        <v>0</v>
      </c>
      <c r="Y31" s="333">
        <f t="shared" si="10"/>
        <v>0</v>
      </c>
      <c r="Z31" s="333">
        <f t="shared" si="10"/>
        <v>0</v>
      </c>
      <c r="AA31" s="333">
        <f t="shared" si="10"/>
        <v>0.84000000000000008</v>
      </c>
      <c r="AB31" s="333">
        <f t="shared" si="10"/>
        <v>0.84000000000000008</v>
      </c>
      <c r="AC31" s="333">
        <f t="shared" si="10"/>
        <v>0.2</v>
      </c>
      <c r="AD31" s="333">
        <f t="shared" si="10"/>
        <v>0.14000000000000001</v>
      </c>
      <c r="AE31" s="212">
        <f>SUM(R31:AD31)-AB31-U31-V31</f>
        <v>82.715000000000003</v>
      </c>
      <c r="AF31" s="334">
        <f t="shared" si="2"/>
        <v>97.094999999999999</v>
      </c>
      <c r="AG31" s="334">
        <f>SUM(AG22:AG30)</f>
        <v>1054.1000000000001</v>
      </c>
      <c r="AH31" s="334">
        <f>SUM(AH22:AH30)</f>
        <v>1048.9100000000001</v>
      </c>
    </row>
    <row r="32" spans="1:36" ht="54" customHeight="1">
      <c r="B32" s="63" t="s">
        <v>239</v>
      </c>
      <c r="C32" s="359"/>
      <c r="D32" s="337"/>
      <c r="E32" s="342"/>
      <c r="F32" s="337">
        <v>0.4</v>
      </c>
      <c r="G32" s="337"/>
      <c r="H32" s="337">
        <v>0.1</v>
      </c>
      <c r="I32" s="337"/>
      <c r="J32" s="337"/>
      <c r="K32" s="337">
        <v>0.7</v>
      </c>
      <c r="L32" s="337"/>
      <c r="M32" s="337"/>
      <c r="N32" s="337"/>
      <c r="O32" s="342"/>
      <c r="P32" s="350"/>
      <c r="Q32" s="274">
        <f t="shared" si="0"/>
        <v>1.2</v>
      </c>
      <c r="R32" s="360"/>
      <c r="S32" s="342"/>
      <c r="T32" s="337">
        <v>3.1</v>
      </c>
      <c r="U32" s="337">
        <v>3</v>
      </c>
      <c r="V32" s="337"/>
      <c r="W32" s="342">
        <v>0.5</v>
      </c>
      <c r="X32" s="342"/>
      <c r="Y32" s="342"/>
      <c r="Z32" s="342"/>
      <c r="AA32" s="342"/>
      <c r="AB32" s="342"/>
      <c r="AC32" s="342"/>
      <c r="AD32" s="361"/>
      <c r="AE32" s="362">
        <f t="shared" si="1"/>
        <v>3.5999999999999996</v>
      </c>
      <c r="AF32" s="206">
        <f t="shared" si="2"/>
        <v>4.8</v>
      </c>
      <c r="AG32" s="363">
        <v>31.9</v>
      </c>
      <c r="AH32" s="364">
        <v>31.9</v>
      </c>
    </row>
    <row r="33" spans="1:34" ht="54" customHeight="1">
      <c r="A33" s="68"/>
      <c r="B33" s="63" t="s">
        <v>241</v>
      </c>
      <c r="C33" s="199"/>
      <c r="D33" s="200"/>
      <c r="E33" s="201"/>
      <c r="F33" s="200"/>
      <c r="G33" s="200"/>
      <c r="H33" s="200"/>
      <c r="I33" s="200"/>
      <c r="J33" s="200"/>
      <c r="K33" s="200"/>
      <c r="L33" s="200"/>
      <c r="M33" s="200"/>
      <c r="N33" s="200"/>
      <c r="O33" s="201"/>
      <c r="P33" s="354"/>
      <c r="Q33" s="203">
        <f t="shared" si="0"/>
        <v>0</v>
      </c>
      <c r="R33" s="204"/>
      <c r="S33" s="201"/>
      <c r="T33" s="200">
        <v>6</v>
      </c>
      <c r="U33" s="200">
        <v>0.2</v>
      </c>
      <c r="V33" s="200"/>
      <c r="W33" s="201"/>
      <c r="X33" s="201"/>
      <c r="Y33" s="201"/>
      <c r="Z33" s="201"/>
      <c r="AA33" s="201"/>
      <c r="AB33" s="201"/>
      <c r="AC33" s="201"/>
      <c r="AD33" s="201"/>
      <c r="AE33" s="203">
        <f t="shared" si="1"/>
        <v>6</v>
      </c>
      <c r="AF33" s="206">
        <f t="shared" si="2"/>
        <v>6</v>
      </c>
      <c r="AG33" s="328">
        <v>36.299999999999997</v>
      </c>
      <c r="AH33" s="329">
        <v>36.299999999999997</v>
      </c>
    </row>
    <row r="34" spans="1:34" ht="54" customHeight="1">
      <c r="A34" s="68"/>
      <c r="B34" s="63" t="s">
        <v>170</v>
      </c>
      <c r="C34" s="199"/>
      <c r="D34" s="200"/>
      <c r="E34" s="201"/>
      <c r="F34" s="200"/>
      <c r="G34" s="200"/>
      <c r="H34" s="200"/>
      <c r="I34" s="200"/>
      <c r="J34" s="200"/>
      <c r="K34" s="282">
        <v>22.24</v>
      </c>
      <c r="L34" s="200"/>
      <c r="M34" s="200"/>
      <c r="N34" s="200"/>
      <c r="O34" s="201"/>
      <c r="P34" s="202"/>
      <c r="Q34" s="203">
        <f t="shared" si="0"/>
        <v>22.24</v>
      </c>
      <c r="R34" s="204"/>
      <c r="S34" s="201"/>
      <c r="T34" s="200">
        <v>47.59</v>
      </c>
      <c r="U34" s="200">
        <v>26.68</v>
      </c>
      <c r="V34" s="200"/>
      <c r="W34" s="201">
        <v>11.67</v>
      </c>
      <c r="X34" s="201"/>
      <c r="Y34" s="201">
        <v>7.0000000000000007E-2</v>
      </c>
      <c r="Z34" s="201"/>
      <c r="AA34" s="201">
        <v>0.14000000000000001</v>
      </c>
      <c r="AB34" s="201">
        <v>0.14000000000000001</v>
      </c>
      <c r="AC34" s="201">
        <v>0.14000000000000001</v>
      </c>
      <c r="AD34" s="201"/>
      <c r="AE34" s="203">
        <f t="shared" si="1"/>
        <v>59.610000000000007</v>
      </c>
      <c r="AF34" s="206">
        <f t="shared" si="2"/>
        <v>81.850000000000009</v>
      </c>
      <c r="AG34" s="291">
        <v>974.64700000000005</v>
      </c>
      <c r="AH34" s="291">
        <v>974.64700000000005</v>
      </c>
    </row>
    <row r="35" spans="1:34" ht="54" customHeight="1">
      <c r="A35" s="68"/>
      <c r="B35" s="63" t="s">
        <v>242</v>
      </c>
      <c r="C35" s="199"/>
      <c r="D35" s="200"/>
      <c r="E35" s="201"/>
      <c r="F35" s="200"/>
      <c r="G35" s="200"/>
      <c r="H35" s="200"/>
      <c r="I35" s="200"/>
      <c r="J35" s="200"/>
      <c r="K35" s="282">
        <v>12.620000000000001</v>
      </c>
      <c r="L35" s="200"/>
      <c r="M35" s="200">
        <v>0.06</v>
      </c>
      <c r="N35" s="200"/>
      <c r="O35" s="201"/>
      <c r="P35" s="202"/>
      <c r="Q35" s="203">
        <f t="shared" si="0"/>
        <v>12.680000000000001</v>
      </c>
      <c r="R35" s="204"/>
      <c r="S35" s="201"/>
      <c r="T35" s="200">
        <v>17.830000000000002</v>
      </c>
      <c r="U35" s="200">
        <v>17.18</v>
      </c>
      <c r="V35" s="200"/>
      <c r="W35" s="201">
        <v>2.23</v>
      </c>
      <c r="X35" s="201"/>
      <c r="Y35" s="201">
        <v>0.84</v>
      </c>
      <c r="Z35" s="201"/>
      <c r="AA35" s="201">
        <v>0.5</v>
      </c>
      <c r="AB35" s="201">
        <v>0.49</v>
      </c>
      <c r="AC35" s="201">
        <v>0.52</v>
      </c>
      <c r="AD35" s="201"/>
      <c r="AE35" s="203">
        <f t="shared" si="1"/>
        <v>21.920000000000009</v>
      </c>
      <c r="AF35" s="206">
        <f t="shared" si="2"/>
        <v>34.600000000000009</v>
      </c>
      <c r="AG35" s="328">
        <v>422.8</v>
      </c>
      <c r="AH35" s="328">
        <v>380.5</v>
      </c>
    </row>
    <row r="36" spans="1:34" ht="54" customHeight="1">
      <c r="A36" s="68"/>
      <c r="B36" s="63" t="s">
        <v>240</v>
      </c>
      <c r="C36" s="199"/>
      <c r="D36" s="200"/>
      <c r="E36" s="201">
        <v>0.23</v>
      </c>
      <c r="F36" s="377">
        <v>0.03</v>
      </c>
      <c r="G36" s="200"/>
      <c r="H36" s="200"/>
      <c r="I36" s="200"/>
      <c r="J36" s="200"/>
      <c r="K36" s="200">
        <v>3.73</v>
      </c>
      <c r="L36" s="200">
        <v>1.23</v>
      </c>
      <c r="M36" s="200"/>
      <c r="N36" s="200">
        <v>0</v>
      </c>
      <c r="O36" s="201"/>
      <c r="P36" s="202"/>
      <c r="Q36" s="203">
        <f t="shared" si="0"/>
        <v>5.2200000000000006</v>
      </c>
      <c r="R36" s="204"/>
      <c r="S36" s="201"/>
      <c r="T36" s="200">
        <v>0.18</v>
      </c>
      <c r="U36" s="200">
        <v>0.08</v>
      </c>
      <c r="V36" s="200"/>
      <c r="W36" s="201">
        <v>0.59</v>
      </c>
      <c r="X36" s="201"/>
      <c r="Y36" s="201"/>
      <c r="Z36" s="201">
        <v>0.1</v>
      </c>
      <c r="AA36" s="201">
        <v>1.8</v>
      </c>
      <c r="AB36" s="201">
        <v>1.8</v>
      </c>
      <c r="AC36" s="201">
        <v>7.26</v>
      </c>
      <c r="AD36" s="201"/>
      <c r="AE36" s="203">
        <f t="shared" si="1"/>
        <v>9.9299999999999979</v>
      </c>
      <c r="AF36" s="206">
        <f t="shared" si="2"/>
        <v>15.149999999999999</v>
      </c>
      <c r="AG36" s="328">
        <v>205</v>
      </c>
      <c r="AH36" s="329">
        <v>205</v>
      </c>
    </row>
    <row r="37" spans="1:34" ht="54" customHeight="1">
      <c r="A37" s="68"/>
      <c r="B37" s="99" t="s">
        <v>243</v>
      </c>
      <c r="C37" s="365"/>
      <c r="D37" s="353"/>
      <c r="E37" s="354"/>
      <c r="F37" s="353">
        <v>0.87</v>
      </c>
      <c r="G37" s="353"/>
      <c r="H37" s="353"/>
      <c r="I37" s="353"/>
      <c r="J37" s="353"/>
      <c r="K37" s="222">
        <v>9.57</v>
      </c>
      <c r="L37" s="353"/>
      <c r="M37" s="353"/>
      <c r="N37" s="353"/>
      <c r="O37" s="354"/>
      <c r="P37" s="202"/>
      <c r="Q37" s="203">
        <f t="shared" si="0"/>
        <v>10.44</v>
      </c>
      <c r="R37" s="366"/>
      <c r="S37" s="354">
        <v>0.34</v>
      </c>
      <c r="T37" s="353">
        <v>20.56</v>
      </c>
      <c r="U37" s="353">
        <v>18.57</v>
      </c>
      <c r="V37" s="353"/>
      <c r="W37" s="353">
        <v>6.24</v>
      </c>
      <c r="X37" s="354"/>
      <c r="Y37" s="354">
        <v>0.38</v>
      </c>
      <c r="Z37" s="354"/>
      <c r="AA37" s="354">
        <v>0.01</v>
      </c>
      <c r="AB37" s="354">
        <v>0.01</v>
      </c>
      <c r="AC37" s="353">
        <v>0.17</v>
      </c>
      <c r="AD37" s="354"/>
      <c r="AE37" s="203">
        <f t="shared" si="1"/>
        <v>27.700000000000003</v>
      </c>
      <c r="AF37" s="206">
        <f>Q37+AE37</f>
        <v>38.14</v>
      </c>
      <c r="AG37" s="367">
        <v>475.26799999999997</v>
      </c>
      <c r="AH37" s="367">
        <v>475.26799999999997</v>
      </c>
    </row>
    <row r="38" spans="1:34" ht="54" customHeight="1" thickBot="1">
      <c r="A38" s="68"/>
      <c r="B38" s="106" t="s">
        <v>214</v>
      </c>
      <c r="C38" s="332">
        <f>SUM(C32:C37)</f>
        <v>0</v>
      </c>
      <c r="D38" s="333">
        <f t="shared" ref="D38:P38" si="11">SUM(D32:D37)</f>
        <v>0</v>
      </c>
      <c r="E38" s="333">
        <f t="shared" si="11"/>
        <v>0.23</v>
      </c>
      <c r="F38" s="333">
        <f t="shared" si="11"/>
        <v>1.3</v>
      </c>
      <c r="G38" s="333">
        <f t="shared" si="11"/>
        <v>0</v>
      </c>
      <c r="H38" s="333">
        <f t="shared" si="11"/>
        <v>0.1</v>
      </c>
      <c r="I38" s="333">
        <f t="shared" si="11"/>
        <v>0</v>
      </c>
      <c r="J38" s="333">
        <f t="shared" si="11"/>
        <v>0</v>
      </c>
      <c r="K38" s="333">
        <f t="shared" si="11"/>
        <v>48.86</v>
      </c>
      <c r="L38" s="333">
        <f t="shared" si="11"/>
        <v>1.23</v>
      </c>
      <c r="M38" s="333">
        <f t="shared" si="11"/>
        <v>0.06</v>
      </c>
      <c r="N38" s="333">
        <f t="shared" si="11"/>
        <v>0</v>
      </c>
      <c r="O38" s="333">
        <f t="shared" si="11"/>
        <v>0</v>
      </c>
      <c r="P38" s="333">
        <f t="shared" si="11"/>
        <v>0</v>
      </c>
      <c r="Q38" s="275">
        <f t="shared" si="0"/>
        <v>51.78</v>
      </c>
      <c r="R38" s="332">
        <f>SUM(R32:R37)</f>
        <v>0</v>
      </c>
      <c r="S38" s="333">
        <f t="shared" ref="S38:AD38" si="12">SUM(S32:S37)</f>
        <v>0.34</v>
      </c>
      <c r="T38" s="333">
        <f t="shared" si="12"/>
        <v>95.260000000000019</v>
      </c>
      <c r="U38" s="333">
        <f t="shared" si="12"/>
        <v>65.710000000000008</v>
      </c>
      <c r="V38" s="333">
        <f t="shared" si="12"/>
        <v>0</v>
      </c>
      <c r="W38" s="333">
        <f t="shared" si="12"/>
        <v>21.23</v>
      </c>
      <c r="X38" s="333">
        <f t="shared" si="12"/>
        <v>0</v>
      </c>
      <c r="Y38" s="333">
        <f t="shared" si="12"/>
        <v>1.29</v>
      </c>
      <c r="Z38" s="333">
        <f t="shared" si="12"/>
        <v>0.1</v>
      </c>
      <c r="AA38" s="333">
        <f t="shared" si="12"/>
        <v>2.4499999999999997</v>
      </c>
      <c r="AB38" s="333">
        <f t="shared" si="12"/>
        <v>2.44</v>
      </c>
      <c r="AC38" s="333">
        <f t="shared" si="12"/>
        <v>8.09</v>
      </c>
      <c r="AD38" s="333">
        <f t="shared" si="12"/>
        <v>0</v>
      </c>
      <c r="AE38" s="273">
        <f t="shared" si="1"/>
        <v>128.76</v>
      </c>
      <c r="AF38" s="334">
        <f>Q38+AE38</f>
        <v>180.54</v>
      </c>
      <c r="AG38" s="334">
        <f>SUM(AG32:AG37)</f>
        <v>2145.915</v>
      </c>
      <c r="AH38" s="334">
        <f>SUM(AH32:AH37)</f>
        <v>2103.6149999999998</v>
      </c>
    </row>
    <row r="39" spans="1:34" ht="54" customHeight="1">
      <c r="B39" s="62" t="s">
        <v>200</v>
      </c>
      <c r="C39" s="368"/>
      <c r="D39" s="282"/>
      <c r="E39" s="201">
        <v>0.1</v>
      </c>
      <c r="F39" s="222"/>
      <c r="G39" s="222"/>
      <c r="H39" s="222"/>
      <c r="I39" s="222"/>
      <c r="J39" s="222"/>
      <c r="K39" s="282">
        <v>0.3</v>
      </c>
      <c r="L39" s="222"/>
      <c r="M39" s="222"/>
      <c r="N39" s="222"/>
      <c r="O39" s="222"/>
      <c r="P39" s="369"/>
      <c r="Q39" s="203">
        <f t="shared" si="0"/>
        <v>0.4</v>
      </c>
      <c r="R39" s="243"/>
      <c r="S39" s="296"/>
      <c r="T39" s="320">
        <v>0.2</v>
      </c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03">
        <f t="shared" si="1"/>
        <v>0.2</v>
      </c>
      <c r="AF39" s="206">
        <f t="shared" si="2"/>
        <v>0.60000000000000009</v>
      </c>
      <c r="AG39" s="328">
        <v>5</v>
      </c>
      <c r="AH39" s="329">
        <v>4</v>
      </c>
    </row>
    <row r="40" spans="1:34" ht="54" customHeight="1">
      <c r="A40" s="68"/>
      <c r="B40" s="62" t="s">
        <v>197</v>
      </c>
      <c r="C40" s="199"/>
      <c r="D40" s="200"/>
      <c r="E40" s="201"/>
      <c r="F40" s="200"/>
      <c r="G40" s="200"/>
      <c r="H40" s="200"/>
      <c r="I40" s="200"/>
      <c r="J40" s="200"/>
      <c r="K40" s="200"/>
      <c r="L40" s="200"/>
      <c r="M40" s="200"/>
      <c r="N40" s="200"/>
      <c r="O40" s="201"/>
      <c r="P40" s="202"/>
      <c r="Q40" s="203">
        <f t="shared" si="0"/>
        <v>0</v>
      </c>
      <c r="R40" s="204"/>
      <c r="S40" s="201"/>
      <c r="T40" s="200">
        <v>0.5</v>
      </c>
      <c r="U40" s="200"/>
      <c r="V40" s="200"/>
      <c r="W40" s="201"/>
      <c r="X40" s="201"/>
      <c r="Y40" s="201">
        <v>0.1</v>
      </c>
      <c r="Z40" s="201"/>
      <c r="AA40" s="201"/>
      <c r="AB40" s="201"/>
      <c r="AC40" s="201"/>
      <c r="AD40" s="201"/>
      <c r="AE40" s="203">
        <f t="shared" si="1"/>
        <v>0.6</v>
      </c>
      <c r="AF40" s="206">
        <f t="shared" si="2"/>
        <v>0.6</v>
      </c>
      <c r="AG40" s="328">
        <v>5.6</v>
      </c>
      <c r="AH40" s="329">
        <v>4.7</v>
      </c>
    </row>
    <row r="41" spans="1:34" ht="54" customHeight="1">
      <c r="A41" s="68"/>
      <c r="B41" s="51" t="s">
        <v>199</v>
      </c>
      <c r="C41" s="199">
        <v>0.1</v>
      </c>
      <c r="D41" s="200"/>
      <c r="E41" s="201"/>
      <c r="F41" s="200"/>
      <c r="G41" s="200"/>
      <c r="H41" s="200"/>
      <c r="I41" s="200"/>
      <c r="J41" s="200"/>
      <c r="K41" s="282">
        <v>0.2</v>
      </c>
      <c r="L41" s="200"/>
      <c r="M41" s="200"/>
      <c r="N41" s="200"/>
      <c r="O41" s="201"/>
      <c r="P41" s="202"/>
      <c r="Q41" s="203">
        <f t="shared" si="0"/>
        <v>0.30000000000000004</v>
      </c>
      <c r="R41" s="204"/>
      <c r="S41" s="201">
        <v>0.1</v>
      </c>
      <c r="T41" s="200">
        <v>0.5</v>
      </c>
      <c r="U41" s="200"/>
      <c r="V41" s="200"/>
      <c r="W41" s="201">
        <v>0.1</v>
      </c>
      <c r="X41" s="201"/>
      <c r="Y41" s="201"/>
      <c r="Z41" s="201"/>
      <c r="AA41" s="201"/>
      <c r="AB41" s="201"/>
      <c r="AC41" s="201"/>
      <c r="AD41" s="201"/>
      <c r="AE41" s="203">
        <f t="shared" si="1"/>
        <v>0.7</v>
      </c>
      <c r="AF41" s="206">
        <f t="shared" si="2"/>
        <v>1</v>
      </c>
      <c r="AG41" s="328">
        <v>11</v>
      </c>
      <c r="AH41" s="329">
        <v>10</v>
      </c>
    </row>
    <row r="42" spans="1:34" ht="54" customHeight="1" thickBot="1">
      <c r="A42" s="68"/>
      <c r="B42" s="21" t="s">
        <v>215</v>
      </c>
      <c r="C42" s="210">
        <f>SUM(C39:C41)</f>
        <v>0.1</v>
      </c>
      <c r="D42" s="210">
        <f t="shared" ref="D42:I42" si="13">SUM(D39:D41)</f>
        <v>0</v>
      </c>
      <c r="E42" s="210">
        <f t="shared" si="13"/>
        <v>0.1</v>
      </c>
      <c r="F42" s="210">
        <f t="shared" si="13"/>
        <v>0</v>
      </c>
      <c r="G42" s="210">
        <f t="shared" si="13"/>
        <v>0</v>
      </c>
      <c r="H42" s="210">
        <f>SUM(H39:H41)</f>
        <v>0</v>
      </c>
      <c r="I42" s="210">
        <f t="shared" si="13"/>
        <v>0</v>
      </c>
      <c r="J42" s="210">
        <f t="shared" ref="J42:P42" si="14">SUM(J39:J41)</f>
        <v>0</v>
      </c>
      <c r="K42" s="210">
        <f t="shared" si="14"/>
        <v>0.5</v>
      </c>
      <c r="L42" s="210">
        <f t="shared" si="14"/>
        <v>0</v>
      </c>
      <c r="M42" s="210">
        <f t="shared" si="14"/>
        <v>0</v>
      </c>
      <c r="N42" s="210">
        <f t="shared" si="14"/>
        <v>0</v>
      </c>
      <c r="O42" s="210">
        <f t="shared" si="14"/>
        <v>0</v>
      </c>
      <c r="P42" s="210">
        <f t="shared" si="14"/>
        <v>0</v>
      </c>
      <c r="Q42" s="203">
        <f t="shared" si="0"/>
        <v>0.7</v>
      </c>
      <c r="R42" s="332">
        <f>SUM(R39:R41)</f>
        <v>0</v>
      </c>
      <c r="S42" s="333">
        <f>SUM(S39:S41)</f>
        <v>0.1</v>
      </c>
      <c r="T42" s="333">
        <f>SUM(T39:T41)</f>
        <v>1.2</v>
      </c>
      <c r="U42" s="333">
        <f>SUM(U39:U41)</f>
        <v>0</v>
      </c>
      <c r="V42" s="333">
        <f t="shared" ref="V42:AD42" si="15">SUM(V39:V41)</f>
        <v>0</v>
      </c>
      <c r="W42" s="333">
        <f>SUM(W39:W41)</f>
        <v>0.1</v>
      </c>
      <c r="X42" s="333">
        <f t="shared" si="15"/>
        <v>0</v>
      </c>
      <c r="Y42" s="333">
        <f t="shared" si="15"/>
        <v>0.1</v>
      </c>
      <c r="Z42" s="333">
        <f t="shared" si="15"/>
        <v>0</v>
      </c>
      <c r="AA42" s="333">
        <f t="shared" si="15"/>
        <v>0</v>
      </c>
      <c r="AB42" s="333">
        <f t="shared" si="15"/>
        <v>0</v>
      </c>
      <c r="AC42" s="333">
        <f t="shared" si="15"/>
        <v>0</v>
      </c>
      <c r="AD42" s="333">
        <f t="shared" si="15"/>
        <v>0</v>
      </c>
      <c r="AE42" s="273">
        <f t="shared" si="1"/>
        <v>1.5000000000000002</v>
      </c>
      <c r="AF42" s="370">
        <f t="shared" si="2"/>
        <v>2.2000000000000002</v>
      </c>
      <c r="AG42" s="371">
        <f>SUM(AG39:AG41)</f>
        <v>21.6</v>
      </c>
      <c r="AH42" s="371">
        <f>SUM(AH39:AH41)</f>
        <v>18.7</v>
      </c>
    </row>
    <row r="43" spans="1:34" ht="54" customHeight="1" thickBot="1">
      <c r="B43" s="106" t="s">
        <v>204</v>
      </c>
      <c r="C43" s="372">
        <f>SUM(C13,C18,C21,C31,C38,C42)</f>
        <v>0.1</v>
      </c>
      <c r="D43" s="373">
        <f t="shared" ref="D43:O43" si="16">SUM(D13,D18,D21,D31,D38,D42)</f>
        <v>0.1</v>
      </c>
      <c r="E43" s="373">
        <f t="shared" si="16"/>
        <v>0.63</v>
      </c>
      <c r="F43" s="373">
        <f t="shared" si="16"/>
        <v>1.3</v>
      </c>
      <c r="G43" s="373">
        <f t="shared" si="16"/>
        <v>0</v>
      </c>
      <c r="H43" s="373">
        <f t="shared" si="16"/>
        <v>2.8000000000000003</v>
      </c>
      <c r="I43" s="373">
        <f t="shared" si="16"/>
        <v>0.54</v>
      </c>
      <c r="J43" s="373">
        <f t="shared" si="16"/>
        <v>0.42000000000000004</v>
      </c>
      <c r="K43" s="373">
        <f t="shared" si="16"/>
        <v>82.38</v>
      </c>
      <c r="L43" s="373">
        <f t="shared" si="16"/>
        <v>1.23</v>
      </c>
      <c r="M43" s="373">
        <f t="shared" si="16"/>
        <v>1.5700000000000003</v>
      </c>
      <c r="N43" s="373">
        <f t="shared" si="16"/>
        <v>0</v>
      </c>
      <c r="O43" s="373">
        <f t="shared" si="16"/>
        <v>0.2</v>
      </c>
      <c r="P43" s="373">
        <f>SUM(P13,P18,P21,P31,P38,P42)</f>
        <v>0</v>
      </c>
      <c r="Q43" s="373">
        <f>SUM(Q13,Q18,Q21,Q31,Q38,Q42)</f>
        <v>91.27</v>
      </c>
      <c r="R43" s="372">
        <f>SUM(R13,R18,R21,R31,R38,R42)</f>
        <v>0</v>
      </c>
      <c r="S43" s="373">
        <f t="shared" ref="S43:AC43" si="17">SUM(S13,S18,S21,S31,S38,S42)</f>
        <v>1.7750000000000001</v>
      </c>
      <c r="T43" s="373">
        <f t="shared" si="17"/>
        <v>302.505</v>
      </c>
      <c r="U43" s="373">
        <f t="shared" si="17"/>
        <v>79.59</v>
      </c>
      <c r="V43" s="373">
        <f t="shared" si="17"/>
        <v>2</v>
      </c>
      <c r="W43" s="373">
        <f t="shared" si="17"/>
        <v>44.135000000000005</v>
      </c>
      <c r="X43" s="373">
        <f>SUM(X13,X18,X21,X31,X38,X42)</f>
        <v>0.5</v>
      </c>
      <c r="Y43" s="373">
        <f t="shared" si="17"/>
        <v>1.8900000000000001</v>
      </c>
      <c r="Z43" s="373">
        <f t="shared" si="17"/>
        <v>0.17</v>
      </c>
      <c r="AA43" s="373">
        <f t="shared" si="17"/>
        <v>7.91</v>
      </c>
      <c r="AB43" s="373">
        <f t="shared" si="17"/>
        <v>7.9</v>
      </c>
      <c r="AC43" s="373">
        <f t="shared" si="17"/>
        <v>12</v>
      </c>
      <c r="AD43" s="373">
        <f>SUM(AD13,AD18,AD21,AD31,AD38,AD42)</f>
        <v>0.25</v>
      </c>
      <c r="AE43" s="374">
        <f>SUM(AE13,AE18,AE21,AE31,AE38,AE42)</f>
        <v>371.13499999999999</v>
      </c>
      <c r="AF43" s="375">
        <f>SUM(AF13,AF18,AF21,AF31,AF38,AF42)</f>
        <v>462.40499999999992</v>
      </c>
      <c r="AG43" s="376">
        <f>SUM(AG13,AG18,AG21,AG31,AG38,AG42)</f>
        <v>4724.5950000000003</v>
      </c>
      <c r="AH43" s="375">
        <f>SUM(AH13,AH18,AH21,AH31,AH38,AH42)</f>
        <v>4618.6949999999997</v>
      </c>
    </row>
  </sheetData>
  <mergeCells count="39">
    <mergeCell ref="AH6:AH7"/>
    <mergeCell ref="AG6:AG7"/>
    <mergeCell ref="AA6:AB6"/>
    <mergeCell ref="AC6:AC7"/>
    <mergeCell ref="AD6:AD7"/>
    <mergeCell ref="AE6:AE7"/>
    <mergeCell ref="AG1:AH1"/>
    <mergeCell ref="T5:W5"/>
    <mergeCell ref="I5:M5"/>
    <mergeCell ref="G6:G7"/>
    <mergeCell ref="Q6:Q7"/>
    <mergeCell ref="D5:H5"/>
    <mergeCell ref="H6:H7"/>
    <mergeCell ref="X6:X7"/>
    <mergeCell ref="AF6:AF7"/>
    <mergeCell ref="I6:I7"/>
    <mergeCell ref="D6:D7"/>
    <mergeCell ref="E6:E7"/>
    <mergeCell ref="N5:P5"/>
    <mergeCell ref="R4:AE4"/>
    <mergeCell ref="C4:Q4"/>
    <mergeCell ref="P6:P7"/>
    <mergeCell ref="F6:F7"/>
    <mergeCell ref="R5:S5"/>
    <mergeCell ref="S6:S7"/>
    <mergeCell ref="N6:N7"/>
    <mergeCell ref="B4:B7"/>
    <mergeCell ref="C6:C7"/>
    <mergeCell ref="O6:O7"/>
    <mergeCell ref="R6:R7"/>
    <mergeCell ref="L6:L7"/>
    <mergeCell ref="Y5:AB5"/>
    <mergeCell ref="Z6:Z7"/>
    <mergeCell ref="J6:J7"/>
    <mergeCell ref="K6:K7"/>
    <mergeCell ref="W6:W7"/>
    <mergeCell ref="M6:M7"/>
    <mergeCell ref="T6:V6"/>
    <mergeCell ref="Y6:Y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22" orientation="landscape" r:id="rId1"/>
  <headerFooter alignWithMargins="0"/>
  <colBreaks count="1" manualBreakCount="1">
    <brk id="17" max="4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U32"/>
  <sheetViews>
    <sheetView showOutlineSymbols="0" view="pageBreakPreview" zoomScale="39" zoomScaleNormal="40" zoomScaleSheetLayoutView="39" workbookViewId="0">
      <pane ySplit="7" topLeftCell="A8" activePane="bottomLeft" state="frozen"/>
      <selection pane="bottomLeft" activeCell="V23" sqref="V23"/>
    </sheetView>
  </sheetViews>
  <sheetFormatPr defaultColWidth="10.75" defaultRowHeight="54" customHeight="1"/>
  <cols>
    <col min="1" max="1" width="7.375" style="1" customWidth="1"/>
    <col min="2" max="2" width="20.625" style="41" customWidth="1"/>
    <col min="3" max="4" width="15.625" style="42" customWidth="1"/>
    <col min="5" max="9" width="15.625" style="41" customWidth="1"/>
    <col min="10" max="17" width="15.625" style="42" customWidth="1"/>
    <col min="18" max="20" width="15.625" style="1" customWidth="1"/>
    <col min="21" max="21" width="14" style="1" customWidth="1"/>
    <col min="22" max="16384" width="10.75" style="1"/>
  </cols>
  <sheetData>
    <row r="1" spans="1:21" ht="54" customHeight="1">
      <c r="I1" s="64"/>
      <c r="S1" s="518"/>
      <c r="T1" s="518"/>
      <c r="U1" s="22"/>
    </row>
    <row r="2" spans="1:21" ht="54" customHeight="1">
      <c r="B2" s="2" t="s">
        <v>231</v>
      </c>
      <c r="E2" s="2"/>
      <c r="F2" s="2"/>
      <c r="G2" s="2"/>
      <c r="H2" s="2"/>
      <c r="I2" s="2"/>
      <c r="T2" s="65"/>
    </row>
    <row r="3" spans="1:21" ht="54" customHeight="1">
      <c r="B3" s="2"/>
      <c r="E3" s="2"/>
      <c r="F3" s="2"/>
      <c r="G3" s="2"/>
      <c r="H3" s="2"/>
      <c r="I3" s="2"/>
    </row>
    <row r="4" spans="1:21" ht="54" customHeight="1" thickBot="1">
      <c r="B4" s="4" t="s">
        <v>307</v>
      </c>
      <c r="E4" s="43"/>
      <c r="F4" s="43"/>
      <c r="G4" s="43"/>
      <c r="H4" s="43"/>
      <c r="I4" s="43"/>
      <c r="P4" s="44"/>
      <c r="R4" s="6" t="s">
        <v>247</v>
      </c>
      <c r="S4" s="6"/>
    </row>
    <row r="5" spans="1:21" ht="54" customHeight="1">
      <c r="B5" s="80"/>
      <c r="C5" s="574" t="s">
        <v>208</v>
      </c>
      <c r="D5" s="575"/>
      <c r="E5" s="575"/>
      <c r="F5" s="575"/>
      <c r="G5" s="527"/>
      <c r="H5" s="527"/>
      <c r="I5" s="528"/>
      <c r="J5" s="520" t="s">
        <v>221</v>
      </c>
      <c r="K5" s="521"/>
      <c r="L5" s="521"/>
      <c r="M5" s="521"/>
      <c r="N5" s="521"/>
      <c r="O5" s="521"/>
      <c r="P5" s="521"/>
      <c r="Q5" s="521"/>
      <c r="R5" s="522"/>
      <c r="S5" s="140" t="s">
        <v>115</v>
      </c>
      <c r="T5" s="76" t="s">
        <v>116</v>
      </c>
      <c r="U5" s="59" t="s">
        <v>117</v>
      </c>
    </row>
    <row r="6" spans="1:21" ht="54" customHeight="1">
      <c r="B6" s="7" t="s">
        <v>0</v>
      </c>
      <c r="C6" s="166" t="s">
        <v>34</v>
      </c>
      <c r="D6" s="513" t="s">
        <v>35</v>
      </c>
      <c r="E6" s="519"/>
      <c r="F6" s="576" t="s">
        <v>207</v>
      </c>
      <c r="G6" s="577"/>
      <c r="H6" s="113" t="s">
        <v>36</v>
      </c>
      <c r="I6" s="58"/>
      <c r="J6" s="523" t="s">
        <v>34</v>
      </c>
      <c r="K6" s="514"/>
      <c r="L6" s="110" t="s">
        <v>35</v>
      </c>
      <c r="M6" s="567" t="s">
        <v>207</v>
      </c>
      <c r="N6" s="567"/>
      <c r="O6" s="567"/>
      <c r="P6" s="567" t="s">
        <v>36</v>
      </c>
      <c r="Q6" s="567"/>
      <c r="R6" s="8"/>
      <c r="S6" s="143" t="s">
        <v>48</v>
      </c>
      <c r="T6" s="77" t="s">
        <v>48</v>
      </c>
      <c r="U6" s="60" t="s">
        <v>48</v>
      </c>
    </row>
    <row r="7" spans="1:21" ht="54" customHeight="1" thickBot="1">
      <c r="B7" s="81"/>
      <c r="C7" s="167" t="s">
        <v>246</v>
      </c>
      <c r="D7" s="39" t="s">
        <v>72</v>
      </c>
      <c r="E7" s="82" t="s">
        <v>148</v>
      </c>
      <c r="F7" s="82" t="s">
        <v>113</v>
      </c>
      <c r="G7" s="259" t="s">
        <v>319</v>
      </c>
      <c r="H7" s="83" t="s">
        <v>73</v>
      </c>
      <c r="I7" s="84" t="s">
        <v>26</v>
      </c>
      <c r="J7" s="40" t="s">
        <v>49</v>
      </c>
      <c r="K7" s="39" t="s">
        <v>50</v>
      </c>
      <c r="L7" s="38" t="s">
        <v>51</v>
      </c>
      <c r="M7" s="24" t="s">
        <v>52</v>
      </c>
      <c r="N7" s="24" t="s">
        <v>45</v>
      </c>
      <c r="O7" s="36" t="s">
        <v>53</v>
      </c>
      <c r="P7" s="24" t="s">
        <v>54</v>
      </c>
      <c r="Q7" s="36" t="s">
        <v>55</v>
      </c>
      <c r="R7" s="37" t="s">
        <v>26</v>
      </c>
      <c r="S7" s="144" t="s">
        <v>130</v>
      </c>
      <c r="T7" s="78" t="s">
        <v>249</v>
      </c>
      <c r="U7" s="61" t="s">
        <v>269</v>
      </c>
    </row>
    <row r="8" spans="1:21" ht="54" customHeight="1">
      <c r="A8" s="68"/>
      <c r="B8" s="153" t="s">
        <v>183</v>
      </c>
      <c r="C8" s="381">
        <v>0.1</v>
      </c>
      <c r="D8" s="283"/>
      <c r="E8" s="282">
        <v>0.23</v>
      </c>
      <c r="F8" s="282"/>
      <c r="G8" s="282"/>
      <c r="H8" s="282"/>
      <c r="I8" s="382">
        <f>SUM(C8:H8)</f>
        <v>0.33</v>
      </c>
      <c r="J8" s="281">
        <v>4.3899999999999997</v>
      </c>
      <c r="K8" s="283"/>
      <c r="L8" s="283">
        <v>2.5</v>
      </c>
      <c r="M8" s="283">
        <v>0.26</v>
      </c>
      <c r="N8" s="283"/>
      <c r="O8" s="283">
        <v>0.13</v>
      </c>
      <c r="P8" s="283"/>
      <c r="Q8" s="283"/>
      <c r="R8" s="297">
        <f>SUM(J8:Q8)</f>
        <v>7.2799999999999994</v>
      </c>
      <c r="S8" s="383">
        <f>I8+R8</f>
        <v>7.6099999999999994</v>
      </c>
      <c r="T8" s="331">
        <v>161.17099999999999</v>
      </c>
      <c r="U8" s="291">
        <v>161.17099999999999</v>
      </c>
    </row>
    <row r="9" spans="1:21" ht="54" customHeight="1">
      <c r="A9" s="68"/>
      <c r="B9" s="153" t="s">
        <v>270</v>
      </c>
      <c r="C9" s="381">
        <v>0.6</v>
      </c>
      <c r="D9" s="283"/>
      <c r="E9" s="282">
        <v>1.7</v>
      </c>
      <c r="F9" s="282"/>
      <c r="G9" s="282"/>
      <c r="H9" s="282"/>
      <c r="I9" s="382">
        <f t="shared" ref="I9:I30" si="0">SUM(C9:H9)</f>
        <v>2.2999999999999998</v>
      </c>
      <c r="J9" s="281">
        <v>10</v>
      </c>
      <c r="K9" s="283"/>
      <c r="L9" s="283">
        <v>6.9</v>
      </c>
      <c r="M9" s="283"/>
      <c r="N9" s="283"/>
      <c r="O9" s="283">
        <v>0.6</v>
      </c>
      <c r="P9" s="283"/>
      <c r="Q9" s="283"/>
      <c r="R9" s="297">
        <f t="shared" ref="R9:R31" si="1">SUM(J9:Q9)</f>
        <v>17.5</v>
      </c>
      <c r="S9" s="383">
        <f>I9+R9</f>
        <v>19.8</v>
      </c>
      <c r="T9" s="331">
        <v>429.4</v>
      </c>
      <c r="U9" s="291">
        <v>429.4</v>
      </c>
    </row>
    <row r="10" spans="1:21" ht="54" customHeight="1">
      <c r="A10" s="68"/>
      <c r="B10" s="153" t="s">
        <v>182</v>
      </c>
      <c r="C10" s="381">
        <v>2.4</v>
      </c>
      <c r="D10" s="283"/>
      <c r="E10" s="330">
        <v>5.6</v>
      </c>
      <c r="F10" s="282"/>
      <c r="G10" s="282"/>
      <c r="H10" s="282"/>
      <c r="I10" s="382">
        <f t="shared" si="0"/>
        <v>8</v>
      </c>
      <c r="J10" s="330">
        <v>15.1</v>
      </c>
      <c r="K10" s="283"/>
      <c r="L10" s="283">
        <v>8.3000000000000007</v>
      </c>
      <c r="M10" s="330">
        <v>2.8</v>
      </c>
      <c r="N10" s="330">
        <v>0.3</v>
      </c>
      <c r="O10" s="283">
        <v>0.9</v>
      </c>
      <c r="P10" s="330">
        <v>0.8</v>
      </c>
      <c r="Q10" s="283"/>
      <c r="R10" s="297">
        <f t="shared" si="1"/>
        <v>28.2</v>
      </c>
      <c r="S10" s="383">
        <f>I10+R10</f>
        <v>36.200000000000003</v>
      </c>
      <c r="T10" s="331">
        <v>705.73</v>
      </c>
      <c r="U10" s="291">
        <v>705.73</v>
      </c>
    </row>
    <row r="11" spans="1:21" ht="54" customHeight="1">
      <c r="A11" s="68"/>
      <c r="B11" s="153" t="s">
        <v>184</v>
      </c>
      <c r="C11" s="381">
        <v>0.3</v>
      </c>
      <c r="D11" s="283"/>
      <c r="E11" s="282">
        <v>0.33</v>
      </c>
      <c r="F11" s="282"/>
      <c r="G11" s="282"/>
      <c r="H11" s="282"/>
      <c r="I11" s="382">
        <f t="shared" si="0"/>
        <v>0.63</v>
      </c>
      <c r="J11" s="281">
        <v>6.2</v>
      </c>
      <c r="K11" s="283"/>
      <c r="L11" s="283">
        <v>2.5</v>
      </c>
      <c r="M11" s="283">
        <v>1</v>
      </c>
      <c r="N11" s="283">
        <v>0.4</v>
      </c>
      <c r="O11" s="283">
        <v>0.05</v>
      </c>
      <c r="P11" s="283"/>
      <c r="Q11" s="283"/>
      <c r="R11" s="297">
        <f t="shared" si="1"/>
        <v>10.15</v>
      </c>
      <c r="S11" s="383">
        <f>I11+R11</f>
        <v>10.780000000000001</v>
      </c>
      <c r="T11" s="331">
        <v>183.62979999999999</v>
      </c>
      <c r="U11" s="291">
        <v>183.62979999999999</v>
      </c>
    </row>
    <row r="12" spans="1:21" ht="54" customHeight="1">
      <c r="A12" s="68"/>
      <c r="B12" s="153" t="s">
        <v>185</v>
      </c>
      <c r="C12" s="381"/>
      <c r="D12" s="283"/>
      <c r="E12" s="282"/>
      <c r="F12" s="282"/>
      <c r="G12" s="282"/>
      <c r="H12" s="282"/>
      <c r="I12" s="382">
        <f t="shared" si="0"/>
        <v>0</v>
      </c>
      <c r="J12" s="281"/>
      <c r="K12" s="283"/>
      <c r="L12" s="283"/>
      <c r="M12" s="283"/>
      <c r="N12" s="283"/>
      <c r="O12" s="283"/>
      <c r="P12" s="283">
        <v>1</v>
      </c>
      <c r="Q12" s="283"/>
      <c r="R12" s="297">
        <f t="shared" si="1"/>
        <v>1</v>
      </c>
      <c r="S12" s="383">
        <f>I12+R12</f>
        <v>1</v>
      </c>
      <c r="T12" s="331">
        <v>11.9</v>
      </c>
      <c r="U12" s="291">
        <v>11.9</v>
      </c>
    </row>
    <row r="13" spans="1:21" ht="54" customHeight="1" thickBot="1">
      <c r="B13" s="127" t="s">
        <v>212</v>
      </c>
      <c r="C13" s="299">
        <f t="shared" ref="C13:H13" si="2">SUM(C8:C12)</f>
        <v>3.3999999999999995</v>
      </c>
      <c r="D13" s="232">
        <f t="shared" si="2"/>
        <v>0</v>
      </c>
      <c r="E13" s="231">
        <f t="shared" si="2"/>
        <v>7.8599999999999994</v>
      </c>
      <c r="F13" s="231">
        <f t="shared" si="2"/>
        <v>0</v>
      </c>
      <c r="G13" s="231">
        <f t="shared" si="2"/>
        <v>0</v>
      </c>
      <c r="H13" s="231">
        <f t="shared" si="2"/>
        <v>0</v>
      </c>
      <c r="I13" s="384">
        <f>SUM(C13:H13)</f>
        <v>11.259999999999998</v>
      </c>
      <c r="J13" s="230">
        <f>SUM(J8:J12)</f>
        <v>35.690000000000005</v>
      </c>
      <c r="K13" s="231">
        <f t="shared" ref="K13:Q13" si="3">SUM(K8:K12)</f>
        <v>0</v>
      </c>
      <c r="L13" s="231">
        <f t="shared" si="3"/>
        <v>20.200000000000003</v>
      </c>
      <c r="M13" s="231">
        <f t="shared" si="3"/>
        <v>4.0599999999999996</v>
      </c>
      <c r="N13" s="231">
        <f t="shared" si="3"/>
        <v>0.7</v>
      </c>
      <c r="O13" s="231">
        <f t="shared" si="3"/>
        <v>1.68</v>
      </c>
      <c r="P13" s="231">
        <f t="shared" si="3"/>
        <v>1.8</v>
      </c>
      <c r="Q13" s="231">
        <f t="shared" si="3"/>
        <v>0</v>
      </c>
      <c r="R13" s="384">
        <f t="shared" si="1"/>
        <v>64.13000000000001</v>
      </c>
      <c r="S13" s="242">
        <f>SUM(S8:S12)</f>
        <v>75.39</v>
      </c>
      <c r="T13" s="385">
        <f>SUM(T8:T12)</f>
        <v>1491.8308</v>
      </c>
      <c r="U13" s="241">
        <f>SUM(U8:U12)</f>
        <v>1491.8308</v>
      </c>
    </row>
    <row r="14" spans="1:21" ht="54" customHeight="1">
      <c r="A14" s="68"/>
      <c r="B14" s="125" t="s">
        <v>203</v>
      </c>
      <c r="C14" s="381"/>
      <c r="D14" s="283">
        <v>0.1</v>
      </c>
      <c r="E14" s="282">
        <v>0.05</v>
      </c>
      <c r="F14" s="282"/>
      <c r="G14" s="282"/>
      <c r="H14" s="282"/>
      <c r="I14" s="382">
        <f t="shared" si="0"/>
        <v>0.15000000000000002</v>
      </c>
      <c r="J14" s="281">
        <v>0.4</v>
      </c>
      <c r="K14" s="283"/>
      <c r="L14" s="283">
        <v>0.35</v>
      </c>
      <c r="M14" s="283">
        <v>0.05</v>
      </c>
      <c r="N14" s="283"/>
      <c r="O14" s="283"/>
      <c r="P14" s="283">
        <v>0.05</v>
      </c>
      <c r="Q14" s="283">
        <v>0.2</v>
      </c>
      <c r="R14" s="297">
        <f>SUM(J14:Q14)</f>
        <v>1.05</v>
      </c>
      <c r="S14" s="383">
        <f>I14+R14</f>
        <v>1.2000000000000002</v>
      </c>
      <c r="T14" s="331">
        <v>33.6</v>
      </c>
      <c r="U14" s="291">
        <v>31.2</v>
      </c>
    </row>
    <row r="15" spans="1:21" ht="54" customHeight="1" thickBot="1">
      <c r="B15" s="127" t="s">
        <v>213</v>
      </c>
      <c r="C15" s="299">
        <f t="shared" ref="C15:H15" si="4">SUM(C14)</f>
        <v>0</v>
      </c>
      <c r="D15" s="232">
        <f t="shared" si="4"/>
        <v>0.1</v>
      </c>
      <c r="E15" s="231">
        <f t="shared" si="4"/>
        <v>0.05</v>
      </c>
      <c r="F15" s="231">
        <f t="shared" si="4"/>
        <v>0</v>
      </c>
      <c r="G15" s="231">
        <f t="shared" si="4"/>
        <v>0</v>
      </c>
      <c r="H15" s="231">
        <f t="shared" si="4"/>
        <v>0</v>
      </c>
      <c r="I15" s="384">
        <f>SUM(C15:H15)</f>
        <v>0.15000000000000002</v>
      </c>
      <c r="J15" s="230">
        <f t="shared" ref="J15:Q15" si="5">SUM(J14)</f>
        <v>0.4</v>
      </c>
      <c r="K15" s="231">
        <f t="shared" si="5"/>
        <v>0</v>
      </c>
      <c r="L15" s="231">
        <f t="shared" si="5"/>
        <v>0.35</v>
      </c>
      <c r="M15" s="231">
        <f t="shared" si="5"/>
        <v>0.05</v>
      </c>
      <c r="N15" s="231">
        <f t="shared" si="5"/>
        <v>0</v>
      </c>
      <c r="O15" s="231">
        <f t="shared" si="5"/>
        <v>0</v>
      </c>
      <c r="P15" s="231">
        <f t="shared" si="5"/>
        <v>0.05</v>
      </c>
      <c r="Q15" s="231">
        <f t="shared" si="5"/>
        <v>0.2</v>
      </c>
      <c r="R15" s="384">
        <f>SUM(J15:Q15)</f>
        <v>1.05</v>
      </c>
      <c r="S15" s="242">
        <f>SUM(S14)</f>
        <v>1.2000000000000002</v>
      </c>
      <c r="T15" s="385">
        <f>SUM(T14)</f>
        <v>33.6</v>
      </c>
      <c r="U15" s="241">
        <f>SUM(U14)</f>
        <v>31.2</v>
      </c>
    </row>
    <row r="16" spans="1:21" ht="54" customHeight="1">
      <c r="A16" s="68"/>
      <c r="B16" s="125" t="s">
        <v>190</v>
      </c>
      <c r="C16" s="381"/>
      <c r="D16" s="283"/>
      <c r="E16" s="282">
        <v>0.1</v>
      </c>
      <c r="F16" s="282"/>
      <c r="G16" s="282"/>
      <c r="H16" s="282"/>
      <c r="I16" s="382">
        <f t="shared" si="0"/>
        <v>0.1</v>
      </c>
      <c r="J16" s="290">
        <v>0.5</v>
      </c>
      <c r="K16" s="283"/>
      <c r="L16" s="283">
        <v>0.6</v>
      </c>
      <c r="M16" s="283">
        <v>0.8</v>
      </c>
      <c r="N16" s="283"/>
      <c r="O16" s="283"/>
      <c r="P16" s="283"/>
      <c r="Q16" s="283">
        <v>0.2</v>
      </c>
      <c r="R16" s="297">
        <f t="shared" si="1"/>
        <v>2.1</v>
      </c>
      <c r="S16" s="383">
        <f>I16+R16</f>
        <v>2.2000000000000002</v>
      </c>
      <c r="T16" s="331">
        <v>42</v>
      </c>
      <c r="U16" s="291">
        <v>28</v>
      </c>
    </row>
    <row r="17" spans="1:21" ht="54" customHeight="1">
      <c r="A17" s="68"/>
      <c r="B17" s="181" t="s">
        <v>233</v>
      </c>
      <c r="C17" s="386"/>
      <c r="D17" s="387"/>
      <c r="E17" s="225"/>
      <c r="F17" s="225"/>
      <c r="G17" s="388"/>
      <c r="H17" s="389"/>
      <c r="I17" s="390">
        <f t="shared" si="0"/>
        <v>0</v>
      </c>
      <c r="J17" s="286">
        <v>0.4</v>
      </c>
      <c r="K17" s="220"/>
      <c r="L17" s="220">
        <v>0.7</v>
      </c>
      <c r="M17" s="286">
        <v>0.2</v>
      </c>
      <c r="N17" s="220"/>
      <c r="O17" s="220">
        <v>0.1</v>
      </c>
      <c r="P17" s="220">
        <v>0.1</v>
      </c>
      <c r="Q17" s="220"/>
      <c r="R17" s="391">
        <f t="shared" si="1"/>
        <v>1.5000000000000002</v>
      </c>
      <c r="S17" s="392">
        <f t="shared" ref="S17:S22" si="6">I17+R17</f>
        <v>1.5000000000000002</v>
      </c>
      <c r="T17" s="393">
        <v>4</v>
      </c>
      <c r="U17" s="292">
        <v>4</v>
      </c>
    </row>
    <row r="18" spans="1:21" ht="54" customHeight="1">
      <c r="A18" s="68"/>
      <c r="B18" s="125" t="s">
        <v>186</v>
      </c>
      <c r="C18" s="381"/>
      <c r="D18" s="220"/>
      <c r="E18" s="222">
        <v>0.7</v>
      </c>
      <c r="F18" s="222"/>
      <c r="G18" s="222"/>
      <c r="H18" s="222"/>
      <c r="I18" s="382">
        <f t="shared" si="0"/>
        <v>0.7</v>
      </c>
      <c r="J18" s="394">
        <v>0.8</v>
      </c>
      <c r="K18" s="394"/>
      <c r="L18" s="394">
        <v>0.7</v>
      </c>
      <c r="M18" s="394"/>
      <c r="N18" s="394"/>
      <c r="O18" s="394"/>
      <c r="P18" s="394"/>
      <c r="Q18" s="394"/>
      <c r="R18" s="297">
        <f t="shared" si="1"/>
        <v>1.5</v>
      </c>
      <c r="S18" s="383">
        <f t="shared" si="6"/>
        <v>2.2000000000000002</v>
      </c>
      <c r="T18" s="395">
        <v>1.2</v>
      </c>
      <c r="U18" s="357">
        <v>1</v>
      </c>
    </row>
    <row r="19" spans="1:21" ht="54" customHeight="1">
      <c r="A19" s="68"/>
      <c r="B19" s="125" t="s">
        <v>187</v>
      </c>
      <c r="C19" s="381">
        <v>0.08</v>
      </c>
      <c r="D19" s="220">
        <v>0.45</v>
      </c>
      <c r="E19" s="222">
        <v>0.22</v>
      </c>
      <c r="F19" s="222">
        <v>0.05</v>
      </c>
      <c r="G19" s="222"/>
      <c r="H19" s="222"/>
      <c r="I19" s="382">
        <f t="shared" si="0"/>
        <v>0.8</v>
      </c>
      <c r="J19" s="394">
        <v>3.17</v>
      </c>
      <c r="K19" s="403">
        <v>0.01</v>
      </c>
      <c r="L19" s="394">
        <v>3.3</v>
      </c>
      <c r="M19" s="394">
        <v>1.03</v>
      </c>
      <c r="N19" s="394"/>
      <c r="O19" s="394">
        <v>0.72</v>
      </c>
      <c r="P19" s="394">
        <v>0.42</v>
      </c>
      <c r="Q19" s="394"/>
      <c r="R19" s="297">
        <f t="shared" si="1"/>
        <v>8.65</v>
      </c>
      <c r="S19" s="383">
        <f t="shared" si="6"/>
        <v>9.4500000000000011</v>
      </c>
      <c r="T19" s="395">
        <v>120.9</v>
      </c>
      <c r="U19" s="357">
        <v>117.4</v>
      </c>
    </row>
    <row r="20" spans="1:21" ht="54" customHeight="1">
      <c r="A20" s="68"/>
      <c r="B20" s="125" t="s">
        <v>189</v>
      </c>
      <c r="C20" s="381"/>
      <c r="D20" s="220"/>
      <c r="E20" s="222"/>
      <c r="F20" s="222"/>
      <c r="G20" s="222"/>
      <c r="H20" s="222"/>
      <c r="I20" s="382">
        <f t="shared" si="0"/>
        <v>0</v>
      </c>
      <c r="J20" s="394">
        <v>1.1000000000000001</v>
      </c>
      <c r="K20" s="394"/>
      <c r="L20" s="394">
        <v>1</v>
      </c>
      <c r="M20" s="394">
        <v>1.8</v>
      </c>
      <c r="N20" s="394"/>
      <c r="O20" s="394">
        <v>0.3</v>
      </c>
      <c r="P20" s="394"/>
      <c r="Q20" s="394"/>
      <c r="R20" s="297">
        <f t="shared" si="1"/>
        <v>4.2</v>
      </c>
      <c r="S20" s="383">
        <f>I20+R20</f>
        <v>4.2</v>
      </c>
      <c r="T20" s="395">
        <v>100.4</v>
      </c>
      <c r="U20" s="357">
        <v>85.4</v>
      </c>
    </row>
    <row r="21" spans="1:21" ht="54" customHeight="1">
      <c r="A21" s="109"/>
      <c r="B21" s="125" t="s">
        <v>193</v>
      </c>
      <c r="C21" s="381"/>
      <c r="D21" s="220"/>
      <c r="E21" s="222"/>
      <c r="F21" s="222"/>
      <c r="G21" s="222"/>
      <c r="H21" s="222"/>
      <c r="I21" s="382">
        <f t="shared" si="0"/>
        <v>0</v>
      </c>
      <c r="J21" s="394">
        <v>2</v>
      </c>
      <c r="K21" s="394"/>
      <c r="L21" s="394">
        <v>2</v>
      </c>
      <c r="M21" s="394"/>
      <c r="N21" s="394"/>
      <c r="O21" s="394"/>
      <c r="P21" s="394"/>
      <c r="Q21" s="394"/>
      <c r="R21" s="297">
        <f t="shared" si="1"/>
        <v>4</v>
      </c>
      <c r="S21" s="383">
        <f t="shared" si="6"/>
        <v>4</v>
      </c>
      <c r="T21" s="395">
        <v>48</v>
      </c>
      <c r="U21" s="357">
        <v>42.8</v>
      </c>
    </row>
    <row r="22" spans="1:21" ht="54" customHeight="1">
      <c r="A22" s="68"/>
      <c r="B22" s="125" t="s">
        <v>194</v>
      </c>
      <c r="C22" s="381"/>
      <c r="D22" s="220"/>
      <c r="E22" s="222"/>
      <c r="F22" s="222"/>
      <c r="G22" s="222"/>
      <c r="H22" s="222"/>
      <c r="I22" s="382">
        <f t="shared" si="0"/>
        <v>0</v>
      </c>
      <c r="J22" s="394">
        <v>0.66</v>
      </c>
      <c r="K22" s="394"/>
      <c r="L22" s="394">
        <v>0.36</v>
      </c>
      <c r="M22" s="394">
        <v>0.49</v>
      </c>
      <c r="N22" s="394"/>
      <c r="O22" s="394"/>
      <c r="P22" s="394"/>
      <c r="Q22" s="394"/>
      <c r="R22" s="297">
        <f t="shared" si="1"/>
        <v>1.51</v>
      </c>
      <c r="S22" s="383">
        <f t="shared" si="6"/>
        <v>1.51</v>
      </c>
      <c r="T22" s="395">
        <v>43</v>
      </c>
      <c r="U22" s="357">
        <v>11</v>
      </c>
    </row>
    <row r="23" spans="1:21" ht="54" customHeight="1" thickBot="1">
      <c r="B23" s="127" t="s">
        <v>216</v>
      </c>
      <c r="C23" s="299">
        <f t="shared" ref="C23:H23" si="7">SUM(C16:C22)</f>
        <v>0.08</v>
      </c>
      <c r="D23" s="232">
        <f t="shared" si="7"/>
        <v>0.45</v>
      </c>
      <c r="E23" s="231">
        <f t="shared" si="7"/>
        <v>1.02</v>
      </c>
      <c r="F23" s="231">
        <f t="shared" si="7"/>
        <v>0.05</v>
      </c>
      <c r="G23" s="231">
        <f t="shared" si="7"/>
        <v>0</v>
      </c>
      <c r="H23" s="231">
        <f t="shared" si="7"/>
        <v>0</v>
      </c>
      <c r="I23" s="384">
        <f>SUM(C23:H23)</f>
        <v>1.6</v>
      </c>
      <c r="J23" s="230">
        <f>SUM(J16:J22)</f>
        <v>8.6300000000000008</v>
      </c>
      <c r="K23" s="404">
        <f t="shared" ref="K23:Q23" si="8">SUM(K16:K22)</f>
        <v>0.01</v>
      </c>
      <c r="L23" s="231">
        <f t="shared" si="8"/>
        <v>8.66</v>
      </c>
      <c r="M23" s="231">
        <f t="shared" si="8"/>
        <v>4.32</v>
      </c>
      <c r="N23" s="231">
        <f t="shared" si="8"/>
        <v>0</v>
      </c>
      <c r="O23" s="231">
        <f t="shared" si="8"/>
        <v>1.1199999999999999</v>
      </c>
      <c r="P23" s="231">
        <f t="shared" si="8"/>
        <v>0.52</v>
      </c>
      <c r="Q23" s="231">
        <f t="shared" si="8"/>
        <v>0.2</v>
      </c>
      <c r="R23" s="396">
        <f t="shared" si="1"/>
        <v>23.46</v>
      </c>
      <c r="S23" s="241">
        <f>SUM(S16:S22)</f>
        <v>25.060000000000002</v>
      </c>
      <c r="T23" s="385">
        <f>SUM(T16:T22)</f>
        <v>359.5</v>
      </c>
      <c r="U23" s="241">
        <f>SUM(U16:U22)</f>
        <v>289.60000000000002</v>
      </c>
    </row>
    <row r="24" spans="1:21" ht="54" customHeight="1">
      <c r="A24" s="68"/>
      <c r="B24" s="114" t="s">
        <v>170</v>
      </c>
      <c r="C24" s="397">
        <v>0.4</v>
      </c>
      <c r="D24" s="279"/>
      <c r="E24" s="296"/>
      <c r="F24" s="296">
        <v>0.3</v>
      </c>
      <c r="G24" s="296">
        <v>0.7</v>
      </c>
      <c r="H24" s="296"/>
      <c r="I24" s="398">
        <f t="shared" si="0"/>
        <v>1.4</v>
      </c>
      <c r="J24" s="295">
        <v>24.37</v>
      </c>
      <c r="K24" s="279"/>
      <c r="L24" s="279">
        <v>12.62</v>
      </c>
      <c r="M24" s="279"/>
      <c r="N24" s="279">
        <v>0.1</v>
      </c>
      <c r="O24" s="279">
        <v>1.18</v>
      </c>
      <c r="P24" s="279"/>
      <c r="Q24" s="279"/>
      <c r="R24" s="297">
        <f t="shared" si="1"/>
        <v>38.270000000000003</v>
      </c>
      <c r="S24" s="284">
        <f>I24+R24</f>
        <v>39.67</v>
      </c>
      <c r="T24" s="331">
        <v>1018</v>
      </c>
      <c r="U24" s="291">
        <v>1018</v>
      </c>
    </row>
    <row r="25" spans="1:21" ht="54" customHeight="1">
      <c r="A25" s="68"/>
      <c r="B25" s="125" t="s">
        <v>242</v>
      </c>
      <c r="C25" s="381">
        <v>0.22</v>
      </c>
      <c r="D25" s="283"/>
      <c r="E25" s="282"/>
      <c r="F25" s="282">
        <v>0.47</v>
      </c>
      <c r="G25" s="282">
        <v>0.5</v>
      </c>
      <c r="H25" s="282"/>
      <c r="I25" s="382">
        <f t="shared" si="0"/>
        <v>1.19</v>
      </c>
      <c r="J25" s="281">
        <v>22.11</v>
      </c>
      <c r="K25" s="283"/>
      <c r="L25" s="283">
        <v>13.63</v>
      </c>
      <c r="M25" s="283"/>
      <c r="N25" s="283"/>
      <c r="O25" s="283">
        <v>0.5</v>
      </c>
      <c r="P25" s="283"/>
      <c r="Q25" s="283"/>
      <c r="R25" s="297">
        <f t="shared" si="1"/>
        <v>36.24</v>
      </c>
      <c r="S25" s="298">
        <f t="shared" ref="S25:S30" si="9">I25+R25</f>
        <v>37.43</v>
      </c>
      <c r="T25" s="331">
        <v>964</v>
      </c>
      <c r="U25" s="291">
        <v>964</v>
      </c>
    </row>
    <row r="26" spans="1:21" ht="54" customHeight="1">
      <c r="A26" s="68"/>
      <c r="B26" s="125" t="s">
        <v>240</v>
      </c>
      <c r="C26" s="381"/>
      <c r="D26" s="283"/>
      <c r="E26" s="282">
        <v>0.2</v>
      </c>
      <c r="F26" s="282"/>
      <c r="G26" s="282"/>
      <c r="H26" s="282"/>
      <c r="I26" s="382">
        <f t="shared" si="0"/>
        <v>0.2</v>
      </c>
      <c r="J26" s="281">
        <v>0.4</v>
      </c>
      <c r="K26" s="283"/>
      <c r="L26" s="283">
        <v>0.2</v>
      </c>
      <c r="M26" s="283">
        <v>0.2</v>
      </c>
      <c r="N26" s="283"/>
      <c r="O26" s="283"/>
      <c r="P26" s="283"/>
      <c r="Q26" s="283"/>
      <c r="R26" s="297">
        <f t="shared" si="1"/>
        <v>0.8</v>
      </c>
      <c r="S26" s="298">
        <f t="shared" si="9"/>
        <v>1</v>
      </c>
      <c r="T26" s="331">
        <v>13.1</v>
      </c>
      <c r="U26" s="291">
        <v>13.1</v>
      </c>
    </row>
    <row r="27" spans="1:21" ht="54" customHeight="1">
      <c r="A27" s="68"/>
      <c r="B27" s="112" t="s">
        <v>243</v>
      </c>
      <c r="C27" s="399">
        <v>0.09</v>
      </c>
      <c r="D27" s="220"/>
      <c r="E27" s="222"/>
      <c r="F27" s="222">
        <v>0.08</v>
      </c>
      <c r="G27" s="222">
        <v>0.05</v>
      </c>
      <c r="H27" s="222"/>
      <c r="I27" s="382">
        <f t="shared" si="0"/>
        <v>0.21999999999999997</v>
      </c>
      <c r="J27" s="219">
        <v>7.12</v>
      </c>
      <c r="K27" s="220"/>
      <c r="L27" s="220">
        <v>2.2799999999999998</v>
      </c>
      <c r="M27" s="220"/>
      <c r="N27" s="220"/>
      <c r="O27" s="220">
        <v>0.37</v>
      </c>
      <c r="P27" s="220"/>
      <c r="Q27" s="220"/>
      <c r="R27" s="297">
        <f t="shared" si="1"/>
        <v>9.77</v>
      </c>
      <c r="S27" s="288">
        <f t="shared" si="9"/>
        <v>9.99</v>
      </c>
      <c r="T27" s="393">
        <v>210</v>
      </c>
      <c r="U27" s="292">
        <v>210</v>
      </c>
    </row>
    <row r="28" spans="1:21" ht="54" customHeight="1" thickBot="1">
      <c r="B28" s="127" t="s">
        <v>214</v>
      </c>
      <c r="C28" s="299">
        <f t="shared" ref="C28:H28" si="10">SUM(C24:C27)</f>
        <v>0.71</v>
      </c>
      <c r="D28" s="232">
        <f t="shared" si="10"/>
        <v>0</v>
      </c>
      <c r="E28" s="231">
        <f t="shared" si="10"/>
        <v>0.2</v>
      </c>
      <c r="F28" s="231">
        <f t="shared" si="10"/>
        <v>0.85</v>
      </c>
      <c r="G28" s="231">
        <f t="shared" si="10"/>
        <v>1.25</v>
      </c>
      <c r="H28" s="231">
        <f t="shared" si="10"/>
        <v>0</v>
      </c>
      <c r="I28" s="231">
        <f>SUM(C28:H28)</f>
        <v>3.01</v>
      </c>
      <c r="J28" s="230">
        <f>SUM(J24:J27)</f>
        <v>54</v>
      </c>
      <c r="K28" s="231">
        <f t="shared" ref="K28:Q28" si="11">SUM(K24:K27)</f>
        <v>0</v>
      </c>
      <c r="L28" s="231">
        <f>SUM(L24:L27)</f>
        <v>28.73</v>
      </c>
      <c r="M28" s="231">
        <f t="shared" si="11"/>
        <v>0.2</v>
      </c>
      <c r="N28" s="231">
        <f t="shared" si="11"/>
        <v>0.1</v>
      </c>
      <c r="O28" s="231">
        <f>SUM(O24:O27)</f>
        <v>2.0499999999999998</v>
      </c>
      <c r="P28" s="231">
        <f t="shared" si="11"/>
        <v>0</v>
      </c>
      <c r="Q28" s="231">
        <f t="shared" si="11"/>
        <v>0</v>
      </c>
      <c r="R28" s="384">
        <f t="shared" si="1"/>
        <v>85.08</v>
      </c>
      <c r="S28" s="241">
        <f>SUM(S24:S27)</f>
        <v>88.089999999999989</v>
      </c>
      <c r="T28" s="385">
        <f>SUM(T24:T27)</f>
        <v>2205.1</v>
      </c>
      <c r="U28" s="241">
        <f>SUM(U24:U27)</f>
        <v>2205.1</v>
      </c>
    </row>
    <row r="29" spans="1:21" ht="54" customHeight="1">
      <c r="A29" s="68"/>
      <c r="B29" s="125" t="s">
        <v>200</v>
      </c>
      <c r="C29" s="400"/>
      <c r="D29" s="282"/>
      <c r="E29" s="282">
        <v>0.3</v>
      </c>
      <c r="F29" s="282"/>
      <c r="G29" s="282"/>
      <c r="H29" s="282"/>
      <c r="I29" s="382">
        <f t="shared" si="0"/>
        <v>0.3</v>
      </c>
      <c r="J29" s="281">
        <v>1.1000000000000001</v>
      </c>
      <c r="K29" s="282"/>
      <c r="L29" s="283">
        <v>1.2</v>
      </c>
      <c r="M29" s="283">
        <v>0.3</v>
      </c>
      <c r="N29" s="283">
        <v>0.1</v>
      </c>
      <c r="O29" s="283">
        <v>0.1</v>
      </c>
      <c r="P29" s="282"/>
      <c r="Q29" s="282"/>
      <c r="R29" s="297">
        <f t="shared" si="1"/>
        <v>2.8</v>
      </c>
      <c r="S29" s="383">
        <f t="shared" si="9"/>
        <v>3.0999999999999996</v>
      </c>
      <c r="T29" s="331">
        <v>45</v>
      </c>
      <c r="U29" s="291">
        <v>37</v>
      </c>
    </row>
    <row r="30" spans="1:21" ht="54" customHeight="1">
      <c r="A30" s="68"/>
      <c r="B30" s="112" t="s">
        <v>199</v>
      </c>
      <c r="C30" s="381"/>
      <c r="D30" s="283"/>
      <c r="E30" s="282"/>
      <c r="F30" s="282"/>
      <c r="G30" s="282"/>
      <c r="H30" s="282"/>
      <c r="I30" s="382">
        <f t="shared" si="0"/>
        <v>0</v>
      </c>
      <c r="J30" s="281">
        <v>0.5</v>
      </c>
      <c r="K30" s="283">
        <v>0.3</v>
      </c>
      <c r="L30" s="283">
        <v>0.6</v>
      </c>
      <c r="M30" s="283">
        <v>0.3</v>
      </c>
      <c r="N30" s="283">
        <v>0.3</v>
      </c>
      <c r="O30" s="283">
        <v>0.2</v>
      </c>
      <c r="P30" s="283"/>
      <c r="Q30" s="283"/>
      <c r="R30" s="297">
        <f t="shared" si="1"/>
        <v>2.2000000000000002</v>
      </c>
      <c r="S30" s="383">
        <f t="shared" si="9"/>
        <v>2.2000000000000002</v>
      </c>
      <c r="T30" s="331">
        <v>4.2</v>
      </c>
      <c r="U30" s="291">
        <v>3.1</v>
      </c>
    </row>
    <row r="31" spans="1:21" ht="54" customHeight="1" thickBot="1">
      <c r="B31" s="127" t="s">
        <v>215</v>
      </c>
      <c r="C31" s="299">
        <f t="shared" ref="C31:H31" si="12">SUM(C29:C30)</f>
        <v>0</v>
      </c>
      <c r="D31" s="232">
        <f t="shared" si="12"/>
        <v>0</v>
      </c>
      <c r="E31" s="231">
        <f t="shared" si="12"/>
        <v>0.3</v>
      </c>
      <c r="F31" s="231">
        <f t="shared" si="12"/>
        <v>0</v>
      </c>
      <c r="G31" s="231">
        <f t="shared" si="12"/>
        <v>0</v>
      </c>
      <c r="H31" s="231">
        <f t="shared" si="12"/>
        <v>0</v>
      </c>
      <c r="I31" s="384">
        <f>SUM(C31:H31)</f>
        <v>0.3</v>
      </c>
      <c r="J31" s="230">
        <f>SUM(J29:J30)</f>
        <v>1.6</v>
      </c>
      <c r="K31" s="231">
        <f t="shared" ref="K31:Q31" si="13">SUM(K29:K30)</f>
        <v>0.3</v>
      </c>
      <c r="L31" s="231">
        <f t="shared" si="13"/>
        <v>1.7999999999999998</v>
      </c>
      <c r="M31" s="231">
        <f t="shared" si="13"/>
        <v>0.6</v>
      </c>
      <c r="N31" s="231">
        <f t="shared" si="13"/>
        <v>0.4</v>
      </c>
      <c r="O31" s="231">
        <f t="shared" si="13"/>
        <v>0.30000000000000004</v>
      </c>
      <c r="P31" s="231">
        <f t="shared" si="13"/>
        <v>0</v>
      </c>
      <c r="Q31" s="231">
        <f t="shared" si="13"/>
        <v>0</v>
      </c>
      <c r="R31" s="384">
        <f t="shared" si="1"/>
        <v>5</v>
      </c>
      <c r="S31" s="242">
        <f>SUM(S29:S30)</f>
        <v>5.3</v>
      </c>
      <c r="T31" s="385">
        <f>SUM(T29:T30)</f>
        <v>49.2</v>
      </c>
      <c r="U31" s="241">
        <f>SUM(U29:U30)</f>
        <v>40.1</v>
      </c>
    </row>
    <row r="32" spans="1:21" ht="54" customHeight="1" thickBot="1">
      <c r="B32" s="128" t="s">
        <v>204</v>
      </c>
      <c r="C32" s="401">
        <f t="shared" ref="C32:I32" si="14">SUM(C13,C15,C23,C28,C31)</f>
        <v>4.1899999999999995</v>
      </c>
      <c r="D32" s="310">
        <f t="shared" si="14"/>
        <v>0.55000000000000004</v>
      </c>
      <c r="E32" s="310">
        <f t="shared" si="14"/>
        <v>9.43</v>
      </c>
      <c r="F32" s="310">
        <f t="shared" si="14"/>
        <v>0.9</v>
      </c>
      <c r="G32" s="310">
        <f t="shared" si="14"/>
        <v>1.25</v>
      </c>
      <c r="H32" s="310">
        <f t="shared" si="14"/>
        <v>0</v>
      </c>
      <c r="I32" s="310">
        <f t="shared" si="14"/>
        <v>16.319999999999997</v>
      </c>
      <c r="J32" s="309">
        <f t="shared" ref="J32:U32" si="15">SUM(J13,J15,J23,J28,J31)</f>
        <v>100.32</v>
      </c>
      <c r="K32" s="310">
        <f t="shared" si="15"/>
        <v>0.31</v>
      </c>
      <c r="L32" s="310">
        <f t="shared" si="15"/>
        <v>59.74</v>
      </c>
      <c r="M32" s="310">
        <f t="shared" si="15"/>
        <v>9.2299999999999986</v>
      </c>
      <c r="N32" s="310">
        <f t="shared" si="15"/>
        <v>1.2</v>
      </c>
      <c r="O32" s="310">
        <f t="shared" si="15"/>
        <v>5.1499999999999995</v>
      </c>
      <c r="P32" s="310">
        <f t="shared" si="15"/>
        <v>2.37</v>
      </c>
      <c r="Q32" s="310">
        <f t="shared" si="15"/>
        <v>0.4</v>
      </c>
      <c r="R32" s="402">
        <f t="shared" si="15"/>
        <v>178.72000000000003</v>
      </c>
      <c r="S32" s="402">
        <f t="shared" si="15"/>
        <v>195.04000000000002</v>
      </c>
      <c r="T32" s="402">
        <f t="shared" si="15"/>
        <v>4139.2307999999994</v>
      </c>
      <c r="U32" s="402">
        <f t="shared" si="15"/>
        <v>4057.8307999999997</v>
      </c>
    </row>
  </sheetData>
  <mergeCells count="8">
    <mergeCell ref="S1:T1"/>
    <mergeCell ref="J6:K6"/>
    <mergeCell ref="C5:I5"/>
    <mergeCell ref="D6:E6"/>
    <mergeCell ref="J5:R5"/>
    <mergeCell ref="M6:O6"/>
    <mergeCell ref="P6:Q6"/>
    <mergeCell ref="F6:G6"/>
  </mergeCells>
  <phoneticPr fontId="1"/>
  <printOptions horizontalCentered="1"/>
  <pageMargins left="0.19685039370078741" right="0.19685039370078741" top="1.5748031496062993" bottom="0.78740157480314965" header="0" footer="0"/>
  <pageSetup paperSize="9" scale="2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AH29"/>
  <sheetViews>
    <sheetView showOutlineSymbols="0" view="pageBreakPreview" zoomScale="41" zoomScaleNormal="40" zoomScaleSheetLayoutView="41" workbookViewId="0">
      <pane ySplit="7" topLeftCell="A11" activePane="bottomLeft" state="frozen"/>
      <selection pane="bottomLeft" sqref="A1:XFD1048576"/>
    </sheetView>
  </sheetViews>
  <sheetFormatPr defaultColWidth="10.75" defaultRowHeight="54" customHeight="1"/>
  <cols>
    <col min="1" max="1" width="7.625" style="1" customWidth="1"/>
    <col min="2" max="2" width="20.625" style="1" customWidth="1"/>
    <col min="3" max="27" width="10.625" style="1" customWidth="1"/>
    <col min="28" max="28" width="11" style="1" customWidth="1"/>
    <col min="29" max="29" width="10.875" style="1" customWidth="1"/>
    <col min="30" max="32" width="15.625" style="1" customWidth="1"/>
    <col min="33" max="33" width="15.75" style="1" customWidth="1"/>
    <col min="34" max="34" width="1.75" style="1" customWidth="1"/>
    <col min="35" max="16384" width="10.75" style="1"/>
  </cols>
  <sheetData>
    <row r="1" spans="1:34" ht="28.9" customHeight="1">
      <c r="AE1" s="578"/>
      <c r="AF1" s="578"/>
      <c r="AG1" s="22"/>
    </row>
    <row r="2" spans="1:34" ht="54" customHeight="1">
      <c r="B2" s="2" t="s">
        <v>231</v>
      </c>
      <c r="AB2" s="3"/>
      <c r="AF2" s="65"/>
    </row>
    <row r="3" spans="1:34" ht="18" customHeight="1">
      <c r="B3" s="2"/>
      <c r="AB3" s="3"/>
    </row>
    <row r="4" spans="1:34" ht="54" customHeight="1" thickBot="1">
      <c r="B4" s="4" t="s">
        <v>308</v>
      </c>
      <c r="P4" s="34"/>
      <c r="AD4" s="6" t="s">
        <v>247</v>
      </c>
    </row>
    <row r="5" spans="1:34" ht="54" customHeight="1">
      <c r="B5" s="26"/>
      <c r="C5" s="574" t="s">
        <v>24</v>
      </c>
      <c r="D5" s="575"/>
      <c r="E5" s="575"/>
      <c r="F5" s="575"/>
      <c r="G5" s="575"/>
      <c r="H5" s="575"/>
      <c r="I5" s="575"/>
      <c r="J5" s="575"/>
      <c r="K5" s="527"/>
      <c r="L5" s="527"/>
      <c r="M5" s="527"/>
      <c r="N5" s="527"/>
      <c r="O5" s="528"/>
      <c r="P5" s="532" t="s">
        <v>209</v>
      </c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22"/>
      <c r="AE5" s="26" t="s">
        <v>115</v>
      </c>
      <c r="AF5" s="76" t="s">
        <v>116</v>
      </c>
      <c r="AG5" s="59" t="s">
        <v>117</v>
      </c>
    </row>
    <row r="6" spans="1:34" ht="54" customHeight="1">
      <c r="B6" s="9" t="s">
        <v>0</v>
      </c>
      <c r="C6" s="112" t="s">
        <v>39</v>
      </c>
      <c r="D6" s="513" t="s">
        <v>78</v>
      </c>
      <c r="E6" s="514"/>
      <c r="F6" s="514"/>
      <c r="G6" s="514"/>
      <c r="H6" s="514"/>
      <c r="I6" s="514"/>
      <c r="J6" s="519"/>
      <c r="K6" s="513" t="s">
        <v>27</v>
      </c>
      <c r="L6" s="514"/>
      <c r="M6" s="514"/>
      <c r="N6" s="519"/>
      <c r="O6" s="49"/>
      <c r="P6" s="103" t="s">
        <v>28</v>
      </c>
      <c r="Q6" s="156" t="s">
        <v>66</v>
      </c>
      <c r="R6" s="156"/>
      <c r="S6" s="156"/>
      <c r="T6" s="156"/>
      <c r="U6" s="156"/>
      <c r="V6" s="156"/>
      <c r="W6" s="156"/>
      <c r="X6" s="513" t="s">
        <v>29</v>
      </c>
      <c r="Y6" s="514"/>
      <c r="Z6" s="514"/>
      <c r="AA6" s="514"/>
      <c r="AB6" s="519"/>
      <c r="AC6" s="27" t="s">
        <v>20</v>
      </c>
      <c r="AD6" s="49"/>
      <c r="AE6" s="9" t="s">
        <v>48</v>
      </c>
      <c r="AF6" s="77" t="s">
        <v>48</v>
      </c>
      <c r="AG6" s="60" t="s">
        <v>48</v>
      </c>
    </row>
    <row r="7" spans="1:34" ht="54" customHeight="1" thickBot="1">
      <c r="B7" s="28"/>
      <c r="C7" s="86" t="s">
        <v>149</v>
      </c>
      <c r="D7" s="17" t="s">
        <v>75</v>
      </c>
      <c r="E7" s="87" t="s">
        <v>76</v>
      </c>
      <c r="F7" s="46" t="s">
        <v>108</v>
      </c>
      <c r="G7" s="20" t="s">
        <v>109</v>
      </c>
      <c r="H7" s="18" t="s">
        <v>276</v>
      </c>
      <c r="I7" s="18" t="s">
        <v>273</v>
      </c>
      <c r="J7" s="88" t="s">
        <v>150</v>
      </c>
      <c r="K7" s="32" t="s">
        <v>77</v>
      </c>
      <c r="L7" s="262" t="s">
        <v>274</v>
      </c>
      <c r="M7" s="262" t="s">
        <v>275</v>
      </c>
      <c r="N7" s="260" t="s">
        <v>320</v>
      </c>
      <c r="O7" s="15" t="s">
        <v>26</v>
      </c>
      <c r="P7" s="150" t="s">
        <v>79</v>
      </c>
      <c r="Q7" s="10" t="s">
        <v>151</v>
      </c>
      <c r="R7" s="89" t="s">
        <v>80</v>
      </c>
      <c r="S7" s="13" t="s">
        <v>81</v>
      </c>
      <c r="T7" s="17" t="s">
        <v>152</v>
      </c>
      <c r="U7" s="19" t="s">
        <v>167</v>
      </c>
      <c r="V7" s="17" t="s">
        <v>56</v>
      </c>
      <c r="W7" s="17" t="s">
        <v>43</v>
      </c>
      <c r="X7" s="19" t="s">
        <v>166</v>
      </c>
      <c r="Y7" s="19" t="s">
        <v>321</v>
      </c>
      <c r="Z7" s="32" t="s">
        <v>57</v>
      </c>
      <c r="AA7" s="32" t="s">
        <v>119</v>
      </c>
      <c r="AB7" s="67" t="s">
        <v>169</v>
      </c>
      <c r="AC7" s="102" t="s">
        <v>124</v>
      </c>
      <c r="AD7" s="101" t="s">
        <v>6</v>
      </c>
      <c r="AE7" s="33" t="s">
        <v>259</v>
      </c>
      <c r="AF7" s="78" t="s">
        <v>131</v>
      </c>
      <c r="AG7" s="61" t="s">
        <v>260</v>
      </c>
    </row>
    <row r="8" spans="1:34" ht="54" customHeight="1">
      <c r="A8" s="68"/>
      <c r="B8" s="148" t="s">
        <v>179</v>
      </c>
      <c r="C8" s="405"/>
      <c r="D8" s="222"/>
      <c r="E8" s="282">
        <v>0.46</v>
      </c>
      <c r="F8" s="222"/>
      <c r="G8" s="222"/>
      <c r="H8" s="222"/>
      <c r="I8" s="222"/>
      <c r="J8" s="222"/>
      <c r="K8" s="222"/>
      <c r="L8" s="220">
        <v>0.11</v>
      </c>
      <c r="M8" s="220"/>
      <c r="N8" s="406"/>
      <c r="O8" s="280">
        <f>SUM(C8:N8)</f>
        <v>0.57000000000000006</v>
      </c>
      <c r="P8" s="282">
        <v>0.06</v>
      </c>
      <c r="Q8" s="417">
        <v>0.01</v>
      </c>
      <c r="R8" s="222"/>
      <c r="S8" s="220"/>
      <c r="T8" s="282">
        <v>0.23</v>
      </c>
      <c r="U8" s="222"/>
      <c r="V8" s="222"/>
      <c r="W8" s="222"/>
      <c r="X8" s="282">
        <v>0.06</v>
      </c>
      <c r="Y8" s="282"/>
      <c r="Z8" s="222"/>
      <c r="AA8" s="222"/>
      <c r="AB8" s="222"/>
      <c r="AC8" s="313">
        <v>0.03</v>
      </c>
      <c r="AD8" s="280">
        <f>SUM(P8:AC8)</f>
        <v>0.39</v>
      </c>
      <c r="AE8" s="288">
        <f>O8+AD8</f>
        <v>0.96000000000000008</v>
      </c>
      <c r="AF8" s="331">
        <v>5.26</v>
      </c>
      <c r="AG8" s="291">
        <v>4.84</v>
      </c>
    </row>
    <row r="9" spans="1:34" ht="54" customHeight="1">
      <c r="A9" s="68"/>
      <c r="B9" s="85" t="s">
        <v>173</v>
      </c>
      <c r="C9" s="368"/>
      <c r="D9" s="282"/>
      <c r="E9" s="222"/>
      <c r="F9" s="282"/>
      <c r="G9" s="282"/>
      <c r="H9" s="282"/>
      <c r="I9" s="282"/>
      <c r="J9" s="282"/>
      <c r="K9" s="282"/>
      <c r="L9" s="283"/>
      <c r="M9" s="283"/>
      <c r="N9" s="330"/>
      <c r="O9" s="297">
        <f t="shared" ref="O9:O19" si="0">SUM(C9:N9)</f>
        <v>0</v>
      </c>
      <c r="P9" s="222"/>
      <c r="Q9" s="418"/>
      <c r="R9" s="282"/>
      <c r="S9" s="283"/>
      <c r="T9" s="222"/>
      <c r="U9" s="282"/>
      <c r="V9" s="282"/>
      <c r="W9" s="282"/>
      <c r="X9" s="222"/>
      <c r="Y9" s="282"/>
      <c r="Z9" s="282"/>
      <c r="AA9" s="282"/>
      <c r="AB9" s="282"/>
      <c r="AC9" s="222">
        <v>0.1</v>
      </c>
      <c r="AD9" s="297">
        <f t="shared" ref="AD9:AD14" si="1">SUM(P9:AC9)</f>
        <v>0.1</v>
      </c>
      <c r="AE9" s="298">
        <f t="shared" ref="AE9:AE28" si="2">O9+AD9</f>
        <v>0.1</v>
      </c>
      <c r="AF9" s="393">
        <v>1</v>
      </c>
      <c r="AG9" s="292">
        <v>1</v>
      </c>
    </row>
    <row r="10" spans="1:34" ht="54" customHeight="1" thickBot="1">
      <c r="B10" s="21" t="s">
        <v>211</v>
      </c>
      <c r="C10" s="299">
        <f>SUM(C8:C9)</f>
        <v>0</v>
      </c>
      <c r="D10" s="232">
        <f t="shared" ref="D10:N10" si="3">SUM(D8:D9)</f>
        <v>0</v>
      </c>
      <c r="E10" s="232">
        <f t="shared" si="3"/>
        <v>0.46</v>
      </c>
      <c r="F10" s="232">
        <f t="shared" si="3"/>
        <v>0</v>
      </c>
      <c r="G10" s="232">
        <f t="shared" si="3"/>
        <v>0</v>
      </c>
      <c r="H10" s="232">
        <f t="shared" si="3"/>
        <v>0</v>
      </c>
      <c r="I10" s="232">
        <f t="shared" si="3"/>
        <v>0</v>
      </c>
      <c r="J10" s="232">
        <f t="shared" si="3"/>
        <v>0</v>
      </c>
      <c r="K10" s="232">
        <f t="shared" si="3"/>
        <v>0</v>
      </c>
      <c r="L10" s="232">
        <f t="shared" si="3"/>
        <v>0.11</v>
      </c>
      <c r="M10" s="232">
        <f t="shared" si="3"/>
        <v>0</v>
      </c>
      <c r="N10" s="396">
        <f t="shared" si="3"/>
        <v>0</v>
      </c>
      <c r="O10" s="384">
        <f t="shared" si="0"/>
        <v>0.57000000000000006</v>
      </c>
      <c r="P10" s="231">
        <f t="shared" ref="P10:AC10" si="4">SUM(P8:P9)</f>
        <v>0.06</v>
      </c>
      <c r="Q10" s="315">
        <f t="shared" si="4"/>
        <v>0.01</v>
      </c>
      <c r="R10" s="232">
        <f t="shared" si="4"/>
        <v>0</v>
      </c>
      <c r="S10" s="232">
        <f t="shared" si="4"/>
        <v>0</v>
      </c>
      <c r="T10" s="232">
        <f t="shared" si="4"/>
        <v>0.23</v>
      </c>
      <c r="U10" s="232">
        <f t="shared" si="4"/>
        <v>0</v>
      </c>
      <c r="V10" s="232">
        <f t="shared" si="4"/>
        <v>0</v>
      </c>
      <c r="W10" s="232">
        <f t="shared" si="4"/>
        <v>0</v>
      </c>
      <c r="X10" s="232">
        <f t="shared" si="4"/>
        <v>0.06</v>
      </c>
      <c r="Y10" s="232">
        <f t="shared" si="4"/>
        <v>0</v>
      </c>
      <c r="Z10" s="232">
        <f t="shared" si="4"/>
        <v>0</v>
      </c>
      <c r="AA10" s="232">
        <f t="shared" si="4"/>
        <v>0</v>
      </c>
      <c r="AB10" s="232">
        <f t="shared" si="4"/>
        <v>0</v>
      </c>
      <c r="AC10" s="232">
        <f t="shared" si="4"/>
        <v>0.13</v>
      </c>
      <c r="AD10" s="231">
        <f t="shared" si="1"/>
        <v>0.49</v>
      </c>
      <c r="AE10" s="230">
        <f>O10+AD10</f>
        <v>1.06</v>
      </c>
      <c r="AF10" s="230">
        <f>SUM(AF8:AF9)</f>
        <v>6.26</v>
      </c>
      <c r="AG10" s="407">
        <f>SUM(AG8:AG9)</f>
        <v>5.84</v>
      </c>
    </row>
    <row r="11" spans="1:34" ht="54" customHeight="1">
      <c r="A11" s="68"/>
      <c r="B11" s="108" t="s">
        <v>183</v>
      </c>
      <c r="C11" s="243">
        <v>0.1</v>
      </c>
      <c r="D11" s="296"/>
      <c r="E11" s="296">
        <v>0.97</v>
      </c>
      <c r="F11" s="296"/>
      <c r="G11" s="296"/>
      <c r="H11" s="296">
        <v>0.16</v>
      </c>
      <c r="I11" s="296"/>
      <c r="J11" s="296"/>
      <c r="K11" s="296"/>
      <c r="L11" s="279"/>
      <c r="M11" s="279"/>
      <c r="N11" s="408"/>
      <c r="O11" s="229">
        <f t="shared" si="0"/>
        <v>1.23</v>
      </c>
      <c r="P11" s="243"/>
      <c r="Q11" s="279"/>
      <c r="R11" s="296"/>
      <c r="S11" s="279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29">
        <f t="shared" si="1"/>
        <v>0</v>
      </c>
      <c r="AE11" s="288">
        <f t="shared" si="2"/>
        <v>1.23</v>
      </c>
      <c r="AF11" s="409">
        <v>13.52</v>
      </c>
      <c r="AG11" s="236">
        <v>13.52</v>
      </c>
    </row>
    <row r="12" spans="1:34" ht="54" customHeight="1">
      <c r="A12" s="68"/>
      <c r="B12" s="85" t="s">
        <v>272</v>
      </c>
      <c r="C12" s="405"/>
      <c r="D12" s="222">
        <v>10.199999999999999</v>
      </c>
      <c r="E12" s="222"/>
      <c r="F12" s="222"/>
      <c r="G12" s="222"/>
      <c r="H12" s="222"/>
      <c r="I12" s="222"/>
      <c r="J12" s="222"/>
      <c r="K12" s="222">
        <v>5</v>
      </c>
      <c r="L12" s="220"/>
      <c r="M12" s="220"/>
      <c r="N12" s="406"/>
      <c r="O12" s="280">
        <f t="shared" si="0"/>
        <v>15.2</v>
      </c>
      <c r="P12" s="220">
        <v>2.5</v>
      </c>
      <c r="Q12" s="220"/>
      <c r="R12" s="222">
        <v>1.3</v>
      </c>
      <c r="S12" s="220"/>
      <c r="T12" s="222">
        <v>4.8</v>
      </c>
      <c r="U12" s="222">
        <v>3.5</v>
      </c>
      <c r="V12" s="222"/>
      <c r="W12" s="222"/>
      <c r="X12" s="222"/>
      <c r="Y12" s="222"/>
      <c r="Z12" s="222"/>
      <c r="AA12" s="222"/>
      <c r="AB12" s="222"/>
      <c r="AC12" s="410"/>
      <c r="AD12" s="297">
        <f t="shared" si="1"/>
        <v>12.1</v>
      </c>
      <c r="AE12" s="288">
        <f t="shared" si="2"/>
        <v>27.299999999999997</v>
      </c>
      <c r="AF12" s="393">
        <v>270</v>
      </c>
      <c r="AG12" s="292">
        <v>250</v>
      </c>
    </row>
    <row r="13" spans="1:34" ht="54" customHeight="1">
      <c r="A13" s="68"/>
      <c r="B13" s="85" t="s">
        <v>182</v>
      </c>
      <c r="C13" s="222"/>
      <c r="D13" s="222"/>
      <c r="E13" s="283">
        <v>3.3</v>
      </c>
      <c r="F13" s="222"/>
      <c r="G13" s="222"/>
      <c r="H13" s="222"/>
      <c r="I13" s="222"/>
      <c r="J13" s="222"/>
      <c r="K13" s="222"/>
      <c r="L13" s="330">
        <v>1.4</v>
      </c>
      <c r="M13" s="220"/>
      <c r="N13" s="406"/>
      <c r="O13" s="280">
        <f t="shared" si="0"/>
        <v>4.6999999999999993</v>
      </c>
      <c r="P13" s="405"/>
      <c r="Q13" s="222">
        <v>1.1000000000000001</v>
      </c>
      <c r="R13" s="220"/>
      <c r="S13" s="222"/>
      <c r="T13" s="283">
        <v>0.3</v>
      </c>
      <c r="U13" s="283">
        <v>1.4</v>
      </c>
      <c r="V13" s="283"/>
      <c r="W13" s="283"/>
      <c r="X13" s="283"/>
      <c r="Y13" s="283"/>
      <c r="Z13" s="222"/>
      <c r="AA13" s="222"/>
      <c r="AB13" s="222"/>
      <c r="AC13" s="222"/>
      <c r="AD13" s="297">
        <f t="shared" si="1"/>
        <v>2.8</v>
      </c>
      <c r="AE13" s="288">
        <f t="shared" si="2"/>
        <v>7.4999999999999991</v>
      </c>
      <c r="AF13" s="331">
        <v>70.8</v>
      </c>
      <c r="AG13" s="292">
        <v>74</v>
      </c>
      <c r="AH13" s="162">
        <f>64.8/6.2*AG13</f>
        <v>773.41935483870964</v>
      </c>
    </row>
    <row r="14" spans="1:34" ht="54" customHeight="1" thickBot="1">
      <c r="B14" s="21" t="s">
        <v>212</v>
      </c>
      <c r="C14" s="231">
        <f>SUM(C11:C13)</f>
        <v>0.1</v>
      </c>
      <c r="D14" s="232">
        <f t="shared" ref="D14:P14" si="5">SUM(D11:D13)</f>
        <v>10.199999999999999</v>
      </c>
      <c r="E14" s="232">
        <f t="shared" si="5"/>
        <v>4.2699999999999996</v>
      </c>
      <c r="F14" s="232">
        <f t="shared" si="5"/>
        <v>0</v>
      </c>
      <c r="G14" s="232">
        <f t="shared" si="5"/>
        <v>0</v>
      </c>
      <c r="H14" s="232">
        <f t="shared" si="5"/>
        <v>0.16</v>
      </c>
      <c r="I14" s="232">
        <f t="shared" si="5"/>
        <v>0</v>
      </c>
      <c r="J14" s="232">
        <f t="shared" si="5"/>
        <v>0</v>
      </c>
      <c r="K14" s="232">
        <f t="shared" si="5"/>
        <v>5</v>
      </c>
      <c r="L14" s="232">
        <f t="shared" si="5"/>
        <v>1.4</v>
      </c>
      <c r="M14" s="232">
        <f t="shared" si="5"/>
        <v>0</v>
      </c>
      <c r="N14" s="396">
        <f t="shared" si="5"/>
        <v>0</v>
      </c>
      <c r="O14" s="384">
        <f t="shared" si="0"/>
        <v>21.129999999999995</v>
      </c>
      <c r="P14" s="231">
        <f t="shared" si="5"/>
        <v>2.5</v>
      </c>
      <c r="Q14" s="232">
        <f t="shared" ref="Q14:AC14" si="6">SUM(Q11:Q13)</f>
        <v>1.1000000000000001</v>
      </c>
      <c r="R14" s="232">
        <f t="shared" si="6"/>
        <v>1.3</v>
      </c>
      <c r="S14" s="232">
        <f t="shared" si="6"/>
        <v>0</v>
      </c>
      <c r="T14" s="232">
        <f t="shared" si="6"/>
        <v>5.0999999999999996</v>
      </c>
      <c r="U14" s="232">
        <f t="shared" si="6"/>
        <v>4.9000000000000004</v>
      </c>
      <c r="V14" s="232">
        <f t="shared" si="6"/>
        <v>0</v>
      </c>
      <c r="W14" s="232">
        <f t="shared" si="6"/>
        <v>0</v>
      </c>
      <c r="X14" s="232">
        <f t="shared" si="6"/>
        <v>0</v>
      </c>
      <c r="Y14" s="232">
        <f t="shared" si="6"/>
        <v>0</v>
      </c>
      <c r="Z14" s="232">
        <f t="shared" si="6"/>
        <v>0</v>
      </c>
      <c r="AA14" s="232">
        <f t="shared" si="6"/>
        <v>0</v>
      </c>
      <c r="AB14" s="232">
        <f t="shared" si="6"/>
        <v>0</v>
      </c>
      <c r="AC14" s="232">
        <f t="shared" si="6"/>
        <v>0</v>
      </c>
      <c r="AD14" s="411">
        <f t="shared" si="1"/>
        <v>14.9</v>
      </c>
      <c r="AE14" s="230">
        <f t="shared" si="2"/>
        <v>36.029999999999994</v>
      </c>
      <c r="AF14" s="407">
        <f>SUM(AF11:AF13)</f>
        <v>354.32</v>
      </c>
      <c r="AG14" s="412">
        <f>SUM(AG11:AG13)</f>
        <v>337.52</v>
      </c>
    </row>
    <row r="15" spans="1:34" ht="54" customHeight="1">
      <c r="A15" s="68"/>
      <c r="B15" s="85" t="s">
        <v>186</v>
      </c>
      <c r="C15" s="368"/>
      <c r="D15" s="282"/>
      <c r="E15" s="282"/>
      <c r="F15" s="282"/>
      <c r="G15" s="282"/>
      <c r="H15" s="282"/>
      <c r="I15" s="282"/>
      <c r="J15" s="282"/>
      <c r="K15" s="282"/>
      <c r="L15" s="283"/>
      <c r="M15" s="283"/>
      <c r="N15" s="330"/>
      <c r="O15" s="297">
        <f t="shared" si="0"/>
        <v>0</v>
      </c>
      <c r="P15" s="413"/>
      <c r="Q15" s="283"/>
      <c r="R15" s="282"/>
      <c r="S15" s="283"/>
      <c r="T15" s="282"/>
      <c r="U15" s="282"/>
      <c r="V15" s="282"/>
      <c r="W15" s="282"/>
      <c r="X15" s="282"/>
      <c r="Y15" s="282"/>
      <c r="Z15" s="282"/>
      <c r="AA15" s="282"/>
      <c r="AB15" s="282"/>
      <c r="AC15" s="282">
        <v>0.3</v>
      </c>
      <c r="AD15" s="297">
        <f>SUM(P15:AC15)</f>
        <v>0.3</v>
      </c>
      <c r="AE15" s="298">
        <f t="shared" si="2"/>
        <v>0.3</v>
      </c>
      <c r="AF15" s="331" t="s">
        <v>322</v>
      </c>
      <c r="AG15" s="291" t="s">
        <v>322</v>
      </c>
    </row>
    <row r="16" spans="1:34" ht="54" customHeight="1">
      <c r="A16" s="68"/>
      <c r="B16" s="85" t="s">
        <v>189</v>
      </c>
      <c r="C16" s="368"/>
      <c r="D16" s="282"/>
      <c r="E16" s="282"/>
      <c r="F16" s="282"/>
      <c r="G16" s="282"/>
      <c r="H16" s="282"/>
      <c r="I16" s="282"/>
      <c r="J16" s="282"/>
      <c r="K16" s="282"/>
      <c r="L16" s="283"/>
      <c r="M16" s="283"/>
      <c r="N16" s="330"/>
      <c r="O16" s="297">
        <f t="shared" si="0"/>
        <v>0</v>
      </c>
      <c r="P16" s="413"/>
      <c r="Q16" s="283"/>
      <c r="R16" s="282"/>
      <c r="S16" s="283"/>
      <c r="T16" s="282"/>
      <c r="U16" s="282"/>
      <c r="V16" s="282"/>
      <c r="W16" s="282"/>
      <c r="X16" s="282"/>
      <c r="Y16" s="282"/>
      <c r="Z16" s="222"/>
      <c r="AA16" s="282"/>
      <c r="AB16" s="282"/>
      <c r="AC16" s="222">
        <v>0.1</v>
      </c>
      <c r="AD16" s="297">
        <f t="shared" ref="AD16:AD22" si="7">SUM(P16:AC16)</f>
        <v>0.1</v>
      </c>
      <c r="AE16" s="298">
        <f t="shared" si="2"/>
        <v>0.1</v>
      </c>
      <c r="AF16" s="393">
        <v>1</v>
      </c>
      <c r="AG16" s="292">
        <v>0.8</v>
      </c>
    </row>
    <row r="17" spans="1:34" ht="54" customHeight="1">
      <c r="A17" s="68"/>
      <c r="B17" s="85" t="s">
        <v>193</v>
      </c>
      <c r="C17" s="368"/>
      <c r="D17" s="282"/>
      <c r="E17" s="282"/>
      <c r="F17" s="282"/>
      <c r="G17" s="282"/>
      <c r="H17" s="282"/>
      <c r="I17" s="282"/>
      <c r="J17" s="282"/>
      <c r="K17" s="282"/>
      <c r="L17" s="283"/>
      <c r="M17" s="283"/>
      <c r="N17" s="330"/>
      <c r="O17" s="297">
        <f t="shared" si="0"/>
        <v>0</v>
      </c>
      <c r="P17" s="413"/>
      <c r="Q17" s="283"/>
      <c r="R17" s="282"/>
      <c r="S17" s="283"/>
      <c r="T17" s="282"/>
      <c r="U17" s="282"/>
      <c r="V17" s="282"/>
      <c r="W17" s="282"/>
      <c r="X17" s="282"/>
      <c r="Y17" s="218"/>
      <c r="Z17" s="225">
        <v>1</v>
      </c>
      <c r="AA17" s="282"/>
      <c r="AB17" s="282"/>
      <c r="AC17" s="225"/>
      <c r="AD17" s="297">
        <f t="shared" si="7"/>
        <v>1</v>
      </c>
      <c r="AE17" s="298">
        <f t="shared" si="2"/>
        <v>1</v>
      </c>
      <c r="AF17" s="395">
        <v>1.3</v>
      </c>
      <c r="AG17" s="357">
        <v>1.3</v>
      </c>
    </row>
    <row r="18" spans="1:34" ht="54" customHeight="1" thickBot="1">
      <c r="B18" s="21" t="s">
        <v>216</v>
      </c>
      <c r="C18" s="299">
        <f>SUM(C15:C17)</f>
        <v>0</v>
      </c>
      <c r="D18" s="232">
        <f t="shared" ref="D18:N18" si="8">SUM(D15:D17)</f>
        <v>0</v>
      </c>
      <c r="E18" s="232">
        <f t="shared" si="8"/>
        <v>0</v>
      </c>
      <c r="F18" s="232">
        <f t="shared" si="8"/>
        <v>0</v>
      </c>
      <c r="G18" s="232">
        <f t="shared" si="8"/>
        <v>0</v>
      </c>
      <c r="H18" s="232">
        <f t="shared" si="8"/>
        <v>0</v>
      </c>
      <c r="I18" s="232">
        <f t="shared" si="8"/>
        <v>0</v>
      </c>
      <c r="J18" s="232">
        <f t="shared" si="8"/>
        <v>0</v>
      </c>
      <c r="K18" s="232">
        <f t="shared" si="8"/>
        <v>0</v>
      </c>
      <c r="L18" s="232">
        <f t="shared" si="8"/>
        <v>0</v>
      </c>
      <c r="M18" s="232">
        <f>SUM(M15:M17)</f>
        <v>0</v>
      </c>
      <c r="N18" s="396">
        <f t="shared" si="8"/>
        <v>0</v>
      </c>
      <c r="O18" s="384">
        <f t="shared" si="0"/>
        <v>0</v>
      </c>
      <c r="P18" s="231">
        <f>SUM(P15:P17)</f>
        <v>0</v>
      </c>
      <c r="Q18" s="231">
        <f t="shared" ref="Q18:AC18" si="9">SUM(Q15:Q17)</f>
        <v>0</v>
      </c>
      <c r="R18" s="231">
        <f t="shared" si="9"/>
        <v>0</v>
      </c>
      <c r="S18" s="231">
        <f t="shared" si="9"/>
        <v>0</v>
      </c>
      <c r="T18" s="231">
        <f t="shared" si="9"/>
        <v>0</v>
      </c>
      <c r="U18" s="231">
        <f t="shared" si="9"/>
        <v>0</v>
      </c>
      <c r="V18" s="231">
        <f t="shared" si="9"/>
        <v>0</v>
      </c>
      <c r="W18" s="231">
        <f t="shared" si="9"/>
        <v>0</v>
      </c>
      <c r="X18" s="231">
        <f t="shared" si="9"/>
        <v>0</v>
      </c>
      <c r="Y18" s="231">
        <f t="shared" si="9"/>
        <v>0</v>
      </c>
      <c r="Z18" s="231">
        <f t="shared" si="9"/>
        <v>1</v>
      </c>
      <c r="AA18" s="231">
        <f t="shared" si="9"/>
        <v>0</v>
      </c>
      <c r="AB18" s="231">
        <f t="shared" si="9"/>
        <v>0</v>
      </c>
      <c r="AC18" s="231">
        <f t="shared" si="9"/>
        <v>0.4</v>
      </c>
      <c r="AD18" s="384">
        <f>SUM(P18:AC18)</f>
        <v>1.4</v>
      </c>
      <c r="AE18" s="407">
        <f>O18+AD18</f>
        <v>1.4</v>
      </c>
      <c r="AF18" s="238">
        <f>SUM(AF15:AF17)</f>
        <v>2.2999999999999998</v>
      </c>
      <c r="AG18" s="407">
        <f>SUM(AG15:AG17)</f>
        <v>2.1</v>
      </c>
    </row>
    <row r="19" spans="1:34" ht="54" customHeight="1">
      <c r="A19" s="68"/>
      <c r="B19" s="85" t="s">
        <v>170</v>
      </c>
      <c r="C19" s="368"/>
      <c r="D19" s="282"/>
      <c r="E19" s="282">
        <v>1</v>
      </c>
      <c r="F19" s="282">
        <v>0.1</v>
      </c>
      <c r="G19" s="282"/>
      <c r="H19" s="282">
        <v>0.5</v>
      </c>
      <c r="I19" s="282"/>
      <c r="J19" s="313">
        <v>0.01</v>
      </c>
      <c r="K19" s="282"/>
      <c r="L19" s="283"/>
      <c r="M19" s="283"/>
      <c r="N19" s="330"/>
      <c r="O19" s="297">
        <f t="shared" si="0"/>
        <v>1.61</v>
      </c>
      <c r="P19" s="413"/>
      <c r="Q19" s="283">
        <v>7.0000000000000007E-2</v>
      </c>
      <c r="R19" s="282"/>
      <c r="S19" s="283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97">
        <f t="shared" si="7"/>
        <v>7.0000000000000007E-2</v>
      </c>
      <c r="AE19" s="298">
        <f t="shared" si="2"/>
        <v>1.6800000000000002</v>
      </c>
      <c r="AF19" s="331">
        <v>23.797999999999998</v>
      </c>
      <c r="AG19" s="291">
        <v>18.306000000000001</v>
      </c>
    </row>
    <row r="20" spans="1:34" ht="54" customHeight="1">
      <c r="A20" s="68"/>
      <c r="B20" s="85" t="s">
        <v>242</v>
      </c>
      <c r="C20" s="368"/>
      <c r="D20" s="282"/>
      <c r="E20" s="282">
        <v>1.94</v>
      </c>
      <c r="F20" s="282"/>
      <c r="G20" s="282"/>
      <c r="H20" s="282">
        <v>0.08</v>
      </c>
      <c r="I20" s="282"/>
      <c r="J20" s="282">
        <v>0.67</v>
      </c>
      <c r="K20" s="282"/>
      <c r="L20" s="283"/>
      <c r="M20" s="283"/>
      <c r="N20" s="330"/>
      <c r="O20" s="297">
        <f t="shared" ref="O20:O28" si="10">SUM(C20:N20)</f>
        <v>2.69</v>
      </c>
      <c r="P20" s="413"/>
      <c r="Q20" s="283">
        <v>0.8</v>
      </c>
      <c r="R20" s="282"/>
      <c r="S20" s="283"/>
      <c r="T20" s="282"/>
      <c r="U20" s="282"/>
      <c r="V20" s="282"/>
      <c r="W20" s="282"/>
      <c r="X20" s="282"/>
      <c r="Y20" s="282">
        <v>0.8</v>
      </c>
      <c r="Z20" s="282"/>
      <c r="AA20" s="282"/>
      <c r="AB20" s="282"/>
      <c r="AC20" s="282">
        <v>0.33</v>
      </c>
      <c r="AD20" s="297">
        <f t="shared" si="7"/>
        <v>1.9300000000000002</v>
      </c>
      <c r="AE20" s="298">
        <f t="shared" si="2"/>
        <v>4.62</v>
      </c>
      <c r="AF20" s="331">
        <v>33.6</v>
      </c>
      <c r="AG20" s="291">
        <v>33.6</v>
      </c>
    </row>
    <row r="21" spans="1:34" ht="54" customHeight="1">
      <c r="A21" s="68"/>
      <c r="B21" s="85" t="s">
        <v>240</v>
      </c>
      <c r="C21" s="368">
        <v>0.46</v>
      </c>
      <c r="D21" s="282"/>
      <c r="E21" s="282">
        <v>0.21</v>
      </c>
      <c r="F21" s="282"/>
      <c r="G21" s="282"/>
      <c r="H21" s="282"/>
      <c r="I21" s="282"/>
      <c r="J21" s="282"/>
      <c r="K21" s="282"/>
      <c r="L21" s="283"/>
      <c r="M21" s="283"/>
      <c r="N21" s="330"/>
      <c r="O21" s="297">
        <f t="shared" si="10"/>
        <v>0.67</v>
      </c>
      <c r="P21" s="413"/>
      <c r="Q21" s="283"/>
      <c r="R21" s="282"/>
      <c r="S21" s="283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97">
        <f t="shared" si="7"/>
        <v>0</v>
      </c>
      <c r="AE21" s="298">
        <f t="shared" si="2"/>
        <v>0.67</v>
      </c>
      <c r="AF21" s="331">
        <v>4.7</v>
      </c>
      <c r="AG21" s="291">
        <v>4.7</v>
      </c>
    </row>
    <row r="22" spans="1:34" ht="54" customHeight="1">
      <c r="A22" s="68"/>
      <c r="B22" s="73" t="s">
        <v>243</v>
      </c>
      <c r="C22" s="405"/>
      <c r="D22" s="222"/>
      <c r="E22" s="222">
        <v>3.61</v>
      </c>
      <c r="F22" s="222">
        <v>0.21</v>
      </c>
      <c r="G22" s="222"/>
      <c r="H22" s="222">
        <v>0.5</v>
      </c>
      <c r="I22" s="222"/>
      <c r="J22" s="222">
        <v>1.1100000000000001</v>
      </c>
      <c r="K22" s="222"/>
      <c r="L22" s="220"/>
      <c r="M22" s="220"/>
      <c r="N22" s="330"/>
      <c r="O22" s="297">
        <f t="shared" si="10"/>
        <v>5.4300000000000006</v>
      </c>
      <c r="P22" s="414"/>
      <c r="Q22" s="220">
        <v>0.4</v>
      </c>
      <c r="R22" s="222"/>
      <c r="S22" s="220"/>
      <c r="T22" s="222">
        <v>0.02</v>
      </c>
      <c r="U22" s="222"/>
      <c r="V22" s="222"/>
      <c r="W22" s="222"/>
      <c r="X22" s="222"/>
      <c r="Y22" s="222">
        <v>0.56000000000000005</v>
      </c>
      <c r="Z22" s="222"/>
      <c r="AA22" s="222"/>
      <c r="AB22" s="222"/>
      <c r="AC22" s="222">
        <v>0.48</v>
      </c>
      <c r="AD22" s="280">
        <f t="shared" si="7"/>
        <v>1.46</v>
      </c>
      <c r="AE22" s="288">
        <f t="shared" si="2"/>
        <v>6.8900000000000006</v>
      </c>
      <c r="AF22" s="393">
        <v>102.895</v>
      </c>
      <c r="AG22" s="292">
        <v>72.027000000000001</v>
      </c>
    </row>
    <row r="23" spans="1:34" ht="54" customHeight="1" thickBot="1">
      <c r="B23" s="21" t="s">
        <v>214</v>
      </c>
      <c r="C23" s="230">
        <f>SUM(C19:C22)</f>
        <v>0.46</v>
      </c>
      <c r="D23" s="232">
        <f t="shared" ref="D23:N23" si="11">SUM(D19:D22)</f>
        <v>0</v>
      </c>
      <c r="E23" s="232">
        <f t="shared" si="11"/>
        <v>6.76</v>
      </c>
      <c r="F23" s="232">
        <f t="shared" si="11"/>
        <v>0.31</v>
      </c>
      <c r="G23" s="232">
        <f t="shared" si="11"/>
        <v>0</v>
      </c>
      <c r="H23" s="232">
        <f t="shared" si="11"/>
        <v>1.08</v>
      </c>
      <c r="I23" s="232">
        <f t="shared" si="11"/>
        <v>0</v>
      </c>
      <c r="J23" s="232">
        <f t="shared" si="11"/>
        <v>1.79</v>
      </c>
      <c r="K23" s="232">
        <f t="shared" si="11"/>
        <v>0</v>
      </c>
      <c r="L23" s="232">
        <f t="shared" si="11"/>
        <v>0</v>
      </c>
      <c r="M23" s="232">
        <f t="shared" si="11"/>
        <v>0</v>
      </c>
      <c r="N23" s="396">
        <f t="shared" si="11"/>
        <v>0</v>
      </c>
      <c r="O23" s="384">
        <f t="shared" si="10"/>
        <v>10.399999999999999</v>
      </c>
      <c r="P23" s="231">
        <f>SUM(P19:P22)</f>
        <v>0</v>
      </c>
      <c r="Q23" s="232">
        <f>SUM(Q19:Q22)</f>
        <v>1.27</v>
      </c>
      <c r="R23" s="232">
        <f t="shared" ref="R23:AC23" si="12">SUM(R19:R22)</f>
        <v>0</v>
      </c>
      <c r="S23" s="232">
        <f t="shared" si="12"/>
        <v>0</v>
      </c>
      <c r="T23" s="232">
        <f t="shared" si="12"/>
        <v>0.02</v>
      </c>
      <c r="U23" s="232">
        <f t="shared" si="12"/>
        <v>0</v>
      </c>
      <c r="V23" s="232">
        <f t="shared" si="12"/>
        <v>0</v>
      </c>
      <c r="W23" s="232">
        <f t="shared" si="12"/>
        <v>0</v>
      </c>
      <c r="X23" s="232">
        <f t="shared" si="12"/>
        <v>0</v>
      </c>
      <c r="Y23" s="232">
        <f t="shared" si="12"/>
        <v>1.36</v>
      </c>
      <c r="Z23" s="232">
        <f t="shared" si="12"/>
        <v>0</v>
      </c>
      <c r="AA23" s="232">
        <f t="shared" si="12"/>
        <v>0</v>
      </c>
      <c r="AB23" s="232">
        <f t="shared" si="12"/>
        <v>0</v>
      </c>
      <c r="AC23" s="232">
        <f t="shared" si="12"/>
        <v>0.81</v>
      </c>
      <c r="AD23" s="384">
        <f t="shared" ref="AD23:AD28" si="13">SUM(P23:AC23)</f>
        <v>3.4600000000000004</v>
      </c>
      <c r="AE23" s="407">
        <f t="shared" si="2"/>
        <v>13.86</v>
      </c>
      <c r="AF23" s="238">
        <f>SUM(AF19:AF22)</f>
        <v>164.99299999999999</v>
      </c>
      <c r="AG23" s="407">
        <f>SUM(AG19:AG22)</f>
        <v>128.63300000000001</v>
      </c>
    </row>
    <row r="24" spans="1:34" ht="54" customHeight="1">
      <c r="B24" s="66" t="s">
        <v>200</v>
      </c>
      <c r="C24" s="368">
        <v>0.2</v>
      </c>
      <c r="D24" s="222"/>
      <c r="E24" s="282">
        <v>0.3</v>
      </c>
      <c r="F24" s="222"/>
      <c r="G24" s="282">
        <v>0.1</v>
      </c>
      <c r="H24" s="222"/>
      <c r="I24" s="282">
        <v>0.1</v>
      </c>
      <c r="J24" s="222"/>
      <c r="K24" s="282">
        <v>0.2</v>
      </c>
      <c r="L24" s="283">
        <v>2</v>
      </c>
      <c r="M24" s="283">
        <v>0.5</v>
      </c>
      <c r="N24" s="330">
        <v>0.1</v>
      </c>
      <c r="O24" s="280">
        <f>SUM(C24:N24)</f>
        <v>3.5</v>
      </c>
      <c r="P24" s="414"/>
      <c r="Q24" s="283">
        <v>2.5</v>
      </c>
      <c r="R24" s="222"/>
      <c r="S24" s="283">
        <v>0.2</v>
      </c>
      <c r="T24" s="222"/>
      <c r="U24" s="282">
        <v>2.5</v>
      </c>
      <c r="V24" s="222"/>
      <c r="W24" s="222"/>
      <c r="X24" s="282"/>
      <c r="Y24" s="282"/>
      <c r="Z24" s="222"/>
      <c r="AA24" s="282">
        <v>0.1</v>
      </c>
      <c r="AB24" s="222"/>
      <c r="AC24" s="222">
        <v>0.3</v>
      </c>
      <c r="AD24" s="406">
        <f t="shared" si="13"/>
        <v>5.6</v>
      </c>
      <c r="AE24" s="284">
        <f t="shared" si="2"/>
        <v>9.1</v>
      </c>
      <c r="AF24" s="393">
        <v>46.4</v>
      </c>
      <c r="AG24" s="292">
        <v>29</v>
      </c>
    </row>
    <row r="25" spans="1:34" ht="54" customHeight="1">
      <c r="A25" s="68"/>
      <c r="B25" s="73" t="s">
        <v>199</v>
      </c>
      <c r="C25" s="405"/>
      <c r="D25" s="222"/>
      <c r="E25" s="222"/>
      <c r="F25" s="222"/>
      <c r="G25" s="222"/>
      <c r="H25" s="222"/>
      <c r="I25" s="222"/>
      <c r="J25" s="222"/>
      <c r="K25" s="222"/>
      <c r="L25" s="220"/>
      <c r="M25" s="220"/>
      <c r="N25" s="406"/>
      <c r="O25" s="280">
        <f t="shared" si="10"/>
        <v>0</v>
      </c>
      <c r="P25" s="414"/>
      <c r="Q25" s="220">
        <v>0.3</v>
      </c>
      <c r="R25" s="222"/>
      <c r="S25" s="220">
        <v>0.1</v>
      </c>
      <c r="T25" s="222"/>
      <c r="U25" s="222">
        <v>0.3</v>
      </c>
      <c r="V25" s="222"/>
      <c r="W25" s="222"/>
      <c r="X25" s="222"/>
      <c r="Y25" s="222"/>
      <c r="Z25" s="222"/>
      <c r="AA25" s="222"/>
      <c r="AB25" s="222"/>
      <c r="AC25" s="222"/>
      <c r="AD25" s="406">
        <f t="shared" si="13"/>
        <v>0.7</v>
      </c>
      <c r="AE25" s="288">
        <f t="shared" si="2"/>
        <v>0.7</v>
      </c>
      <c r="AF25" s="393">
        <v>2.2000000000000002</v>
      </c>
      <c r="AG25" s="292">
        <v>2.2000000000000002</v>
      </c>
    </row>
    <row r="26" spans="1:34" ht="54" customHeight="1">
      <c r="A26" s="68"/>
      <c r="B26" s="73" t="s">
        <v>201</v>
      </c>
      <c r="C26" s="405"/>
      <c r="D26" s="222"/>
      <c r="E26" s="222">
        <v>0.1</v>
      </c>
      <c r="F26" s="222"/>
      <c r="G26" s="222"/>
      <c r="H26" s="222"/>
      <c r="I26" s="222"/>
      <c r="J26" s="222"/>
      <c r="K26" s="222"/>
      <c r="L26" s="220"/>
      <c r="M26" s="220"/>
      <c r="N26" s="406"/>
      <c r="O26" s="280">
        <f t="shared" si="10"/>
        <v>0.1</v>
      </c>
      <c r="P26" s="414"/>
      <c r="Q26" s="220">
        <v>0.1</v>
      </c>
      <c r="R26" s="222"/>
      <c r="S26" s="220">
        <v>0.1</v>
      </c>
      <c r="T26" s="222"/>
      <c r="U26" s="222"/>
      <c r="V26" s="222">
        <v>0.1</v>
      </c>
      <c r="W26" s="222">
        <v>0.1</v>
      </c>
      <c r="X26" s="222"/>
      <c r="Y26" s="222"/>
      <c r="Z26" s="222"/>
      <c r="AA26" s="222"/>
      <c r="AB26" s="222"/>
      <c r="AC26" s="222"/>
      <c r="AD26" s="280">
        <f t="shared" si="13"/>
        <v>0.4</v>
      </c>
      <c r="AE26" s="288">
        <f t="shared" si="2"/>
        <v>0.5</v>
      </c>
      <c r="AF26" s="393">
        <v>3.5</v>
      </c>
      <c r="AG26" s="292">
        <v>3</v>
      </c>
    </row>
    <row r="27" spans="1:34" ht="54" customHeight="1">
      <c r="A27" s="68"/>
      <c r="B27" s="73" t="s">
        <v>198</v>
      </c>
      <c r="C27" s="405"/>
      <c r="D27" s="222"/>
      <c r="E27" s="282">
        <v>0.2</v>
      </c>
      <c r="F27" s="222"/>
      <c r="G27" s="222"/>
      <c r="H27" s="222"/>
      <c r="I27" s="222"/>
      <c r="J27" s="222"/>
      <c r="K27" s="222"/>
      <c r="L27" s="220">
        <v>0.2</v>
      </c>
      <c r="M27" s="220"/>
      <c r="N27" s="406"/>
      <c r="O27" s="280">
        <f t="shared" si="10"/>
        <v>0.4</v>
      </c>
      <c r="P27" s="414"/>
      <c r="Q27" s="220">
        <v>0.4</v>
      </c>
      <c r="R27" s="222"/>
      <c r="S27" s="220"/>
      <c r="T27" s="222"/>
      <c r="U27" s="222"/>
      <c r="V27" s="222"/>
      <c r="W27" s="222"/>
      <c r="X27" s="222">
        <v>0.2</v>
      </c>
      <c r="Y27" s="222"/>
      <c r="Z27" s="222"/>
      <c r="AA27" s="222"/>
      <c r="AB27" s="222"/>
      <c r="AC27" s="222">
        <v>0.5</v>
      </c>
      <c r="AD27" s="280">
        <f t="shared" si="13"/>
        <v>1.1000000000000001</v>
      </c>
      <c r="AE27" s="288">
        <f t="shared" si="2"/>
        <v>1.5</v>
      </c>
      <c r="AF27" s="415">
        <v>7.5</v>
      </c>
      <c r="AG27" s="292">
        <v>7.5</v>
      </c>
      <c r="AH27" s="100"/>
    </row>
    <row r="28" spans="1:34" ht="54" customHeight="1" thickBot="1">
      <c r="B28" s="21" t="s">
        <v>215</v>
      </c>
      <c r="C28" s="230">
        <f>SUM(C24:C27)</f>
        <v>0.2</v>
      </c>
      <c r="D28" s="232">
        <f t="shared" ref="D28:N28" si="14">SUM(D24:D27)</f>
        <v>0</v>
      </c>
      <c r="E28" s="232">
        <f t="shared" si="14"/>
        <v>0.60000000000000009</v>
      </c>
      <c r="F28" s="232">
        <f t="shared" si="14"/>
        <v>0</v>
      </c>
      <c r="G28" s="232">
        <f t="shared" si="14"/>
        <v>0.1</v>
      </c>
      <c r="H28" s="232">
        <f t="shared" si="14"/>
        <v>0</v>
      </c>
      <c r="I28" s="232">
        <f t="shared" si="14"/>
        <v>0.1</v>
      </c>
      <c r="J28" s="232">
        <f t="shared" si="14"/>
        <v>0</v>
      </c>
      <c r="K28" s="232">
        <f t="shared" si="14"/>
        <v>0.2</v>
      </c>
      <c r="L28" s="232">
        <f t="shared" si="14"/>
        <v>2.2000000000000002</v>
      </c>
      <c r="M28" s="232">
        <f t="shared" si="14"/>
        <v>0.5</v>
      </c>
      <c r="N28" s="396">
        <f t="shared" si="14"/>
        <v>0.1</v>
      </c>
      <c r="O28" s="384">
        <f t="shared" si="10"/>
        <v>4</v>
      </c>
      <c r="P28" s="231">
        <f>SUM(P24:P27)</f>
        <v>0</v>
      </c>
      <c r="Q28" s="232">
        <f t="shared" ref="Q28:AC28" si="15">SUM(Q24:Q27)</f>
        <v>3.3</v>
      </c>
      <c r="R28" s="232">
        <f t="shared" si="15"/>
        <v>0</v>
      </c>
      <c r="S28" s="232">
        <f t="shared" si="15"/>
        <v>0.4</v>
      </c>
      <c r="T28" s="232">
        <f t="shared" si="15"/>
        <v>0</v>
      </c>
      <c r="U28" s="232">
        <f t="shared" si="15"/>
        <v>2.8</v>
      </c>
      <c r="V28" s="232">
        <f t="shared" si="15"/>
        <v>0.1</v>
      </c>
      <c r="W28" s="232">
        <f t="shared" si="15"/>
        <v>0.1</v>
      </c>
      <c r="X28" s="232">
        <f t="shared" si="15"/>
        <v>0.2</v>
      </c>
      <c r="Y28" s="232">
        <f t="shared" si="15"/>
        <v>0</v>
      </c>
      <c r="Z28" s="232">
        <f t="shared" si="15"/>
        <v>0</v>
      </c>
      <c r="AA28" s="232">
        <f t="shared" si="15"/>
        <v>0.1</v>
      </c>
      <c r="AB28" s="232">
        <f t="shared" si="15"/>
        <v>0</v>
      </c>
      <c r="AC28" s="232">
        <f t="shared" si="15"/>
        <v>0.8</v>
      </c>
      <c r="AD28" s="396">
        <f t="shared" si="13"/>
        <v>7.7999999999999989</v>
      </c>
      <c r="AE28" s="407">
        <f t="shared" si="2"/>
        <v>11.799999999999999</v>
      </c>
      <c r="AF28" s="238">
        <f>SUM(AF24:AF27)</f>
        <v>59.6</v>
      </c>
      <c r="AG28" s="407">
        <f>SUM(AG24:AG27)</f>
        <v>41.7</v>
      </c>
    </row>
    <row r="29" spans="1:34" ht="54" customHeight="1" thickBot="1">
      <c r="B29" s="21" t="s">
        <v>204</v>
      </c>
      <c r="C29" s="310">
        <f>SUM(C10,C14,C18,C23,C28)</f>
        <v>0.76</v>
      </c>
      <c r="D29" s="310">
        <f t="shared" ref="D29:O29" si="16">SUM(D10,D14,D18,D23,D28)</f>
        <v>10.199999999999999</v>
      </c>
      <c r="E29" s="310">
        <f t="shared" si="16"/>
        <v>12.089999999999998</v>
      </c>
      <c r="F29" s="310">
        <f t="shared" si="16"/>
        <v>0.31</v>
      </c>
      <c r="G29" s="310">
        <f t="shared" si="16"/>
        <v>0.1</v>
      </c>
      <c r="H29" s="310">
        <f t="shared" si="16"/>
        <v>1.24</v>
      </c>
      <c r="I29" s="310">
        <f t="shared" si="16"/>
        <v>0.1</v>
      </c>
      <c r="J29" s="310">
        <f t="shared" si="16"/>
        <v>1.79</v>
      </c>
      <c r="K29" s="310">
        <f t="shared" si="16"/>
        <v>5.2</v>
      </c>
      <c r="L29" s="310">
        <f t="shared" si="16"/>
        <v>3.71</v>
      </c>
      <c r="M29" s="310">
        <f t="shared" si="16"/>
        <v>0.5</v>
      </c>
      <c r="N29" s="311">
        <f t="shared" si="16"/>
        <v>0.1</v>
      </c>
      <c r="O29" s="402">
        <f t="shared" si="16"/>
        <v>36.099999999999994</v>
      </c>
      <c r="P29" s="416">
        <f>SUM(P10,P14,P18,P23,P28)</f>
        <v>2.56</v>
      </c>
      <c r="Q29" s="310">
        <f>SUM(Q10,Q14,Q18,Q23,Q28)</f>
        <v>5.68</v>
      </c>
      <c r="R29" s="310">
        <f>SUM(R10,R14,R18,R23,R28)</f>
        <v>1.3</v>
      </c>
      <c r="S29" s="310">
        <f>SUM(S10,S14,S18,S23,S28)</f>
        <v>0.4</v>
      </c>
      <c r="T29" s="310">
        <f t="shared" ref="T29:AE29" si="17">SUM(T10,T14,T18,T23,T28)</f>
        <v>5.35</v>
      </c>
      <c r="U29" s="310">
        <f t="shared" si="17"/>
        <v>7.7</v>
      </c>
      <c r="V29" s="310">
        <f t="shared" si="17"/>
        <v>0.1</v>
      </c>
      <c r="W29" s="310">
        <f t="shared" si="17"/>
        <v>0.1</v>
      </c>
      <c r="X29" s="310">
        <f t="shared" si="17"/>
        <v>0.26</v>
      </c>
      <c r="Y29" s="310">
        <f t="shared" si="17"/>
        <v>1.36</v>
      </c>
      <c r="Z29" s="310">
        <f t="shared" si="17"/>
        <v>1</v>
      </c>
      <c r="AA29" s="310">
        <f t="shared" si="17"/>
        <v>0.1</v>
      </c>
      <c r="AB29" s="310">
        <f t="shared" si="17"/>
        <v>0</v>
      </c>
      <c r="AC29" s="310">
        <f t="shared" si="17"/>
        <v>2.14</v>
      </c>
      <c r="AD29" s="311">
        <f t="shared" si="17"/>
        <v>28.049999999999997</v>
      </c>
      <c r="AE29" s="312">
        <f t="shared" si="17"/>
        <v>64.149999999999991</v>
      </c>
      <c r="AF29" s="299">
        <f>SUM(AF10,AF14,AF18,AF23,AF28)</f>
        <v>587.47300000000007</v>
      </c>
      <c r="AG29" s="407">
        <f>SUM(AG10,AG14,AG18,AG23,AG28)</f>
        <v>515.79300000000001</v>
      </c>
    </row>
  </sheetData>
  <mergeCells count="6">
    <mergeCell ref="AE1:AF1"/>
    <mergeCell ref="C5:O5"/>
    <mergeCell ref="D6:J6"/>
    <mergeCell ref="P5:AD5"/>
    <mergeCell ref="K6:N6"/>
    <mergeCell ref="X6:AB6"/>
  </mergeCells>
  <phoneticPr fontId="1"/>
  <printOptions horizontalCentered="1"/>
  <pageMargins left="0.19685039370078741" right="0.19685039370078741" top="1.5748031496062993" bottom="0.78740157480314965" header="0" footer="0"/>
  <pageSetup paperSize="9" scale="27" orientation="landscape" r:id="rId1"/>
  <headerFooter alignWithMargins="0"/>
  <colBreaks count="1" manualBreakCount="1">
    <brk id="15" max="2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Q28"/>
  <sheetViews>
    <sheetView showOutlineSymbols="0" view="pageBreakPreview" zoomScale="53" zoomScaleNormal="87" zoomScaleSheetLayoutView="53" workbookViewId="0">
      <pane ySplit="7" topLeftCell="A11" activePane="bottomLeft" state="frozen"/>
      <selection pane="bottomLeft" sqref="A1:XFD1048576"/>
    </sheetView>
  </sheetViews>
  <sheetFormatPr defaultColWidth="10.75" defaultRowHeight="54" customHeight="1"/>
  <cols>
    <col min="1" max="1" width="7.375" style="1" customWidth="1"/>
    <col min="2" max="2" width="20.625" style="1" customWidth="1"/>
    <col min="3" max="16" width="16.625" style="1" customWidth="1"/>
    <col min="17" max="17" width="1.625" style="1" customWidth="1"/>
    <col min="18" max="18" width="8.75" style="1" customWidth="1"/>
    <col min="19" max="16384" width="10.75" style="1"/>
  </cols>
  <sheetData>
    <row r="1" spans="1:17" ht="54" customHeight="1">
      <c r="O1" s="578"/>
      <c r="P1" s="578"/>
      <c r="Q1" s="578"/>
    </row>
    <row r="2" spans="1:17" ht="54" customHeight="1">
      <c r="B2" s="2" t="s">
        <v>232</v>
      </c>
      <c r="P2" s="65"/>
    </row>
    <row r="3" spans="1:17" ht="54" customHeight="1">
      <c r="B3" s="2"/>
    </row>
    <row r="4" spans="1:17" ht="54" customHeight="1" thickBot="1">
      <c r="B4" s="4" t="s">
        <v>309</v>
      </c>
      <c r="C4" s="4"/>
      <c r="D4" s="4"/>
      <c r="E4" s="3"/>
      <c r="F4" s="4"/>
      <c r="G4" s="35"/>
      <c r="H4" s="3"/>
      <c r="I4" s="3"/>
      <c r="J4" s="3"/>
      <c r="K4" s="3"/>
      <c r="M4" s="6" t="s">
        <v>247</v>
      </c>
      <c r="N4" s="6"/>
    </row>
    <row r="5" spans="1:17" ht="54" customHeight="1">
      <c r="B5" s="26"/>
      <c r="C5" s="510" t="s">
        <v>208</v>
      </c>
      <c r="D5" s="511"/>
      <c r="E5" s="511"/>
      <c r="F5" s="579"/>
      <c r="G5" s="527" t="s">
        <v>209</v>
      </c>
      <c r="H5" s="527"/>
      <c r="I5" s="527"/>
      <c r="J5" s="527"/>
      <c r="K5" s="527"/>
      <c r="L5" s="527"/>
      <c r="M5" s="527"/>
      <c r="N5" s="26" t="s">
        <v>115</v>
      </c>
      <c r="O5" s="59" t="s">
        <v>116</v>
      </c>
      <c r="P5" s="69" t="s">
        <v>117</v>
      </c>
    </row>
    <row r="6" spans="1:17" ht="54" customHeight="1">
      <c r="B6" s="9" t="s">
        <v>0</v>
      </c>
      <c r="C6" s="516" t="s">
        <v>27</v>
      </c>
      <c r="D6" s="517"/>
      <c r="E6" s="517"/>
      <c r="F6" s="183"/>
      <c r="G6" s="142" t="s">
        <v>28</v>
      </c>
      <c r="H6" s="513" t="s">
        <v>27</v>
      </c>
      <c r="I6" s="514"/>
      <c r="J6" s="519"/>
      <c r="K6" s="103" t="s">
        <v>29</v>
      </c>
      <c r="L6" s="27" t="s">
        <v>20</v>
      </c>
      <c r="M6" s="129"/>
      <c r="N6" s="9" t="s">
        <v>48</v>
      </c>
      <c r="O6" s="60" t="s">
        <v>48</v>
      </c>
      <c r="P6" s="70" t="s">
        <v>48</v>
      </c>
    </row>
    <row r="7" spans="1:17" ht="54" customHeight="1" thickBot="1">
      <c r="B7" s="28"/>
      <c r="C7" s="123" t="s">
        <v>64</v>
      </c>
      <c r="D7" s="16" t="s">
        <v>153</v>
      </c>
      <c r="E7" s="90" t="s">
        <v>277</v>
      </c>
      <c r="F7" s="91" t="s">
        <v>26</v>
      </c>
      <c r="G7" s="131" t="s">
        <v>278</v>
      </c>
      <c r="H7" s="92" t="s">
        <v>154</v>
      </c>
      <c r="I7" s="92" t="s">
        <v>155</v>
      </c>
      <c r="J7" s="92" t="s">
        <v>17</v>
      </c>
      <c r="K7" s="92" t="s">
        <v>156</v>
      </c>
      <c r="L7" s="132" t="s">
        <v>124</v>
      </c>
      <c r="M7" s="130" t="s">
        <v>26</v>
      </c>
      <c r="N7" s="33" t="s">
        <v>259</v>
      </c>
      <c r="O7" s="61" t="s">
        <v>131</v>
      </c>
      <c r="P7" s="71" t="s">
        <v>260</v>
      </c>
    </row>
    <row r="8" spans="1:17" ht="54" customHeight="1">
      <c r="A8" s="68"/>
      <c r="B8" s="108" t="s">
        <v>176</v>
      </c>
      <c r="C8" s="419"/>
      <c r="D8" s="419"/>
      <c r="E8" s="420"/>
      <c r="F8" s="382">
        <f>SUM(C8:E8)</f>
        <v>0</v>
      </c>
      <c r="G8" s="421">
        <v>0.12</v>
      </c>
      <c r="H8" s="421"/>
      <c r="I8" s="421">
        <v>0.09</v>
      </c>
      <c r="J8" s="421"/>
      <c r="K8" s="421"/>
      <c r="L8" s="422">
        <v>0.09</v>
      </c>
      <c r="M8" s="423">
        <f>SUM(G8:L8)</f>
        <v>0.3</v>
      </c>
      <c r="N8" s="424">
        <f>F8+M8</f>
        <v>0.3</v>
      </c>
      <c r="O8" s="425">
        <v>2.2000000000000002</v>
      </c>
      <c r="P8" s="426">
        <v>2.2000000000000002</v>
      </c>
    </row>
    <row r="9" spans="1:17" ht="54" customHeight="1">
      <c r="A9" s="68"/>
      <c r="B9" s="73" t="s">
        <v>298</v>
      </c>
      <c r="C9" s="427">
        <v>0.05</v>
      </c>
      <c r="D9" s="428"/>
      <c r="E9" s="220"/>
      <c r="F9" s="382">
        <f t="shared" ref="F9:F14" si="0">SUM(C9:E9)</f>
        <v>0.05</v>
      </c>
      <c r="G9" s="429">
        <v>0.15</v>
      </c>
      <c r="H9" s="429"/>
      <c r="I9" s="429">
        <v>0.05</v>
      </c>
      <c r="J9" s="429"/>
      <c r="K9" s="429"/>
      <c r="L9" s="430"/>
      <c r="M9" s="431">
        <f t="shared" ref="M9:M21" si="1">SUM(G9:L9)</f>
        <v>0.2</v>
      </c>
      <c r="N9" s="424">
        <f t="shared" ref="N9:N27" si="2">F9+M9</f>
        <v>0.25</v>
      </c>
      <c r="O9" s="432">
        <v>1.4</v>
      </c>
      <c r="P9" s="433">
        <v>1.1299999999999999</v>
      </c>
    </row>
    <row r="10" spans="1:17" ht="54" customHeight="1">
      <c r="A10" s="68"/>
      <c r="B10" s="85" t="s">
        <v>299</v>
      </c>
      <c r="C10" s="458">
        <v>0.01</v>
      </c>
      <c r="D10" s="459">
        <v>0.01</v>
      </c>
      <c r="E10" s="220"/>
      <c r="F10" s="382">
        <f t="shared" si="0"/>
        <v>0.02</v>
      </c>
      <c r="G10" s="429">
        <v>0.5</v>
      </c>
      <c r="H10" s="429"/>
      <c r="I10" s="429">
        <v>0.1</v>
      </c>
      <c r="J10" s="429"/>
      <c r="K10" s="429"/>
      <c r="L10" s="430">
        <v>0.10299999999999999</v>
      </c>
      <c r="M10" s="431">
        <f t="shared" si="1"/>
        <v>0.70299999999999996</v>
      </c>
      <c r="N10" s="424">
        <f t="shared" si="2"/>
        <v>0.72299999999999998</v>
      </c>
      <c r="O10" s="433">
        <v>5.4</v>
      </c>
      <c r="P10" s="433">
        <v>4.28</v>
      </c>
    </row>
    <row r="11" spans="1:17" ht="54" customHeight="1">
      <c r="A11" s="68"/>
      <c r="B11" s="73" t="s">
        <v>174</v>
      </c>
      <c r="C11" s="427"/>
      <c r="D11" s="429"/>
      <c r="E11" s="220"/>
      <c r="F11" s="382">
        <f t="shared" si="0"/>
        <v>0</v>
      </c>
      <c r="G11" s="429">
        <v>0.6</v>
      </c>
      <c r="H11" s="429"/>
      <c r="I11" s="429">
        <v>0.4</v>
      </c>
      <c r="J11" s="429"/>
      <c r="K11" s="429"/>
      <c r="L11" s="430"/>
      <c r="M11" s="431">
        <f t="shared" si="1"/>
        <v>1</v>
      </c>
      <c r="N11" s="424">
        <f t="shared" si="2"/>
        <v>1</v>
      </c>
      <c r="O11" s="432">
        <v>15</v>
      </c>
      <c r="P11" s="433">
        <v>14</v>
      </c>
    </row>
    <row r="12" spans="1:17" ht="54" customHeight="1">
      <c r="A12" s="68"/>
      <c r="B12" s="73" t="s">
        <v>300</v>
      </c>
      <c r="C12" s="427"/>
      <c r="D12" s="429"/>
      <c r="E12" s="220"/>
      <c r="F12" s="382">
        <f t="shared" si="0"/>
        <v>0</v>
      </c>
      <c r="G12" s="429"/>
      <c r="H12" s="429"/>
      <c r="I12" s="429"/>
      <c r="J12" s="429"/>
      <c r="K12" s="429"/>
      <c r="L12" s="430">
        <v>0.2</v>
      </c>
      <c r="M12" s="431">
        <f t="shared" si="1"/>
        <v>0.2</v>
      </c>
      <c r="N12" s="424">
        <f t="shared" si="2"/>
        <v>0.2</v>
      </c>
      <c r="O12" s="432">
        <v>1.8</v>
      </c>
      <c r="P12" s="433">
        <v>1.8</v>
      </c>
    </row>
    <row r="13" spans="1:17" ht="54" customHeight="1">
      <c r="A13" s="68"/>
      <c r="B13" s="85" t="s">
        <v>180</v>
      </c>
      <c r="C13" s="419"/>
      <c r="D13" s="428"/>
      <c r="E13" s="220"/>
      <c r="F13" s="382">
        <f t="shared" si="0"/>
        <v>0</v>
      </c>
      <c r="G13" s="429">
        <v>1</v>
      </c>
      <c r="H13" s="429"/>
      <c r="I13" s="429">
        <v>0.3</v>
      </c>
      <c r="J13" s="429"/>
      <c r="K13" s="429"/>
      <c r="L13" s="430"/>
      <c r="M13" s="431">
        <f t="shared" si="1"/>
        <v>1.3</v>
      </c>
      <c r="N13" s="424">
        <f t="shared" si="2"/>
        <v>1.3</v>
      </c>
      <c r="O13" s="432">
        <v>16</v>
      </c>
      <c r="P13" s="433">
        <v>15</v>
      </c>
    </row>
    <row r="14" spans="1:17" ht="54" customHeight="1" thickBot="1">
      <c r="A14" s="68"/>
      <c r="B14" s="21" t="s">
        <v>211</v>
      </c>
      <c r="C14" s="299">
        <f>SUM(C8:C13)</f>
        <v>6.0000000000000005E-2</v>
      </c>
      <c r="D14" s="315">
        <f>SUM(D8:D13)</f>
        <v>0.01</v>
      </c>
      <c r="E14" s="231">
        <f>SUM(E8:E13)</f>
        <v>0</v>
      </c>
      <c r="F14" s="384">
        <f t="shared" si="0"/>
        <v>7.0000000000000007E-2</v>
      </c>
      <c r="G14" s="434">
        <f t="shared" ref="G14:L14" si="3">SUM(G8:G13)</f>
        <v>2.37</v>
      </c>
      <c r="H14" s="434">
        <f t="shared" si="3"/>
        <v>0</v>
      </c>
      <c r="I14" s="434">
        <f t="shared" si="3"/>
        <v>0.94</v>
      </c>
      <c r="J14" s="434">
        <f t="shared" si="3"/>
        <v>0</v>
      </c>
      <c r="K14" s="434">
        <f t="shared" si="3"/>
        <v>0</v>
      </c>
      <c r="L14" s="435">
        <f t="shared" si="3"/>
        <v>0.39300000000000002</v>
      </c>
      <c r="M14" s="436">
        <f t="shared" si="1"/>
        <v>3.7030000000000003</v>
      </c>
      <c r="N14" s="437">
        <f t="shared" si="2"/>
        <v>3.7730000000000001</v>
      </c>
      <c r="O14" s="438">
        <f>SUM(O8:O13)</f>
        <v>41.8</v>
      </c>
      <c r="P14" s="438">
        <f>SUM(P8:P13)</f>
        <v>38.409999999999997</v>
      </c>
      <c r="Q14" s="79"/>
    </row>
    <row r="15" spans="1:17" ht="54" customHeight="1">
      <c r="A15" s="68"/>
      <c r="B15" s="85" t="s">
        <v>279</v>
      </c>
      <c r="C15" s="419"/>
      <c r="D15" s="428"/>
      <c r="E15" s="428"/>
      <c r="F15" s="439">
        <f t="shared" ref="F15:F21" si="4">SUM(C15:E15)</f>
        <v>0</v>
      </c>
      <c r="G15" s="428">
        <v>0.2</v>
      </c>
      <c r="H15" s="428">
        <v>0.9</v>
      </c>
      <c r="I15" s="428">
        <v>0.8</v>
      </c>
      <c r="J15" s="428"/>
      <c r="K15" s="428"/>
      <c r="L15" s="440"/>
      <c r="M15" s="423">
        <f t="shared" si="1"/>
        <v>1.9000000000000001</v>
      </c>
      <c r="N15" s="441">
        <f t="shared" si="2"/>
        <v>1.9000000000000001</v>
      </c>
      <c r="O15" s="442">
        <v>13.8</v>
      </c>
      <c r="P15" s="442">
        <v>13.8</v>
      </c>
    </row>
    <row r="16" spans="1:17" ht="54" customHeight="1">
      <c r="A16" s="68"/>
      <c r="B16" s="85" t="s">
        <v>302</v>
      </c>
      <c r="C16" s="419"/>
      <c r="D16" s="428"/>
      <c r="E16" s="428"/>
      <c r="F16" s="439">
        <f t="shared" si="4"/>
        <v>0</v>
      </c>
      <c r="G16" s="428">
        <v>0.05</v>
      </c>
      <c r="H16" s="428"/>
      <c r="I16" s="428">
        <v>0.05</v>
      </c>
      <c r="J16" s="428"/>
      <c r="K16" s="428"/>
      <c r="L16" s="440"/>
      <c r="M16" s="443">
        <f t="shared" si="1"/>
        <v>0.1</v>
      </c>
      <c r="N16" s="424">
        <f t="shared" si="2"/>
        <v>0.1</v>
      </c>
      <c r="O16" s="442">
        <v>0</v>
      </c>
      <c r="P16" s="442">
        <v>0</v>
      </c>
    </row>
    <row r="17" spans="1:17" ht="54" customHeight="1">
      <c r="A17" s="68"/>
      <c r="B17" s="85" t="s">
        <v>182</v>
      </c>
      <c r="C17" s="427">
        <v>0.22</v>
      </c>
      <c r="D17" s="460">
        <v>0.03</v>
      </c>
      <c r="E17" s="429"/>
      <c r="F17" s="444">
        <f t="shared" si="4"/>
        <v>0.25</v>
      </c>
      <c r="G17" s="429">
        <v>0.82</v>
      </c>
      <c r="H17" s="460">
        <v>0.01</v>
      </c>
      <c r="I17" s="429">
        <v>0.48499999999999999</v>
      </c>
      <c r="J17" s="429"/>
      <c r="K17" s="429">
        <v>0.05</v>
      </c>
      <c r="L17" s="430">
        <v>0.1</v>
      </c>
      <c r="M17" s="443">
        <f t="shared" si="1"/>
        <v>1.4650000000000001</v>
      </c>
      <c r="N17" s="424">
        <f t="shared" si="2"/>
        <v>1.7150000000000001</v>
      </c>
      <c r="O17" s="432">
        <v>14</v>
      </c>
      <c r="P17" s="432">
        <v>14</v>
      </c>
    </row>
    <row r="18" spans="1:17" ht="54" customHeight="1" thickBot="1">
      <c r="A18" s="68"/>
      <c r="B18" s="21" t="s">
        <v>212</v>
      </c>
      <c r="C18" s="435">
        <f>SUM(C15:C17)</f>
        <v>0.22</v>
      </c>
      <c r="D18" s="461">
        <f>SUM(D15:D17)</f>
        <v>0.03</v>
      </c>
      <c r="E18" s="434">
        <f>SUM(E15:E17)</f>
        <v>0</v>
      </c>
      <c r="F18" s="445">
        <f t="shared" si="4"/>
        <v>0.25</v>
      </c>
      <c r="G18" s="446">
        <f t="shared" ref="G18:L18" si="5">SUM(G15:G17)</f>
        <v>1.0699999999999998</v>
      </c>
      <c r="H18" s="446">
        <f t="shared" si="5"/>
        <v>0.91</v>
      </c>
      <c r="I18" s="446">
        <f t="shared" si="5"/>
        <v>1.335</v>
      </c>
      <c r="J18" s="446">
        <f t="shared" si="5"/>
        <v>0</v>
      </c>
      <c r="K18" s="446">
        <f t="shared" si="5"/>
        <v>0.05</v>
      </c>
      <c r="L18" s="447">
        <f t="shared" si="5"/>
        <v>0.1</v>
      </c>
      <c r="M18" s="436">
        <f t="shared" si="1"/>
        <v>3.4649999999999999</v>
      </c>
      <c r="N18" s="448">
        <f t="shared" si="2"/>
        <v>3.7149999999999999</v>
      </c>
      <c r="O18" s="438">
        <f>SUM(O15:O17)</f>
        <v>27.8</v>
      </c>
      <c r="P18" s="438">
        <f>SUM(P15:P17)</f>
        <v>27.8</v>
      </c>
      <c r="Q18" s="79"/>
    </row>
    <row r="19" spans="1:17" ht="54" customHeight="1">
      <c r="A19" s="68"/>
      <c r="B19" s="73" t="s">
        <v>187</v>
      </c>
      <c r="C19" s="405"/>
      <c r="D19" s="220">
        <v>0.1</v>
      </c>
      <c r="E19" s="220"/>
      <c r="F19" s="449">
        <f t="shared" si="4"/>
        <v>0.1</v>
      </c>
      <c r="G19" s="283">
        <v>0.05</v>
      </c>
      <c r="H19" s="220"/>
      <c r="I19" s="220">
        <v>0.15</v>
      </c>
      <c r="J19" s="220"/>
      <c r="K19" s="220"/>
      <c r="L19" s="220"/>
      <c r="M19" s="450">
        <f t="shared" si="1"/>
        <v>0.2</v>
      </c>
      <c r="N19" s="424">
        <f t="shared" si="2"/>
        <v>0.30000000000000004</v>
      </c>
      <c r="O19" s="291">
        <v>0</v>
      </c>
      <c r="P19" s="291">
        <v>0</v>
      </c>
    </row>
    <row r="20" spans="1:17" ht="54" customHeight="1" thickBot="1">
      <c r="A20" s="68"/>
      <c r="B20" s="21" t="s">
        <v>216</v>
      </c>
      <c r="C20" s="299">
        <f>SUM(C19:C19)</f>
        <v>0</v>
      </c>
      <c r="D20" s="232">
        <f>SUM(D19:D19)</f>
        <v>0.1</v>
      </c>
      <c r="E20" s="231">
        <f>SUM(E19:E19)</f>
        <v>0</v>
      </c>
      <c r="F20" s="384">
        <f t="shared" si="4"/>
        <v>0.1</v>
      </c>
      <c r="G20" s="230">
        <f t="shared" ref="G20:L20" si="6">SUM(G19:G19)</f>
        <v>0.05</v>
      </c>
      <c r="H20" s="231">
        <f t="shared" si="6"/>
        <v>0</v>
      </c>
      <c r="I20" s="231">
        <f t="shared" si="6"/>
        <v>0.15</v>
      </c>
      <c r="J20" s="231">
        <f t="shared" si="6"/>
        <v>0</v>
      </c>
      <c r="K20" s="231">
        <f t="shared" si="6"/>
        <v>0</v>
      </c>
      <c r="L20" s="232">
        <f t="shared" si="6"/>
        <v>0</v>
      </c>
      <c r="M20" s="451">
        <f t="shared" si="1"/>
        <v>0.2</v>
      </c>
      <c r="N20" s="437">
        <f t="shared" si="2"/>
        <v>0.30000000000000004</v>
      </c>
      <c r="O20" s="241">
        <f>SUM(O19:O19)</f>
        <v>0</v>
      </c>
      <c r="P20" s="385">
        <f>SUM(P19:P19)</f>
        <v>0</v>
      </c>
      <c r="Q20" s="79"/>
    </row>
    <row r="21" spans="1:17" ht="54" customHeight="1">
      <c r="A21" s="68"/>
      <c r="B21" s="108" t="s">
        <v>239</v>
      </c>
      <c r="C21" s="427"/>
      <c r="D21" s="429"/>
      <c r="E21" s="429"/>
      <c r="F21" s="444">
        <f t="shared" si="4"/>
        <v>0</v>
      </c>
      <c r="G21" s="429">
        <v>0.8</v>
      </c>
      <c r="H21" s="429"/>
      <c r="I21" s="429">
        <v>0.4</v>
      </c>
      <c r="J21" s="429"/>
      <c r="K21" s="429"/>
      <c r="L21" s="430"/>
      <c r="M21" s="423">
        <f t="shared" si="1"/>
        <v>1.2000000000000002</v>
      </c>
      <c r="N21" s="441">
        <f t="shared" si="2"/>
        <v>1.2000000000000002</v>
      </c>
      <c r="O21" s="432">
        <v>11.4</v>
      </c>
      <c r="P21" s="432">
        <v>11.4</v>
      </c>
    </row>
    <row r="22" spans="1:17" ht="54" customHeight="1">
      <c r="A22" s="68"/>
      <c r="B22" s="85" t="s">
        <v>170</v>
      </c>
      <c r="C22" s="419">
        <v>2.2000000000000002</v>
      </c>
      <c r="D22" s="428">
        <v>0.3</v>
      </c>
      <c r="E22" s="428">
        <v>0.1</v>
      </c>
      <c r="F22" s="439">
        <f t="shared" ref="F22:F27" si="7">SUM(C22:E22)</f>
        <v>2.6</v>
      </c>
      <c r="G22" s="428">
        <v>7.5</v>
      </c>
      <c r="H22" s="428">
        <v>0.34</v>
      </c>
      <c r="I22" s="428">
        <v>2.5</v>
      </c>
      <c r="J22" s="428"/>
      <c r="K22" s="428">
        <v>1.2</v>
      </c>
      <c r="L22" s="440"/>
      <c r="M22" s="431">
        <f t="shared" ref="M22:M27" si="8">SUM(G22:L22)</f>
        <v>11.54</v>
      </c>
      <c r="N22" s="424">
        <f t="shared" si="2"/>
        <v>14.139999999999999</v>
      </c>
      <c r="O22" s="442">
        <v>175</v>
      </c>
      <c r="P22" s="442">
        <v>175</v>
      </c>
    </row>
    <row r="23" spans="1:17" ht="54" customHeight="1">
      <c r="A23" s="68"/>
      <c r="B23" s="73" t="s">
        <v>240</v>
      </c>
      <c r="C23" s="419">
        <v>0.1</v>
      </c>
      <c r="D23" s="428">
        <v>0.1</v>
      </c>
      <c r="E23" s="428"/>
      <c r="F23" s="439">
        <f t="shared" si="7"/>
        <v>0.2</v>
      </c>
      <c r="G23" s="452">
        <v>10</v>
      </c>
      <c r="H23" s="452">
        <v>0.4</v>
      </c>
      <c r="I23" s="452">
        <v>4.3</v>
      </c>
      <c r="J23" s="452"/>
      <c r="K23" s="452">
        <v>0.5</v>
      </c>
      <c r="L23" s="453"/>
      <c r="M23" s="454">
        <f t="shared" si="8"/>
        <v>15.2</v>
      </c>
      <c r="N23" s="424">
        <f t="shared" si="2"/>
        <v>15.399999999999999</v>
      </c>
      <c r="O23" s="425">
        <v>186.6</v>
      </c>
      <c r="P23" s="425">
        <v>186.6</v>
      </c>
    </row>
    <row r="24" spans="1:17" ht="54" customHeight="1">
      <c r="A24" s="68"/>
      <c r="B24" s="151" t="s">
        <v>243</v>
      </c>
      <c r="C24" s="427"/>
      <c r="D24" s="429">
        <v>0.05</v>
      </c>
      <c r="E24" s="429"/>
      <c r="F24" s="444">
        <f t="shared" si="7"/>
        <v>0.05</v>
      </c>
      <c r="G24" s="429"/>
      <c r="H24" s="429"/>
      <c r="I24" s="429"/>
      <c r="J24" s="429"/>
      <c r="K24" s="429"/>
      <c r="L24" s="430"/>
      <c r="M24" s="443">
        <f t="shared" si="8"/>
        <v>0</v>
      </c>
      <c r="N24" s="424">
        <f t="shared" si="2"/>
        <v>0.05</v>
      </c>
      <c r="O24" s="432">
        <v>1</v>
      </c>
      <c r="P24" s="432">
        <v>1</v>
      </c>
    </row>
    <row r="25" spans="1:17" ht="54" customHeight="1" thickBot="1">
      <c r="A25" s="68"/>
      <c r="B25" s="21" t="s">
        <v>214</v>
      </c>
      <c r="C25" s="435">
        <f>SUM(C21:C24)</f>
        <v>2.3000000000000003</v>
      </c>
      <c r="D25" s="435">
        <f t="shared" ref="D25:L25" si="9">SUM(D21:D24)</f>
        <v>0.45</v>
      </c>
      <c r="E25" s="435">
        <f t="shared" si="9"/>
        <v>0.1</v>
      </c>
      <c r="F25" s="445">
        <f t="shared" si="7"/>
        <v>2.8500000000000005</v>
      </c>
      <c r="G25" s="455">
        <f t="shared" si="9"/>
        <v>18.3</v>
      </c>
      <c r="H25" s="435">
        <f t="shared" si="9"/>
        <v>0.74</v>
      </c>
      <c r="I25" s="435">
        <f t="shared" si="9"/>
        <v>7.1999999999999993</v>
      </c>
      <c r="J25" s="435">
        <f t="shared" si="9"/>
        <v>0</v>
      </c>
      <c r="K25" s="435">
        <f t="shared" si="9"/>
        <v>1.7</v>
      </c>
      <c r="L25" s="435">
        <f t="shared" si="9"/>
        <v>0</v>
      </c>
      <c r="M25" s="443">
        <f t="shared" si="8"/>
        <v>27.939999999999998</v>
      </c>
      <c r="N25" s="448">
        <f t="shared" si="2"/>
        <v>30.79</v>
      </c>
      <c r="O25" s="456">
        <f>SUM(O21:O24)</f>
        <v>374</v>
      </c>
      <c r="P25" s="456">
        <f>SUM(P21:P24)</f>
        <v>374</v>
      </c>
      <c r="Q25" s="3"/>
    </row>
    <row r="26" spans="1:17" ht="54" customHeight="1">
      <c r="A26" s="68"/>
      <c r="B26" s="108" t="s">
        <v>201</v>
      </c>
      <c r="C26" s="419"/>
      <c r="D26" s="428"/>
      <c r="E26" s="428"/>
      <c r="F26" s="439">
        <f t="shared" si="7"/>
        <v>0</v>
      </c>
      <c r="G26" s="428">
        <v>0.4</v>
      </c>
      <c r="H26" s="428">
        <v>0.1</v>
      </c>
      <c r="I26" s="428">
        <v>0.2</v>
      </c>
      <c r="J26" s="428">
        <v>0.1</v>
      </c>
      <c r="K26" s="428"/>
      <c r="L26" s="440"/>
      <c r="M26" s="423">
        <f t="shared" si="8"/>
        <v>0.79999999999999993</v>
      </c>
      <c r="N26" s="424">
        <f t="shared" si="2"/>
        <v>0.79999999999999993</v>
      </c>
      <c r="O26" s="442">
        <v>0.8</v>
      </c>
      <c r="P26" s="442">
        <v>0.8</v>
      </c>
    </row>
    <row r="27" spans="1:17" ht="54" customHeight="1" thickBot="1">
      <c r="A27" s="68"/>
      <c r="B27" s="21" t="s">
        <v>215</v>
      </c>
      <c r="C27" s="435">
        <f>SUM(C26:C26)</f>
        <v>0</v>
      </c>
      <c r="D27" s="435">
        <f>SUM(D26:D26)</f>
        <v>0</v>
      </c>
      <c r="E27" s="434">
        <f>SUM(E26:E26)</f>
        <v>0</v>
      </c>
      <c r="F27" s="445">
        <f t="shared" si="7"/>
        <v>0</v>
      </c>
      <c r="G27" s="446">
        <f t="shared" ref="G27:L27" si="10">SUM(G26:G26)</f>
        <v>0.4</v>
      </c>
      <c r="H27" s="446">
        <f t="shared" si="10"/>
        <v>0.1</v>
      </c>
      <c r="I27" s="446">
        <f t="shared" si="10"/>
        <v>0.2</v>
      </c>
      <c r="J27" s="446">
        <f t="shared" si="10"/>
        <v>0.1</v>
      </c>
      <c r="K27" s="446">
        <f t="shared" si="10"/>
        <v>0</v>
      </c>
      <c r="L27" s="447">
        <f t="shared" si="10"/>
        <v>0</v>
      </c>
      <c r="M27" s="436">
        <f t="shared" si="8"/>
        <v>0.79999999999999993</v>
      </c>
      <c r="N27" s="424">
        <f t="shared" si="2"/>
        <v>0.79999999999999993</v>
      </c>
      <c r="O27" s="438">
        <f>SUM(O26:O26)</f>
        <v>0.8</v>
      </c>
      <c r="P27" s="457">
        <f>SUM(P26:P26)</f>
        <v>0.8</v>
      </c>
      <c r="Q27" s="3"/>
    </row>
    <row r="28" spans="1:17" ht="54" customHeight="1" thickBot="1">
      <c r="A28" s="68"/>
      <c r="B28" s="119" t="s">
        <v>204</v>
      </c>
      <c r="C28" s="309">
        <f>SUM(C14,C18,C20,C25,C27)</f>
        <v>2.58</v>
      </c>
      <c r="D28" s="310">
        <f>SUM(D14,D18,D20,D25,D27)</f>
        <v>0.59000000000000008</v>
      </c>
      <c r="E28" s="310">
        <f>SUM(E14,E18,E20,E25,E27)</f>
        <v>0.1</v>
      </c>
      <c r="F28" s="310">
        <f>SUM(F14,F18,F20,F25,F27)</f>
        <v>3.2700000000000005</v>
      </c>
      <c r="G28" s="309">
        <f t="shared" ref="G28:P28" si="11">SUM(G14,G18,G20,G25,G27)</f>
        <v>22.189999999999998</v>
      </c>
      <c r="H28" s="310">
        <f t="shared" si="11"/>
        <v>1.75</v>
      </c>
      <c r="I28" s="310">
        <f t="shared" si="11"/>
        <v>9.8249999999999993</v>
      </c>
      <c r="J28" s="310">
        <f t="shared" si="11"/>
        <v>0.1</v>
      </c>
      <c r="K28" s="310">
        <f t="shared" si="11"/>
        <v>1.75</v>
      </c>
      <c r="L28" s="310">
        <f t="shared" si="11"/>
        <v>0.49299999999999999</v>
      </c>
      <c r="M28" s="311">
        <f t="shared" si="11"/>
        <v>36.107999999999997</v>
      </c>
      <c r="N28" s="312">
        <f>SUM(N14,N18,N20,N25,N27)</f>
        <v>39.377999999999993</v>
      </c>
      <c r="O28" s="312">
        <f>SUM(O14,O18,O20,O25,O27)</f>
        <v>444.40000000000003</v>
      </c>
      <c r="P28" s="312">
        <f t="shared" si="11"/>
        <v>441.01</v>
      </c>
      <c r="Q28" s="3"/>
    </row>
  </sheetData>
  <mergeCells count="5">
    <mergeCell ref="C6:E6"/>
    <mergeCell ref="O1:Q1"/>
    <mergeCell ref="C5:F5"/>
    <mergeCell ref="H6:J6"/>
    <mergeCell ref="G5:M5"/>
  </mergeCells>
  <phoneticPr fontId="1"/>
  <printOptions horizontalCentered="1"/>
  <pageMargins left="0.19685039370078741" right="0.19685039370078741" top="1.5748031496062993" bottom="0.78740157480314965" header="0" footer="0"/>
  <pageSetup paperSize="9" scale="3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L10"/>
  <sheetViews>
    <sheetView showOutlineSymbols="0" view="pageBreakPreview" zoomScale="50" zoomScaleNormal="87" zoomScaleSheetLayoutView="50" workbookViewId="0">
      <selection sqref="A1:XFD1048576"/>
    </sheetView>
  </sheetViews>
  <sheetFormatPr defaultColWidth="10.75" defaultRowHeight="54" customHeight="1"/>
  <cols>
    <col min="1" max="1" width="7.625" style="1" customWidth="1"/>
    <col min="2" max="2" width="20.625" style="1" customWidth="1"/>
    <col min="3" max="8" width="15.625" style="1" customWidth="1"/>
    <col min="9" max="11" width="16.625" style="1" customWidth="1"/>
    <col min="12" max="12" width="1.625" style="1" customWidth="1"/>
    <col min="13" max="13" width="8.75" style="1" customWidth="1"/>
    <col min="14" max="16384" width="10.75" style="1"/>
  </cols>
  <sheetData>
    <row r="1" spans="1:12" ht="54" customHeight="1">
      <c r="J1" s="578"/>
      <c r="K1" s="578"/>
      <c r="L1" s="22"/>
    </row>
    <row r="2" spans="1:12" ht="54" customHeight="1">
      <c r="B2" s="2" t="s">
        <v>231</v>
      </c>
      <c r="K2" s="65"/>
    </row>
    <row r="3" spans="1:12" ht="54" customHeight="1">
      <c r="B3" s="2"/>
    </row>
    <row r="4" spans="1:12" ht="54" customHeight="1" thickBot="1">
      <c r="B4" s="4" t="s">
        <v>225</v>
      </c>
      <c r="C4" s="4" t="s">
        <v>310</v>
      </c>
      <c r="D4" s="4"/>
      <c r="E4" s="4"/>
      <c r="F4" s="4"/>
      <c r="H4" s="6" t="s">
        <v>247</v>
      </c>
      <c r="I4" s="6"/>
    </row>
    <row r="5" spans="1:12" ht="54" customHeight="1">
      <c r="B5" s="26"/>
      <c r="C5" s="527" t="s">
        <v>208</v>
      </c>
      <c r="D5" s="527"/>
      <c r="E5" s="527"/>
      <c r="F5" s="528"/>
      <c r="G5" s="580" t="s">
        <v>230</v>
      </c>
      <c r="H5" s="581"/>
      <c r="I5" s="26" t="s">
        <v>115</v>
      </c>
      <c r="J5" s="59" t="s">
        <v>116</v>
      </c>
      <c r="K5" s="59" t="s">
        <v>117</v>
      </c>
    </row>
    <row r="6" spans="1:12" ht="54" customHeight="1">
      <c r="B6" s="9" t="s">
        <v>0</v>
      </c>
      <c r="C6" s="567" t="s">
        <v>28</v>
      </c>
      <c r="D6" s="567"/>
      <c r="E6" s="111" t="s">
        <v>29</v>
      </c>
      <c r="F6" s="58"/>
      <c r="G6" s="110" t="s">
        <v>66</v>
      </c>
      <c r="H6" s="49"/>
      <c r="I6" s="9" t="s">
        <v>48</v>
      </c>
      <c r="J6" s="60" t="s">
        <v>48</v>
      </c>
      <c r="K6" s="60" t="s">
        <v>48</v>
      </c>
    </row>
    <row r="7" spans="1:12" ht="54" customHeight="1" thickBot="1">
      <c r="B7" s="28"/>
      <c r="C7" s="82" t="s">
        <v>226</v>
      </c>
      <c r="D7" s="82" t="s">
        <v>227</v>
      </c>
      <c r="E7" s="82" t="s">
        <v>228</v>
      </c>
      <c r="F7" s="145" t="s">
        <v>26</v>
      </c>
      <c r="G7" s="24" t="s">
        <v>229</v>
      </c>
      <c r="H7" s="146" t="s">
        <v>26</v>
      </c>
      <c r="I7" s="33" t="s">
        <v>259</v>
      </c>
      <c r="J7" s="61" t="s">
        <v>260</v>
      </c>
      <c r="K7" s="61" t="s">
        <v>260</v>
      </c>
    </row>
    <row r="8" spans="1:12" ht="54" customHeight="1">
      <c r="A8" s="68"/>
      <c r="B8" s="85" t="s">
        <v>170</v>
      </c>
      <c r="C8" s="205">
        <v>0.01</v>
      </c>
      <c r="D8" s="205">
        <v>0.01</v>
      </c>
      <c r="E8" s="205">
        <v>7.0000000000000007E-2</v>
      </c>
      <c r="F8" s="263">
        <f>SUM(C8:E8)</f>
        <v>9.0000000000000011E-2</v>
      </c>
      <c r="G8" s="223">
        <v>0.04</v>
      </c>
      <c r="H8" s="252">
        <f>SUM(G8:G8)</f>
        <v>0.04</v>
      </c>
      <c r="I8" s="165">
        <f>F8+H8</f>
        <v>0.13</v>
      </c>
      <c r="J8" s="207">
        <v>0.1</v>
      </c>
      <c r="K8" s="207">
        <v>0.1</v>
      </c>
    </row>
    <row r="9" spans="1:12" ht="54" customHeight="1" thickBot="1">
      <c r="B9" s="21" t="s">
        <v>214</v>
      </c>
      <c r="C9" s="172">
        <f>SUM(C8:C8)</f>
        <v>0.01</v>
      </c>
      <c r="D9" s="172">
        <f>SUM(D8:D8)</f>
        <v>0.01</v>
      </c>
      <c r="E9" s="172">
        <f>SUM(E8:E8)</f>
        <v>7.0000000000000007E-2</v>
      </c>
      <c r="F9" s="264">
        <f>SUM(C9:E9)</f>
        <v>9.0000000000000011E-2</v>
      </c>
      <c r="G9" s="171">
        <f>SUM(G8:G8)</f>
        <v>0.04</v>
      </c>
      <c r="H9" s="258">
        <f>SUM(G9:G9)</f>
        <v>0.04</v>
      </c>
      <c r="I9" s="165">
        <f>F9+H9</f>
        <v>0.13</v>
      </c>
      <c r="J9" s="171">
        <f>SUM(J8:J8)</f>
        <v>0.1</v>
      </c>
      <c r="K9" s="182">
        <f>SUM(K8:K8)</f>
        <v>0.1</v>
      </c>
    </row>
    <row r="10" spans="1:12" ht="54" customHeight="1" thickBot="1">
      <c r="B10" s="119" t="s">
        <v>204</v>
      </c>
      <c r="C10" s="462">
        <f>SUM(C9)</f>
        <v>0.01</v>
      </c>
      <c r="D10" s="463">
        <f t="shared" ref="D10:K10" si="0">SUM(D9)</f>
        <v>0.01</v>
      </c>
      <c r="E10" s="175">
        <f t="shared" si="0"/>
        <v>7.0000000000000007E-2</v>
      </c>
      <c r="F10" s="175">
        <f>SUM(F9)</f>
        <v>9.0000000000000011E-2</v>
      </c>
      <c r="G10" s="462">
        <f t="shared" si="0"/>
        <v>0.04</v>
      </c>
      <c r="H10" s="176">
        <f>SUM(H9)</f>
        <v>0.04</v>
      </c>
      <c r="I10" s="177">
        <f>SUM(I9)</f>
        <v>0.13</v>
      </c>
      <c r="J10" s="177">
        <f t="shared" si="0"/>
        <v>0.1</v>
      </c>
      <c r="K10" s="178">
        <f t="shared" si="0"/>
        <v>0.1</v>
      </c>
    </row>
  </sheetData>
  <mergeCells count="4">
    <mergeCell ref="J1:K1"/>
    <mergeCell ref="C5:F5"/>
    <mergeCell ref="G5:H5"/>
    <mergeCell ref="C6:D6"/>
  </mergeCells>
  <phoneticPr fontId="1"/>
  <printOptions horizontalCentered="1"/>
  <pageMargins left="0.19685039370078741" right="0.19685039370078741" top="1.5748031496062993" bottom="0.78740157480314965" header="0" footer="0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27"/>
  <sheetViews>
    <sheetView view="pageBreakPreview" topLeftCell="B1" zoomScale="57" zoomScaleNormal="55" zoomScaleSheetLayoutView="57" workbookViewId="0">
      <pane ySplit="7" topLeftCell="A8" activePane="bottomLeft" state="frozen"/>
      <selection activeCell="M16" sqref="M16"/>
      <selection pane="bottomLeft" activeCell="B1" sqref="A1:XFD1048576"/>
    </sheetView>
  </sheetViews>
  <sheetFormatPr defaultColWidth="12.625" defaultRowHeight="54" customHeight="1"/>
  <cols>
    <col min="1" max="1" width="7.625" style="1" customWidth="1"/>
    <col min="2" max="2" width="20.625" style="1" customWidth="1"/>
    <col min="3" max="17" width="12.625" style="1" customWidth="1"/>
    <col min="18" max="20" width="15.625" style="1" customWidth="1"/>
    <col min="21" max="21" width="3.125" style="1" customWidth="1"/>
    <col min="22" max="16384" width="12.625" style="1"/>
  </cols>
  <sheetData>
    <row r="1" spans="1:21" ht="54" customHeight="1">
      <c r="S1" s="578"/>
      <c r="T1" s="578"/>
      <c r="U1" s="22"/>
    </row>
    <row r="2" spans="1:21" ht="54" customHeight="1">
      <c r="B2" s="2" t="s">
        <v>231</v>
      </c>
      <c r="T2" s="65"/>
    </row>
    <row r="3" spans="1:21" ht="54" customHeight="1">
      <c r="B3" s="2"/>
    </row>
    <row r="4" spans="1:21" ht="54" customHeight="1" thickBot="1">
      <c r="B4" s="4" t="s">
        <v>311</v>
      </c>
      <c r="G4" s="5"/>
      <c r="Q4" s="6" t="s">
        <v>247</v>
      </c>
      <c r="R4" s="6"/>
    </row>
    <row r="5" spans="1:21" ht="54" customHeight="1">
      <c r="B5" s="48"/>
      <c r="C5" s="582" t="s">
        <v>222</v>
      </c>
      <c r="D5" s="583"/>
      <c r="E5" s="575" t="s">
        <v>209</v>
      </c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27"/>
      <c r="R5" s="26" t="s">
        <v>115</v>
      </c>
      <c r="S5" s="59" t="s">
        <v>116</v>
      </c>
      <c r="T5" s="59" t="s">
        <v>117</v>
      </c>
    </row>
    <row r="6" spans="1:21" ht="54" customHeight="1">
      <c r="B6" s="7" t="s">
        <v>0</v>
      </c>
      <c r="C6" s="112" t="s">
        <v>25</v>
      </c>
      <c r="D6" s="49"/>
      <c r="E6" s="514" t="s">
        <v>223</v>
      </c>
      <c r="F6" s="514"/>
      <c r="G6" s="514"/>
      <c r="H6" s="514"/>
      <c r="I6" s="567" t="s">
        <v>21</v>
      </c>
      <c r="J6" s="567"/>
      <c r="K6" s="567"/>
      <c r="L6" s="567"/>
      <c r="M6" s="567"/>
      <c r="N6" s="567"/>
      <c r="O6" s="567"/>
      <c r="P6" s="27" t="s">
        <v>20</v>
      </c>
      <c r="Q6" s="75"/>
      <c r="R6" s="9" t="s">
        <v>48</v>
      </c>
      <c r="S6" s="60" t="s">
        <v>48</v>
      </c>
      <c r="T6" s="60" t="s">
        <v>48</v>
      </c>
    </row>
    <row r="7" spans="1:21" ht="54" customHeight="1" thickBot="1">
      <c r="B7" s="123"/>
      <c r="C7" s="133" t="s">
        <v>280</v>
      </c>
      <c r="D7" s="37" t="s">
        <v>26</v>
      </c>
      <c r="E7" s="38" t="s">
        <v>16</v>
      </c>
      <c r="F7" s="50" t="s">
        <v>157</v>
      </c>
      <c r="G7" s="50" t="s">
        <v>281</v>
      </c>
      <c r="H7" s="39" t="s">
        <v>15</v>
      </c>
      <c r="I7" s="93" t="s">
        <v>110</v>
      </c>
      <c r="J7" s="36" t="s">
        <v>158</v>
      </c>
      <c r="K7" s="36" t="s">
        <v>10</v>
      </c>
      <c r="L7" s="29" t="s">
        <v>14</v>
      </c>
      <c r="M7" s="24" t="s">
        <v>11</v>
      </c>
      <c r="N7" s="36" t="s">
        <v>12</v>
      </c>
      <c r="O7" s="24" t="s">
        <v>13</v>
      </c>
      <c r="P7" s="96" t="s">
        <v>124</v>
      </c>
      <c r="Q7" s="94" t="s">
        <v>26</v>
      </c>
      <c r="R7" s="33" t="s">
        <v>282</v>
      </c>
      <c r="S7" s="61" t="s">
        <v>284</v>
      </c>
      <c r="T7" s="61" t="s">
        <v>283</v>
      </c>
    </row>
    <row r="8" spans="1:21" ht="54" customHeight="1">
      <c r="A8" s="68"/>
      <c r="B8" s="125" t="s">
        <v>176</v>
      </c>
      <c r="C8" s="295"/>
      <c r="D8" s="297">
        <f t="shared" ref="D8:D13" si="0">SUM(C8:C8)</f>
        <v>0</v>
      </c>
      <c r="E8" s="283"/>
      <c r="F8" s="283"/>
      <c r="G8" s="283"/>
      <c r="H8" s="283"/>
      <c r="I8" s="283"/>
      <c r="J8" s="283">
        <v>0.2</v>
      </c>
      <c r="K8" s="283"/>
      <c r="L8" s="283"/>
      <c r="M8" s="283">
        <v>0.05</v>
      </c>
      <c r="N8" s="283"/>
      <c r="O8" s="283"/>
      <c r="P8" s="282">
        <v>0.25</v>
      </c>
      <c r="Q8" s="369">
        <f>SUM(E8:P8)</f>
        <v>0.5</v>
      </c>
      <c r="R8" s="298">
        <f>D8+Q8</f>
        <v>0.5</v>
      </c>
      <c r="S8" s="331">
        <v>2.8</v>
      </c>
      <c r="T8" s="291">
        <v>2.8</v>
      </c>
      <c r="U8" s="100"/>
    </row>
    <row r="9" spans="1:21" ht="54" customHeight="1">
      <c r="A9" s="68"/>
      <c r="B9" s="125" t="s">
        <v>173</v>
      </c>
      <c r="C9" s="281"/>
      <c r="D9" s="297">
        <f t="shared" si="0"/>
        <v>0</v>
      </c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2">
        <v>2.5</v>
      </c>
      <c r="Q9" s="369">
        <f t="shared" ref="Q9:Q26" si="1">SUM(E9:P9)</f>
        <v>2.5</v>
      </c>
      <c r="R9" s="298">
        <f>D9+Q9</f>
        <v>2.5</v>
      </c>
      <c r="S9" s="331">
        <v>12.3</v>
      </c>
      <c r="T9" s="291">
        <v>12.3</v>
      </c>
    </row>
    <row r="10" spans="1:21" ht="54" customHeight="1" thickBot="1">
      <c r="B10" s="74" t="s">
        <v>211</v>
      </c>
      <c r="C10" s="230">
        <f>SUM(C8:C9)</f>
        <v>0</v>
      </c>
      <c r="D10" s="464">
        <f t="shared" si="0"/>
        <v>0</v>
      </c>
      <c r="E10" s="465">
        <f>SUM(E8:E9)</f>
        <v>0</v>
      </c>
      <c r="F10" s="465">
        <f t="shared" ref="F10:P10" si="2">SUM(F8:F9)</f>
        <v>0</v>
      </c>
      <c r="G10" s="465">
        <f t="shared" si="2"/>
        <v>0</v>
      </c>
      <c r="H10" s="465">
        <f t="shared" si="2"/>
        <v>0</v>
      </c>
      <c r="I10" s="465">
        <f t="shared" si="2"/>
        <v>0</v>
      </c>
      <c r="J10" s="465">
        <f t="shared" si="2"/>
        <v>0.2</v>
      </c>
      <c r="K10" s="465">
        <f t="shared" si="2"/>
        <v>0</v>
      </c>
      <c r="L10" s="465">
        <f t="shared" si="2"/>
        <v>0</v>
      </c>
      <c r="M10" s="465">
        <f t="shared" si="2"/>
        <v>0.05</v>
      </c>
      <c r="N10" s="465">
        <f t="shared" si="2"/>
        <v>0</v>
      </c>
      <c r="O10" s="465">
        <f t="shared" si="2"/>
        <v>0</v>
      </c>
      <c r="P10" s="465">
        <f t="shared" si="2"/>
        <v>2.75</v>
      </c>
      <c r="Q10" s="466">
        <f t="shared" si="1"/>
        <v>3</v>
      </c>
      <c r="R10" s="407">
        <f>D10+Q10</f>
        <v>3</v>
      </c>
      <c r="S10" s="467">
        <f>SUM(S8:S9)</f>
        <v>15.100000000000001</v>
      </c>
      <c r="T10" s="468">
        <f>SUM(T8:T9)</f>
        <v>15.100000000000001</v>
      </c>
    </row>
    <row r="11" spans="1:21" ht="54" customHeight="1">
      <c r="A11" s="68"/>
      <c r="B11" s="153" t="s">
        <v>270</v>
      </c>
      <c r="C11" s="281"/>
      <c r="D11" s="297">
        <f t="shared" si="0"/>
        <v>0</v>
      </c>
      <c r="E11" s="283"/>
      <c r="F11" s="283"/>
      <c r="G11" s="283"/>
      <c r="H11" s="283">
        <v>1</v>
      </c>
      <c r="I11" s="283"/>
      <c r="J11" s="283"/>
      <c r="K11" s="283"/>
      <c r="L11" s="283"/>
      <c r="M11" s="283"/>
      <c r="N11" s="283">
        <v>4</v>
      </c>
      <c r="O11" s="283"/>
      <c r="P11" s="282"/>
      <c r="Q11" s="398">
        <f t="shared" si="1"/>
        <v>5</v>
      </c>
      <c r="R11" s="298">
        <f>D11+Q11</f>
        <v>5</v>
      </c>
      <c r="S11" s="331">
        <v>18.3</v>
      </c>
      <c r="T11" s="291">
        <v>15</v>
      </c>
    </row>
    <row r="12" spans="1:21" ht="54" customHeight="1">
      <c r="A12" s="68"/>
      <c r="B12" s="125" t="s">
        <v>182</v>
      </c>
      <c r="C12" s="219">
        <v>0.6</v>
      </c>
      <c r="D12" s="280">
        <f t="shared" si="0"/>
        <v>0.6</v>
      </c>
      <c r="E12" s="220"/>
      <c r="F12" s="220"/>
      <c r="G12" s="220"/>
      <c r="H12" s="220">
        <v>0.6</v>
      </c>
      <c r="I12" s="220"/>
      <c r="J12" s="220"/>
      <c r="K12" s="220"/>
      <c r="L12" s="220"/>
      <c r="M12" s="220"/>
      <c r="N12" s="220">
        <v>1.4</v>
      </c>
      <c r="O12" s="220"/>
      <c r="P12" s="222"/>
      <c r="Q12" s="382">
        <f t="shared" si="1"/>
        <v>2</v>
      </c>
      <c r="R12" s="288">
        <f>D12+Q12</f>
        <v>2.6</v>
      </c>
      <c r="S12" s="393">
        <v>11.21</v>
      </c>
      <c r="T12" s="292">
        <v>11.21</v>
      </c>
    </row>
    <row r="13" spans="1:21" ht="54" customHeight="1" thickBot="1">
      <c r="B13" s="74" t="s">
        <v>212</v>
      </c>
      <c r="C13" s="230">
        <f>SUM(C11:C12)</f>
        <v>0.6</v>
      </c>
      <c r="D13" s="464">
        <f t="shared" si="0"/>
        <v>0.6</v>
      </c>
      <c r="E13" s="465">
        <f t="shared" ref="E13:P13" si="3">SUM(E11:E12)</f>
        <v>0</v>
      </c>
      <c r="F13" s="465">
        <f t="shared" si="3"/>
        <v>0</v>
      </c>
      <c r="G13" s="465">
        <f t="shared" si="3"/>
        <v>0</v>
      </c>
      <c r="H13" s="465">
        <f t="shared" si="3"/>
        <v>1.6</v>
      </c>
      <c r="I13" s="465">
        <f t="shared" si="3"/>
        <v>0</v>
      </c>
      <c r="J13" s="465">
        <f t="shared" si="3"/>
        <v>0</v>
      </c>
      <c r="K13" s="465">
        <f t="shared" si="3"/>
        <v>0</v>
      </c>
      <c r="L13" s="465">
        <f t="shared" si="3"/>
        <v>0</v>
      </c>
      <c r="M13" s="465">
        <f t="shared" si="3"/>
        <v>0</v>
      </c>
      <c r="N13" s="465">
        <f t="shared" si="3"/>
        <v>5.4</v>
      </c>
      <c r="O13" s="465">
        <f t="shared" si="3"/>
        <v>0</v>
      </c>
      <c r="P13" s="465">
        <f t="shared" si="3"/>
        <v>0</v>
      </c>
      <c r="Q13" s="464">
        <f t="shared" si="1"/>
        <v>7</v>
      </c>
      <c r="R13" s="226">
        <f t="shared" ref="R13:R26" si="4">D13+Q13</f>
        <v>7.6</v>
      </c>
      <c r="S13" s="467">
        <f>SUM(S11:S12)</f>
        <v>29.51</v>
      </c>
      <c r="T13" s="468">
        <f>SUM(T11:T12)</f>
        <v>26.21</v>
      </c>
    </row>
    <row r="14" spans="1:21" ht="54" customHeight="1">
      <c r="A14" s="68"/>
      <c r="B14" s="125" t="s">
        <v>203</v>
      </c>
      <c r="C14" s="281"/>
      <c r="D14" s="391">
        <f>SUM(C14)</f>
        <v>0</v>
      </c>
      <c r="E14" s="283"/>
      <c r="F14" s="283"/>
      <c r="G14" s="283"/>
      <c r="H14" s="283"/>
      <c r="I14" s="283"/>
      <c r="J14" s="283">
        <v>0.2</v>
      </c>
      <c r="K14" s="283"/>
      <c r="L14" s="283"/>
      <c r="M14" s="283">
        <v>0.5</v>
      </c>
      <c r="N14" s="283">
        <v>0.3</v>
      </c>
      <c r="O14" s="283"/>
      <c r="P14" s="282"/>
      <c r="Q14" s="369">
        <f t="shared" si="1"/>
        <v>1</v>
      </c>
      <c r="R14" s="284">
        <f t="shared" si="4"/>
        <v>1</v>
      </c>
      <c r="S14" s="291">
        <v>3.3</v>
      </c>
      <c r="T14" s="291">
        <v>2.6</v>
      </c>
    </row>
    <row r="15" spans="1:21" ht="54" customHeight="1">
      <c r="A15" s="68"/>
      <c r="B15" s="125" t="s">
        <v>235</v>
      </c>
      <c r="C15" s="219"/>
      <c r="D15" s="391">
        <f>SUM(C15)</f>
        <v>0</v>
      </c>
      <c r="E15" s="220"/>
      <c r="F15" s="220"/>
      <c r="G15" s="220"/>
      <c r="H15" s="283">
        <v>0.05</v>
      </c>
      <c r="I15" s="220"/>
      <c r="J15" s="283">
        <v>0.2</v>
      </c>
      <c r="K15" s="283">
        <v>0.05</v>
      </c>
      <c r="L15" s="220"/>
      <c r="M15" s="283">
        <v>0.3</v>
      </c>
      <c r="N15" s="283">
        <v>0.5</v>
      </c>
      <c r="O15" s="220"/>
      <c r="P15" s="282">
        <v>0.05</v>
      </c>
      <c r="Q15" s="369">
        <f t="shared" si="1"/>
        <v>1.1500000000000001</v>
      </c>
      <c r="R15" s="288">
        <f t="shared" si="4"/>
        <v>1.1500000000000001</v>
      </c>
      <c r="S15" s="291">
        <v>3.2</v>
      </c>
      <c r="T15" s="291">
        <v>0.83</v>
      </c>
    </row>
    <row r="16" spans="1:21" ht="54" customHeight="1" thickBot="1">
      <c r="B16" s="74" t="s">
        <v>213</v>
      </c>
      <c r="C16" s="230">
        <f>SUM(C14:C15)</f>
        <v>0</v>
      </c>
      <c r="D16" s="469">
        <f>SUM(C16)</f>
        <v>0</v>
      </c>
      <c r="E16" s="465">
        <f t="shared" ref="E16:P16" si="5">SUM(E14:E15)</f>
        <v>0</v>
      </c>
      <c r="F16" s="465">
        <f t="shared" si="5"/>
        <v>0</v>
      </c>
      <c r="G16" s="465">
        <f t="shared" si="5"/>
        <v>0</v>
      </c>
      <c r="H16" s="465">
        <f t="shared" si="5"/>
        <v>0.05</v>
      </c>
      <c r="I16" s="465">
        <f t="shared" si="5"/>
        <v>0</v>
      </c>
      <c r="J16" s="465">
        <f t="shared" si="5"/>
        <v>0.4</v>
      </c>
      <c r="K16" s="465">
        <f t="shared" si="5"/>
        <v>0.05</v>
      </c>
      <c r="L16" s="465">
        <f t="shared" si="5"/>
        <v>0</v>
      </c>
      <c r="M16" s="465">
        <f t="shared" si="5"/>
        <v>0.8</v>
      </c>
      <c r="N16" s="465">
        <f t="shared" si="5"/>
        <v>0.8</v>
      </c>
      <c r="O16" s="465">
        <f t="shared" si="5"/>
        <v>0</v>
      </c>
      <c r="P16" s="465">
        <f t="shared" si="5"/>
        <v>0.05</v>
      </c>
      <c r="Q16" s="466">
        <f t="shared" si="1"/>
        <v>2.15</v>
      </c>
      <c r="R16" s="407">
        <f t="shared" si="4"/>
        <v>2.15</v>
      </c>
      <c r="S16" s="467">
        <f>SUM(S14:S15)</f>
        <v>6.5</v>
      </c>
      <c r="T16" s="468">
        <f>SUM(T14:T15)</f>
        <v>3.43</v>
      </c>
    </row>
    <row r="17" spans="1:20" ht="54" customHeight="1">
      <c r="A17" s="68"/>
      <c r="B17" s="185" t="s">
        <v>191</v>
      </c>
      <c r="C17" s="470"/>
      <c r="D17" s="229">
        <f t="shared" ref="D17:D26" si="6">SUM(C17)</f>
        <v>0</v>
      </c>
      <c r="E17" s="471"/>
      <c r="F17" s="472"/>
      <c r="G17" s="472"/>
      <c r="H17" s="472"/>
      <c r="I17" s="472"/>
      <c r="J17" s="283">
        <v>0.6</v>
      </c>
      <c r="K17" s="283">
        <v>0.2</v>
      </c>
      <c r="L17" s="472"/>
      <c r="M17" s="283">
        <v>0.5</v>
      </c>
      <c r="N17" s="283"/>
      <c r="O17" s="283"/>
      <c r="P17" s="473"/>
      <c r="Q17" s="398">
        <f t="shared" si="1"/>
        <v>1.3</v>
      </c>
      <c r="R17" s="298">
        <f t="shared" si="4"/>
        <v>1.3</v>
      </c>
      <c r="S17" s="331">
        <v>13.3</v>
      </c>
      <c r="T17" s="291">
        <v>13.3</v>
      </c>
    </row>
    <row r="18" spans="1:20" ht="54" customHeight="1">
      <c r="A18" s="68"/>
      <c r="B18" s="125" t="s">
        <v>195</v>
      </c>
      <c r="C18" s="281"/>
      <c r="D18" s="280">
        <f t="shared" si="6"/>
        <v>0</v>
      </c>
      <c r="E18" s="290"/>
      <c r="F18" s="283"/>
      <c r="G18" s="283"/>
      <c r="H18" s="283"/>
      <c r="I18" s="283"/>
      <c r="J18" s="220"/>
      <c r="K18" s="283"/>
      <c r="L18" s="283"/>
      <c r="M18" s="220"/>
      <c r="N18" s="220">
        <v>1</v>
      </c>
      <c r="O18" s="220">
        <v>2</v>
      </c>
      <c r="P18" s="282"/>
      <c r="Q18" s="382">
        <f t="shared" si="1"/>
        <v>3</v>
      </c>
      <c r="R18" s="288">
        <f t="shared" si="4"/>
        <v>3</v>
      </c>
      <c r="S18" s="393">
        <v>6.6</v>
      </c>
      <c r="T18" s="292">
        <v>6.6</v>
      </c>
    </row>
    <row r="19" spans="1:20" ht="54" customHeight="1">
      <c r="A19" s="68"/>
      <c r="B19" s="125" t="s">
        <v>189</v>
      </c>
      <c r="C19" s="281"/>
      <c r="D19" s="280">
        <f t="shared" si="6"/>
        <v>0</v>
      </c>
      <c r="E19" s="290"/>
      <c r="F19" s="283"/>
      <c r="G19" s="283"/>
      <c r="H19" s="283"/>
      <c r="I19" s="283"/>
      <c r="J19" s="286">
        <v>2</v>
      </c>
      <c r="K19" s="283"/>
      <c r="L19" s="283"/>
      <c r="M19" s="286">
        <v>1.5</v>
      </c>
      <c r="N19" s="286">
        <v>5</v>
      </c>
      <c r="O19" s="283"/>
      <c r="P19" s="282"/>
      <c r="Q19" s="382">
        <f t="shared" si="1"/>
        <v>8.5</v>
      </c>
      <c r="R19" s="288">
        <f t="shared" si="4"/>
        <v>8.5</v>
      </c>
      <c r="S19" s="393">
        <v>21.3</v>
      </c>
      <c r="T19" s="292">
        <v>17.3</v>
      </c>
    </row>
    <row r="20" spans="1:20" ht="54" customHeight="1">
      <c r="A20" s="68"/>
      <c r="B20" s="125" t="s">
        <v>196</v>
      </c>
      <c r="C20" s="281"/>
      <c r="D20" s="280">
        <f t="shared" si="6"/>
        <v>0</v>
      </c>
      <c r="E20" s="290"/>
      <c r="F20" s="283"/>
      <c r="G20" s="283"/>
      <c r="H20" s="283"/>
      <c r="I20" s="283"/>
      <c r="J20" s="283"/>
      <c r="K20" s="283"/>
      <c r="L20" s="283"/>
      <c r="M20" s="286"/>
      <c r="N20" s="283"/>
      <c r="O20" s="283"/>
      <c r="P20" s="414">
        <v>1.9</v>
      </c>
      <c r="Q20" s="382">
        <f t="shared" si="1"/>
        <v>1.9</v>
      </c>
      <c r="R20" s="288">
        <f t="shared" si="4"/>
        <v>1.9</v>
      </c>
      <c r="S20" s="393">
        <v>5</v>
      </c>
      <c r="T20" s="292">
        <v>5</v>
      </c>
    </row>
    <row r="21" spans="1:20" ht="54" customHeight="1">
      <c r="A21" s="68"/>
      <c r="B21" s="125" t="s">
        <v>193</v>
      </c>
      <c r="C21" s="281"/>
      <c r="D21" s="280">
        <f t="shared" si="6"/>
        <v>0</v>
      </c>
      <c r="E21" s="290"/>
      <c r="F21" s="283"/>
      <c r="G21" s="283"/>
      <c r="H21" s="283"/>
      <c r="I21" s="283"/>
      <c r="J21" s="283"/>
      <c r="K21" s="283"/>
      <c r="L21" s="283">
        <v>1</v>
      </c>
      <c r="M21" s="283"/>
      <c r="N21" s="283"/>
      <c r="O21" s="283"/>
      <c r="P21" s="282"/>
      <c r="Q21" s="382">
        <f t="shared" si="1"/>
        <v>1</v>
      </c>
      <c r="R21" s="288">
        <f t="shared" si="4"/>
        <v>1</v>
      </c>
      <c r="S21" s="393">
        <v>2</v>
      </c>
      <c r="T21" s="292">
        <v>1.7</v>
      </c>
    </row>
    <row r="22" spans="1:20" ht="54" customHeight="1" thickBot="1">
      <c r="B22" s="74" t="s">
        <v>216</v>
      </c>
      <c r="C22" s="230">
        <f>SUM(C17:C21)</f>
        <v>0</v>
      </c>
      <c r="D22" s="244">
        <f t="shared" si="6"/>
        <v>0</v>
      </c>
      <c r="E22" s="465">
        <f t="shared" ref="E22:P22" si="7">SUM(E17:E21)</f>
        <v>0</v>
      </c>
      <c r="F22" s="465">
        <f t="shared" si="7"/>
        <v>0</v>
      </c>
      <c r="G22" s="465">
        <f t="shared" si="7"/>
        <v>0</v>
      </c>
      <c r="H22" s="465">
        <f t="shared" si="7"/>
        <v>0</v>
      </c>
      <c r="I22" s="465">
        <f t="shared" si="7"/>
        <v>0</v>
      </c>
      <c r="J22" s="465">
        <f t="shared" si="7"/>
        <v>2.6</v>
      </c>
      <c r="K22" s="465">
        <f t="shared" si="7"/>
        <v>0.2</v>
      </c>
      <c r="L22" s="465">
        <f t="shared" si="7"/>
        <v>1</v>
      </c>
      <c r="M22" s="465">
        <f t="shared" si="7"/>
        <v>2</v>
      </c>
      <c r="N22" s="465">
        <f t="shared" si="7"/>
        <v>6</v>
      </c>
      <c r="O22" s="465">
        <f t="shared" si="7"/>
        <v>2</v>
      </c>
      <c r="P22" s="465">
        <f t="shared" si="7"/>
        <v>1.9</v>
      </c>
      <c r="Q22" s="464">
        <f t="shared" si="1"/>
        <v>15.700000000000001</v>
      </c>
      <c r="R22" s="226">
        <f t="shared" si="4"/>
        <v>15.700000000000001</v>
      </c>
      <c r="S22" s="474">
        <f>SUM(S17:S21)</f>
        <v>48.2</v>
      </c>
      <c r="T22" s="474">
        <f>SUM(T17:T21)</f>
        <v>43.900000000000006</v>
      </c>
    </row>
    <row r="23" spans="1:20" ht="54" customHeight="1" thickBot="1">
      <c r="A23" s="68"/>
      <c r="B23" s="125" t="s">
        <v>170</v>
      </c>
      <c r="C23" s="281"/>
      <c r="D23" s="469">
        <f t="shared" si="6"/>
        <v>0</v>
      </c>
      <c r="E23" s="283">
        <v>8.8000000000000007</v>
      </c>
      <c r="F23" s="283"/>
      <c r="G23" s="283"/>
      <c r="H23" s="283"/>
      <c r="I23" s="283"/>
      <c r="J23" s="283">
        <v>6</v>
      </c>
      <c r="K23" s="283">
        <v>7.5</v>
      </c>
      <c r="L23" s="283"/>
      <c r="M23" s="283">
        <v>10.4</v>
      </c>
      <c r="N23" s="283"/>
      <c r="O23" s="283"/>
      <c r="P23" s="282"/>
      <c r="Q23" s="369">
        <f t="shared" si="1"/>
        <v>32.700000000000003</v>
      </c>
      <c r="R23" s="284">
        <f t="shared" si="4"/>
        <v>32.700000000000003</v>
      </c>
      <c r="S23" s="331">
        <v>250.2</v>
      </c>
      <c r="T23" s="291">
        <v>250.2</v>
      </c>
    </row>
    <row r="24" spans="1:20" ht="54" customHeight="1" thickBot="1">
      <c r="B24" s="74" t="s">
        <v>214</v>
      </c>
      <c r="C24" s="230">
        <f>SUM(C23:C23)</f>
        <v>0</v>
      </c>
      <c r="D24" s="469">
        <f t="shared" si="6"/>
        <v>0</v>
      </c>
      <c r="E24" s="465">
        <f>SUM(E23:E23)</f>
        <v>8.8000000000000007</v>
      </c>
      <c r="F24" s="465">
        <f t="shared" ref="F24:P24" si="8">SUM(F23:F23)</f>
        <v>0</v>
      </c>
      <c r="G24" s="465">
        <f t="shared" si="8"/>
        <v>0</v>
      </c>
      <c r="H24" s="465">
        <f t="shared" si="8"/>
        <v>0</v>
      </c>
      <c r="I24" s="465">
        <f t="shared" si="8"/>
        <v>0</v>
      </c>
      <c r="J24" s="465">
        <f t="shared" si="8"/>
        <v>6</v>
      </c>
      <c r="K24" s="465">
        <f t="shared" si="8"/>
        <v>7.5</v>
      </c>
      <c r="L24" s="465">
        <f t="shared" si="8"/>
        <v>0</v>
      </c>
      <c r="M24" s="465">
        <f t="shared" si="8"/>
        <v>10.4</v>
      </c>
      <c r="N24" s="465">
        <f t="shared" si="8"/>
        <v>0</v>
      </c>
      <c r="O24" s="465">
        <f t="shared" si="8"/>
        <v>0</v>
      </c>
      <c r="P24" s="465">
        <f t="shared" si="8"/>
        <v>0</v>
      </c>
      <c r="Q24" s="466">
        <f t="shared" si="1"/>
        <v>32.700000000000003</v>
      </c>
      <c r="R24" s="407">
        <f t="shared" si="4"/>
        <v>32.700000000000003</v>
      </c>
      <c r="S24" s="467">
        <f>SUM(S23:S23)</f>
        <v>250.2</v>
      </c>
      <c r="T24" s="468">
        <f>SUM(T23:T23)</f>
        <v>250.2</v>
      </c>
    </row>
    <row r="25" spans="1:20" ht="54" customHeight="1">
      <c r="A25" s="68"/>
      <c r="B25" s="125" t="s">
        <v>197</v>
      </c>
      <c r="C25" s="281"/>
      <c r="D25" s="229">
        <f t="shared" si="6"/>
        <v>0</v>
      </c>
      <c r="E25" s="283"/>
      <c r="F25" s="283">
        <v>0.5</v>
      </c>
      <c r="G25" s="283"/>
      <c r="H25" s="283"/>
      <c r="I25" s="283"/>
      <c r="J25" s="283">
        <v>0.5</v>
      </c>
      <c r="K25" s="283"/>
      <c r="L25" s="283"/>
      <c r="M25" s="283">
        <v>1</v>
      </c>
      <c r="N25" s="283">
        <v>1</v>
      </c>
      <c r="O25" s="283"/>
      <c r="P25" s="282"/>
      <c r="Q25" s="398">
        <f t="shared" si="1"/>
        <v>3</v>
      </c>
      <c r="R25" s="298">
        <f t="shared" si="4"/>
        <v>3</v>
      </c>
      <c r="S25" s="331">
        <v>8.5</v>
      </c>
      <c r="T25" s="291">
        <v>7.1</v>
      </c>
    </row>
    <row r="26" spans="1:20" ht="54" customHeight="1" thickBot="1">
      <c r="B26" s="117" t="s">
        <v>215</v>
      </c>
      <c r="C26" s="230">
        <f t="shared" ref="C26:P26" si="9">SUM(C25:C25)</f>
        <v>0</v>
      </c>
      <c r="D26" s="244">
        <f t="shared" si="6"/>
        <v>0</v>
      </c>
      <c r="E26" s="465">
        <f>SUM(E25:E25)</f>
        <v>0</v>
      </c>
      <c r="F26" s="465">
        <f t="shared" si="9"/>
        <v>0.5</v>
      </c>
      <c r="G26" s="465">
        <f t="shared" si="9"/>
        <v>0</v>
      </c>
      <c r="H26" s="465">
        <f t="shared" si="9"/>
        <v>0</v>
      </c>
      <c r="I26" s="465">
        <f t="shared" si="9"/>
        <v>0</v>
      </c>
      <c r="J26" s="465">
        <f t="shared" si="9"/>
        <v>0.5</v>
      </c>
      <c r="K26" s="465">
        <f t="shared" si="9"/>
        <v>0</v>
      </c>
      <c r="L26" s="465">
        <f t="shared" si="9"/>
        <v>0</v>
      </c>
      <c r="M26" s="465">
        <f t="shared" si="9"/>
        <v>1</v>
      </c>
      <c r="N26" s="465">
        <f t="shared" si="9"/>
        <v>1</v>
      </c>
      <c r="O26" s="465">
        <f t="shared" si="9"/>
        <v>0</v>
      </c>
      <c r="P26" s="465">
        <f t="shared" si="9"/>
        <v>0</v>
      </c>
      <c r="Q26" s="464">
        <f t="shared" si="1"/>
        <v>3</v>
      </c>
      <c r="R26" s="288">
        <f t="shared" si="4"/>
        <v>3</v>
      </c>
      <c r="S26" s="467">
        <f>SUM(S25:S25)</f>
        <v>8.5</v>
      </c>
      <c r="T26" s="468">
        <f>SUM(T25:T25)</f>
        <v>7.1</v>
      </c>
    </row>
    <row r="27" spans="1:20" ht="54" customHeight="1" thickBot="1">
      <c r="B27" s="186" t="s">
        <v>204</v>
      </c>
      <c r="C27" s="190">
        <f>SUM(C10,C13,C16,C22,C24,C26)</f>
        <v>0.6</v>
      </c>
      <c r="D27" s="475">
        <f t="shared" ref="D27:T27" si="10">SUM(D10,D13,D16,D22,D24,D26)</f>
        <v>0.6</v>
      </c>
      <c r="E27" s="190">
        <f t="shared" si="10"/>
        <v>8.8000000000000007</v>
      </c>
      <c r="F27" s="192">
        <f t="shared" si="10"/>
        <v>0.5</v>
      </c>
      <c r="G27" s="192">
        <f t="shared" si="10"/>
        <v>0</v>
      </c>
      <c r="H27" s="192">
        <f t="shared" si="10"/>
        <v>1.6500000000000001</v>
      </c>
      <c r="I27" s="192">
        <f t="shared" si="10"/>
        <v>0</v>
      </c>
      <c r="J27" s="192">
        <f t="shared" si="10"/>
        <v>9.6999999999999993</v>
      </c>
      <c r="K27" s="192">
        <f t="shared" si="10"/>
        <v>7.75</v>
      </c>
      <c r="L27" s="192">
        <f t="shared" si="10"/>
        <v>1</v>
      </c>
      <c r="M27" s="192">
        <f t="shared" si="10"/>
        <v>14.25</v>
      </c>
      <c r="N27" s="192">
        <f t="shared" si="10"/>
        <v>13.2</v>
      </c>
      <c r="O27" s="192">
        <f t="shared" si="10"/>
        <v>2</v>
      </c>
      <c r="P27" s="192">
        <f t="shared" si="10"/>
        <v>4.6999999999999993</v>
      </c>
      <c r="Q27" s="475">
        <f t="shared" si="10"/>
        <v>63.550000000000004</v>
      </c>
      <c r="R27" s="190">
        <f t="shared" si="10"/>
        <v>64.150000000000006</v>
      </c>
      <c r="S27" s="190">
        <f t="shared" si="10"/>
        <v>358.01</v>
      </c>
      <c r="T27" s="190">
        <f t="shared" si="10"/>
        <v>345.94000000000005</v>
      </c>
    </row>
  </sheetData>
  <mergeCells count="5">
    <mergeCell ref="S1:T1"/>
    <mergeCell ref="C5:D5"/>
    <mergeCell ref="E5:Q5"/>
    <mergeCell ref="E6:H6"/>
    <mergeCell ref="I6:O6"/>
  </mergeCells>
  <phoneticPr fontId="1"/>
  <pageMargins left="0.25" right="0.25" top="0.75" bottom="0.75" header="0.3" footer="0.3"/>
  <pageSetup paperSize="9" scale="37" orientation="landscape" r:id="rId1"/>
  <headerFooter alignWithMargins="0"/>
  <colBreaks count="1" manualBreakCount="1">
    <brk id="11" min="1" max="2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Q20"/>
  <sheetViews>
    <sheetView showOutlineSymbols="0" view="pageBreakPreview" zoomScale="51" zoomScaleNormal="87" zoomScaleSheetLayoutView="51" workbookViewId="0">
      <selection sqref="A1:XFD1048576"/>
    </sheetView>
  </sheetViews>
  <sheetFormatPr defaultColWidth="10.75" defaultRowHeight="54" customHeight="1"/>
  <cols>
    <col min="1" max="1" width="7.375" style="1" customWidth="1"/>
    <col min="2" max="2" width="20.625" style="1" customWidth="1"/>
    <col min="3" max="7" width="12.75" style="1" customWidth="1"/>
    <col min="8" max="13" width="13.25" style="1" customWidth="1"/>
    <col min="14" max="17" width="15.75" style="1" customWidth="1"/>
    <col min="18" max="16384" width="10.75" style="1"/>
  </cols>
  <sheetData>
    <row r="1" spans="1:17" ht="54" customHeight="1">
      <c r="M1" s="578"/>
      <c r="N1" s="578"/>
      <c r="O1" s="578"/>
    </row>
    <row r="2" spans="1:17" ht="54" customHeight="1">
      <c r="B2" s="2" t="s">
        <v>231</v>
      </c>
      <c r="M2" s="22"/>
      <c r="N2" s="65"/>
      <c r="O2" s="22"/>
    </row>
    <row r="3" spans="1:17" ht="54" customHeight="1">
      <c r="B3" s="2"/>
      <c r="M3" s="22"/>
      <c r="N3" s="22"/>
      <c r="O3" s="22"/>
    </row>
    <row r="4" spans="1:17" ht="54" customHeight="1" thickBot="1">
      <c r="B4" s="4" t="s">
        <v>123</v>
      </c>
      <c r="C4" s="147" t="s">
        <v>310</v>
      </c>
      <c r="F4" s="5"/>
      <c r="G4" s="5"/>
      <c r="H4" s="5"/>
      <c r="L4" s="6"/>
      <c r="N4" s="6" t="s">
        <v>247</v>
      </c>
    </row>
    <row r="5" spans="1:17" ht="54" customHeight="1">
      <c r="B5" s="48"/>
      <c r="C5" s="584" t="s">
        <v>74</v>
      </c>
      <c r="D5" s="580"/>
      <c r="E5" s="580"/>
      <c r="F5" s="580"/>
      <c r="G5" s="585"/>
      <c r="H5" s="526" t="s">
        <v>205</v>
      </c>
      <c r="I5" s="527"/>
      <c r="J5" s="527"/>
      <c r="K5" s="527"/>
      <c r="L5" s="527"/>
      <c r="M5" s="527"/>
      <c r="N5" s="528"/>
      <c r="O5" s="140" t="s">
        <v>115</v>
      </c>
      <c r="P5" s="59" t="s">
        <v>116</v>
      </c>
      <c r="Q5" s="69" t="s">
        <v>117</v>
      </c>
    </row>
    <row r="6" spans="1:17" ht="54" customHeight="1">
      <c r="B6" s="7" t="s">
        <v>0</v>
      </c>
      <c r="C6" s="523" t="s">
        <v>28</v>
      </c>
      <c r="D6" s="519"/>
      <c r="E6" s="103"/>
      <c r="F6" s="169" t="s">
        <v>27</v>
      </c>
      <c r="G6" s="183"/>
      <c r="H6" s="142" t="s">
        <v>28</v>
      </c>
      <c r="I6" s="513" t="s">
        <v>27</v>
      </c>
      <c r="J6" s="514"/>
      <c r="K6" s="519"/>
      <c r="L6" s="513" t="s">
        <v>29</v>
      </c>
      <c r="M6" s="519"/>
      <c r="N6" s="49"/>
      <c r="O6" s="143" t="s">
        <v>48</v>
      </c>
      <c r="P6" s="60" t="s">
        <v>48</v>
      </c>
      <c r="Q6" s="70" t="s">
        <v>48</v>
      </c>
    </row>
    <row r="7" spans="1:17" ht="54" customHeight="1" thickBot="1">
      <c r="B7" s="107"/>
      <c r="C7" s="187" t="s">
        <v>159</v>
      </c>
      <c r="D7" s="39" t="s">
        <v>285</v>
      </c>
      <c r="E7" s="105" t="s">
        <v>236</v>
      </c>
      <c r="F7" s="188" t="s">
        <v>286</v>
      </c>
      <c r="G7" s="116" t="s">
        <v>26</v>
      </c>
      <c r="H7" s="40" t="s">
        <v>160</v>
      </c>
      <c r="I7" s="24" t="s">
        <v>161</v>
      </c>
      <c r="J7" s="24" t="s">
        <v>237</v>
      </c>
      <c r="K7" s="24" t="s">
        <v>111</v>
      </c>
      <c r="L7" s="24" t="s">
        <v>162</v>
      </c>
      <c r="M7" s="24" t="s">
        <v>114</v>
      </c>
      <c r="N7" s="37" t="s">
        <v>6</v>
      </c>
      <c r="O7" s="170" t="s">
        <v>130</v>
      </c>
      <c r="P7" s="60" t="s">
        <v>131</v>
      </c>
      <c r="Q7" s="70" t="s">
        <v>287</v>
      </c>
    </row>
    <row r="8" spans="1:17" ht="54" customHeight="1">
      <c r="A8" s="68"/>
      <c r="B8" s="134" t="s">
        <v>176</v>
      </c>
      <c r="C8" s="233">
        <v>0.1</v>
      </c>
      <c r="D8" s="235"/>
      <c r="E8" s="235"/>
      <c r="F8" s="235">
        <v>0.1</v>
      </c>
      <c r="G8" s="235">
        <f>SUM(C8:F8)</f>
        <v>0.2</v>
      </c>
      <c r="H8" s="243"/>
      <c r="I8" s="235">
        <v>2</v>
      </c>
      <c r="J8" s="235"/>
      <c r="K8" s="235"/>
      <c r="L8" s="235">
        <v>0.1</v>
      </c>
      <c r="M8" s="235"/>
      <c r="N8" s="408">
        <f t="shared" ref="N8:N17" si="0">SUM(H8:M8)</f>
        <v>2.1</v>
      </c>
      <c r="O8" s="397">
        <f>G8+N8</f>
        <v>2.3000000000000003</v>
      </c>
      <c r="P8" s="236">
        <v>3.4</v>
      </c>
      <c r="Q8" s="237">
        <v>0</v>
      </c>
    </row>
    <row r="9" spans="1:17" ht="54" customHeight="1">
      <c r="A9" s="68"/>
      <c r="B9" s="63" t="s">
        <v>171</v>
      </c>
      <c r="C9" s="483">
        <v>0.01</v>
      </c>
      <c r="D9" s="318"/>
      <c r="E9" s="318"/>
      <c r="F9" s="484">
        <v>0.01</v>
      </c>
      <c r="G9" s="484">
        <f t="shared" ref="G9:G15" si="1">SUM(C9:F9)</f>
        <v>0.02</v>
      </c>
      <c r="H9" s="405"/>
      <c r="I9" s="318">
        <v>0.72</v>
      </c>
      <c r="J9" s="318"/>
      <c r="K9" s="484">
        <v>0.01</v>
      </c>
      <c r="L9" s="484">
        <v>0.01</v>
      </c>
      <c r="M9" s="318"/>
      <c r="N9" s="406">
        <f t="shared" si="0"/>
        <v>0.74</v>
      </c>
      <c r="O9" s="399">
        <f>G9+N9</f>
        <v>0.76</v>
      </c>
      <c r="P9" s="292">
        <v>1.4</v>
      </c>
      <c r="Q9" s="356">
        <v>1.1000000000000001</v>
      </c>
    </row>
    <row r="10" spans="1:17" ht="54" customHeight="1">
      <c r="A10" s="68"/>
      <c r="B10" s="168" t="s">
        <v>179</v>
      </c>
      <c r="C10" s="477"/>
      <c r="D10" s="318"/>
      <c r="E10" s="318"/>
      <c r="F10" s="318"/>
      <c r="G10" s="318">
        <f t="shared" si="1"/>
        <v>0</v>
      </c>
      <c r="H10" s="405">
        <v>0.1</v>
      </c>
      <c r="I10" s="318"/>
      <c r="J10" s="318"/>
      <c r="K10" s="318"/>
      <c r="L10" s="318"/>
      <c r="M10" s="318"/>
      <c r="N10" s="406">
        <f t="shared" si="0"/>
        <v>0.1</v>
      </c>
      <c r="O10" s="399">
        <f t="shared" ref="O10:O17" si="2">G10+N10</f>
        <v>0.1</v>
      </c>
      <c r="P10" s="292">
        <v>1.37</v>
      </c>
      <c r="Q10" s="356">
        <v>1.26</v>
      </c>
    </row>
    <row r="11" spans="1:17" ht="54" customHeight="1" thickBot="1">
      <c r="B11" s="106" t="s">
        <v>211</v>
      </c>
      <c r="C11" s="299">
        <f>SUM(C8:C10)</f>
        <v>0.11</v>
      </c>
      <c r="D11" s="232">
        <f>SUM(D8:D10)</f>
        <v>0</v>
      </c>
      <c r="E11" s="232">
        <f>SUM(E8:E10)</f>
        <v>0</v>
      </c>
      <c r="F11" s="232">
        <f>SUM(F8:F10)</f>
        <v>0.11</v>
      </c>
      <c r="G11" s="478">
        <f t="shared" si="1"/>
        <v>0.22</v>
      </c>
      <c r="H11" s="230">
        <f t="shared" ref="H11:M11" si="3">SUM(H8:H10)</f>
        <v>0.1</v>
      </c>
      <c r="I11" s="232">
        <f t="shared" si="3"/>
        <v>2.7199999999999998</v>
      </c>
      <c r="J11" s="232">
        <f t="shared" si="3"/>
        <v>0</v>
      </c>
      <c r="K11" s="315">
        <f t="shared" si="3"/>
        <v>0.01</v>
      </c>
      <c r="L11" s="232">
        <f t="shared" si="3"/>
        <v>0.11</v>
      </c>
      <c r="M11" s="232">
        <f t="shared" si="3"/>
        <v>0</v>
      </c>
      <c r="N11" s="479">
        <f t="shared" si="0"/>
        <v>2.9399999999999995</v>
      </c>
      <c r="O11" s="480">
        <f t="shared" si="2"/>
        <v>3.1599999999999997</v>
      </c>
      <c r="P11" s="241">
        <f>SUM(P8:P10)</f>
        <v>6.17</v>
      </c>
      <c r="Q11" s="242">
        <f>SUM(Q8:Q10)</f>
        <v>2.3600000000000003</v>
      </c>
    </row>
    <row r="12" spans="1:17" ht="54" customHeight="1">
      <c r="A12" s="68"/>
      <c r="B12" s="149" t="s">
        <v>234</v>
      </c>
      <c r="C12" s="233">
        <v>0.3</v>
      </c>
      <c r="D12" s="234"/>
      <c r="E12" s="234"/>
      <c r="F12" s="235">
        <v>1</v>
      </c>
      <c r="G12" s="228">
        <f t="shared" si="1"/>
        <v>1.3</v>
      </c>
      <c r="H12" s="476">
        <v>0.5</v>
      </c>
      <c r="I12" s="235">
        <v>3.2</v>
      </c>
      <c r="J12" s="235">
        <v>0.1</v>
      </c>
      <c r="K12" s="235">
        <v>1</v>
      </c>
      <c r="L12" s="235">
        <v>0.8</v>
      </c>
      <c r="M12" s="235">
        <v>0.4</v>
      </c>
      <c r="N12" s="229">
        <f t="shared" si="0"/>
        <v>6.0000000000000009</v>
      </c>
      <c r="O12" s="300">
        <f t="shared" si="2"/>
        <v>7.3000000000000007</v>
      </c>
      <c r="P12" s="236">
        <v>25.2</v>
      </c>
      <c r="Q12" s="237">
        <v>13.6</v>
      </c>
    </row>
    <row r="13" spans="1:17" ht="54" customHeight="1" thickBot="1">
      <c r="B13" s="21" t="s">
        <v>213</v>
      </c>
      <c r="C13" s="230">
        <f>SUM(C12)</f>
        <v>0.3</v>
      </c>
      <c r="D13" s="232">
        <f>SUM(D12)</f>
        <v>0</v>
      </c>
      <c r="E13" s="238">
        <f>SUM(E12)</f>
        <v>0</v>
      </c>
      <c r="F13" s="232">
        <f>SUM(F12)</f>
        <v>1</v>
      </c>
      <c r="G13" s="239">
        <f t="shared" si="1"/>
        <v>1.3</v>
      </c>
      <c r="H13" s="231">
        <f t="shared" ref="H13:M13" si="4">SUM(H12)</f>
        <v>0.5</v>
      </c>
      <c r="I13" s="231">
        <f t="shared" si="4"/>
        <v>3.2</v>
      </c>
      <c r="J13" s="231">
        <f t="shared" si="4"/>
        <v>0.1</v>
      </c>
      <c r="K13" s="231">
        <f t="shared" si="4"/>
        <v>1</v>
      </c>
      <c r="L13" s="231">
        <f t="shared" si="4"/>
        <v>0.8</v>
      </c>
      <c r="M13" s="231">
        <f t="shared" si="4"/>
        <v>0.4</v>
      </c>
      <c r="N13" s="240">
        <f t="shared" si="0"/>
        <v>6.0000000000000009</v>
      </c>
      <c r="O13" s="241">
        <f t="shared" si="2"/>
        <v>7.3000000000000007</v>
      </c>
      <c r="P13" s="241">
        <f>SUM(P12)</f>
        <v>25.2</v>
      </c>
      <c r="Q13" s="242">
        <f>SUM(Q12)</f>
        <v>13.6</v>
      </c>
    </row>
    <row r="14" spans="1:17" ht="54" customHeight="1">
      <c r="A14" s="68"/>
      <c r="B14" s="134" t="s">
        <v>186</v>
      </c>
      <c r="C14" s="233"/>
      <c r="D14" s="234"/>
      <c r="E14" s="235"/>
      <c r="F14" s="235"/>
      <c r="G14" s="228">
        <f t="shared" si="1"/>
        <v>0</v>
      </c>
      <c r="H14" s="243"/>
      <c r="I14" s="235"/>
      <c r="J14" s="235"/>
      <c r="K14" s="235"/>
      <c r="L14" s="235">
        <v>0.1</v>
      </c>
      <c r="M14" s="235"/>
      <c r="N14" s="277">
        <f t="shared" si="0"/>
        <v>0.1</v>
      </c>
      <c r="O14" s="381">
        <f t="shared" si="2"/>
        <v>0.1</v>
      </c>
      <c r="P14" s="236">
        <v>1</v>
      </c>
      <c r="Q14" s="237">
        <v>1</v>
      </c>
    </row>
    <row r="15" spans="1:17" ht="54" customHeight="1" thickBot="1">
      <c r="B15" s="106" t="s">
        <v>216</v>
      </c>
      <c r="C15" s="230">
        <f>SUM(C14)</f>
        <v>0</v>
      </c>
      <c r="D15" s="231">
        <f>SUM(D14)</f>
        <v>0</v>
      </c>
      <c r="E15" s="232">
        <f>SUM(E14)</f>
        <v>0</v>
      </c>
      <c r="F15" s="232">
        <f>SUM(F14)</f>
        <v>0</v>
      </c>
      <c r="G15" s="239">
        <f t="shared" si="1"/>
        <v>0</v>
      </c>
      <c r="H15" s="230">
        <f t="shared" ref="H15:M15" si="5">SUM(H14)</f>
        <v>0</v>
      </c>
      <c r="I15" s="232">
        <f t="shared" si="5"/>
        <v>0</v>
      </c>
      <c r="J15" s="232">
        <f t="shared" si="5"/>
        <v>0</v>
      </c>
      <c r="K15" s="232">
        <f t="shared" si="5"/>
        <v>0</v>
      </c>
      <c r="L15" s="232">
        <f t="shared" si="5"/>
        <v>0.1</v>
      </c>
      <c r="M15" s="232">
        <f t="shared" si="5"/>
        <v>0</v>
      </c>
      <c r="N15" s="244">
        <f t="shared" si="0"/>
        <v>0.1</v>
      </c>
      <c r="O15" s="480">
        <f t="shared" si="2"/>
        <v>0.1</v>
      </c>
      <c r="P15" s="241">
        <f>SUM(P14)</f>
        <v>1</v>
      </c>
      <c r="Q15" s="242">
        <f>SUM(Q14)</f>
        <v>1</v>
      </c>
    </row>
    <row r="16" spans="1:17" ht="54" customHeight="1">
      <c r="A16" s="68"/>
      <c r="B16" s="134" t="s">
        <v>243</v>
      </c>
      <c r="C16" s="477"/>
      <c r="D16" s="481"/>
      <c r="E16" s="318"/>
      <c r="F16" s="318"/>
      <c r="G16" s="482">
        <f>SUM(C16:F16)</f>
        <v>0</v>
      </c>
      <c r="H16" s="405">
        <v>0.4</v>
      </c>
      <c r="I16" s="318"/>
      <c r="J16" s="318"/>
      <c r="K16" s="318"/>
      <c r="L16" s="318"/>
      <c r="M16" s="318"/>
      <c r="N16" s="297">
        <f t="shared" si="0"/>
        <v>0.4</v>
      </c>
      <c r="O16" s="300">
        <f t="shared" si="2"/>
        <v>0.4</v>
      </c>
      <c r="P16" s="292">
        <v>3.5</v>
      </c>
      <c r="Q16" s="356">
        <v>3.2</v>
      </c>
    </row>
    <row r="17" spans="1:17" ht="54" customHeight="1" thickBot="1">
      <c r="B17" s="106" t="s">
        <v>214</v>
      </c>
      <c r="C17" s="230">
        <f>SUM(C16:C16)</f>
        <v>0</v>
      </c>
      <c r="D17" s="232">
        <f>SUM(D16:D16)</f>
        <v>0</v>
      </c>
      <c r="E17" s="232">
        <f>SUM(E16:E16)</f>
        <v>0</v>
      </c>
      <c r="F17" s="238">
        <f>SUM(F16:F16)</f>
        <v>0</v>
      </c>
      <c r="G17" s="239">
        <f>SUM(C17:F17)</f>
        <v>0</v>
      </c>
      <c r="H17" s="230">
        <f t="shared" ref="H17:M17" si="6">SUM(H16:H16)</f>
        <v>0.4</v>
      </c>
      <c r="I17" s="231">
        <f t="shared" si="6"/>
        <v>0</v>
      </c>
      <c r="J17" s="231">
        <f t="shared" si="6"/>
        <v>0</v>
      </c>
      <c r="K17" s="231">
        <f t="shared" si="6"/>
        <v>0</v>
      </c>
      <c r="L17" s="231">
        <f t="shared" si="6"/>
        <v>0</v>
      </c>
      <c r="M17" s="231">
        <f t="shared" si="6"/>
        <v>0</v>
      </c>
      <c r="N17" s="240">
        <f t="shared" si="0"/>
        <v>0.4</v>
      </c>
      <c r="O17" s="241">
        <f t="shared" si="2"/>
        <v>0.4</v>
      </c>
      <c r="P17" s="241">
        <f>SUM(P16:P16)</f>
        <v>3.5</v>
      </c>
      <c r="Q17" s="242">
        <f>SUM(Q16:Q16)</f>
        <v>3.2</v>
      </c>
    </row>
    <row r="18" spans="1:17" ht="54" customHeight="1" thickBot="1">
      <c r="A18" s="68"/>
      <c r="B18" s="189" t="s">
        <v>204</v>
      </c>
      <c r="C18" s="190">
        <f>SUM(C11,C13,C15,C17)</f>
        <v>0.41</v>
      </c>
      <c r="D18" s="191">
        <f>SUM(D11,D13,D15,D17)</f>
        <v>0</v>
      </c>
      <c r="E18" s="192">
        <f>SUM(E11,E13,E15,E17)</f>
        <v>0</v>
      </c>
      <c r="F18" s="192">
        <f>SUM(F11,F13,F15,F17)</f>
        <v>1.1100000000000001</v>
      </c>
      <c r="G18" s="192">
        <f>SUM(G11,G13,G15,G17)</f>
        <v>1.52</v>
      </c>
      <c r="H18" s="190">
        <f t="shared" ref="H18:Q18" si="7">SUM(H11,H13,H15,H17)</f>
        <v>1</v>
      </c>
      <c r="I18" s="192">
        <f t="shared" si="7"/>
        <v>5.92</v>
      </c>
      <c r="J18" s="192">
        <f t="shared" si="7"/>
        <v>0.1</v>
      </c>
      <c r="K18" s="192">
        <f t="shared" si="7"/>
        <v>1.01</v>
      </c>
      <c r="L18" s="192">
        <f t="shared" si="7"/>
        <v>1.01</v>
      </c>
      <c r="M18" s="192">
        <f t="shared" si="7"/>
        <v>0.4</v>
      </c>
      <c r="N18" s="278">
        <f t="shared" si="7"/>
        <v>9.4400000000000013</v>
      </c>
      <c r="O18" s="193">
        <f t="shared" si="7"/>
        <v>10.96</v>
      </c>
      <c r="P18" s="193">
        <f t="shared" si="7"/>
        <v>35.869999999999997</v>
      </c>
      <c r="Q18" s="193">
        <f t="shared" si="7"/>
        <v>20.16</v>
      </c>
    </row>
    <row r="19" spans="1:17" ht="54" customHeight="1">
      <c r="A19" s="68"/>
    </row>
    <row r="20" spans="1:17" ht="54" customHeight="1">
      <c r="A20" s="68"/>
    </row>
  </sheetData>
  <mergeCells count="6">
    <mergeCell ref="H5:N5"/>
    <mergeCell ref="C5:G5"/>
    <mergeCell ref="M1:O1"/>
    <mergeCell ref="C6:D6"/>
    <mergeCell ref="I6:K6"/>
    <mergeCell ref="L6:M6"/>
  </mergeCells>
  <phoneticPr fontId="1"/>
  <printOptions horizontalCentered="1"/>
  <pageMargins left="0.19685039370078741" right="0.19685039370078741" top="1.5748031496062993" bottom="0.78740157480314965" header="0" footer="0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うんしゅうみかん</vt:lpstr>
      <vt:lpstr>りんご</vt:lpstr>
      <vt:lpstr>ぶどう</vt:lpstr>
      <vt:lpstr>なし</vt:lpstr>
      <vt:lpstr>もも</vt:lpstr>
      <vt:lpstr>すもも</vt:lpstr>
      <vt:lpstr>おうとう</vt:lpstr>
      <vt:lpstr>うめ</vt:lpstr>
      <vt:lpstr>びわ</vt:lpstr>
      <vt:lpstr>かき</vt:lpstr>
      <vt:lpstr>くり</vt:lpstr>
      <vt:lpstr>ｷｳｲﾌﾙｰﾂ</vt:lpstr>
      <vt:lpstr>うめ!Print_Area</vt:lpstr>
      <vt:lpstr>うんしゅうみかん!Print_Area</vt:lpstr>
      <vt:lpstr>おうとう!Print_Area</vt:lpstr>
      <vt:lpstr>かき!Print_Area</vt:lpstr>
      <vt:lpstr>ｷｳｲﾌﾙｰﾂ!Print_Area</vt:lpstr>
      <vt:lpstr>くり!Print_Area</vt:lpstr>
      <vt:lpstr>すもも!Print_Area</vt:lpstr>
      <vt:lpstr>なし!Print_Area</vt:lpstr>
      <vt:lpstr>びわ!Print_Area</vt:lpstr>
      <vt:lpstr>ぶどう!Print_Area</vt:lpstr>
      <vt:lpstr>もも!Print_Area</vt:lpstr>
      <vt:lpstr>りんご!Print_Area</vt:lpstr>
      <vt:lpstr>うんしゅうみかん!Print_Titles</vt:lpstr>
      <vt:lpstr>ぶどう!Print_Titles</vt:lpstr>
      <vt:lpstr>もも!Print_Titles</vt:lpstr>
      <vt:lpstr>りんご!Print_Titles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さる</dc:creator>
  <cp:lastModifiedBy>Windows ユーザー</cp:lastModifiedBy>
  <cp:lastPrinted>2025-06-30T06:03:05Z</cp:lastPrinted>
  <dcterms:created xsi:type="dcterms:W3CDTF">2000-08-16T04:12:03Z</dcterms:created>
  <dcterms:modified xsi:type="dcterms:W3CDTF">2025-07-04T00:08:32Z</dcterms:modified>
</cp:coreProperties>
</file>