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activeTab="3"/>
  </bookViews>
  <sheets>
    <sheet name="宅地造成事業" sheetId="33" r:id="rId1"/>
    <sheet name="水道事業" sheetId="32" r:id="rId2"/>
    <sheet name="下水道事業（公共）" sheetId="31" r:id="rId3"/>
    <sheet name="下水道事業（農集）" sheetId="34" r:id="rId4"/>
  </sheets>
  <externalReferences>
    <externalReference r:id="rId5"/>
    <externalReference r:id="rId6"/>
    <externalReference r:id="rId7"/>
    <externalReference r:id="rId8"/>
  </externalReferences>
  <definedNames>
    <definedName name="_xlnm.Print_Area" localSheetId="2">'下水道事業（公共）'!$A$1:$BS$54</definedName>
    <definedName name="_xlnm.Print_Area" localSheetId="3">'下水道事業（農集）'!$A$1:$BS$73</definedName>
    <definedName name="_xlnm.Print_Area" localSheetId="1">水道事業!$A$1:$BS$54</definedName>
    <definedName name="_xlnm.Print_Area" localSheetId="0">宅地造成事業!$A$1:$BS$54</definedName>
    <definedName name="業種名" localSheetId="2">[1]選択肢!$K$2:$K$19</definedName>
    <definedName name="業種名" localSheetId="3">[1]選択肢!$K$2:$K$19</definedName>
    <definedName name="業種名" localSheetId="1">[1]選択肢!$K$2:$K$19</definedName>
    <definedName name="業種名" localSheetId="0">[1]選択肢!$K$2:$K$19</definedName>
    <definedName name="業種名">[2]選択肢!$K$2:$K$19</definedName>
  </definedNames>
  <calcPr calcId="162913"/>
</workbook>
</file>

<file path=xl/calcChain.xml><?xml version="1.0" encoding="utf-8"?>
<calcChain xmlns="http://schemas.openxmlformats.org/spreadsheetml/2006/main">
  <c r="AM69" i="34" l="1"/>
  <c r="U69" i="34"/>
  <c r="N69" i="34"/>
  <c r="AM62" i="34"/>
  <c r="U62" i="34"/>
  <c r="AK57" i="34"/>
  <c r="AC57" i="34"/>
  <c r="U57" i="34"/>
  <c r="N56" i="34"/>
  <c r="BA51" i="34"/>
  <c r="AS51" i="34"/>
  <c r="AK51" i="34"/>
  <c r="AC51" i="34"/>
  <c r="U51" i="34"/>
  <c r="AC45" i="34"/>
  <c r="U45" i="34"/>
  <c r="BX40" i="34"/>
  <c r="BN40" i="34"/>
  <c r="BJ40" i="34"/>
  <c r="BF40" i="34"/>
  <c r="U39" i="34"/>
  <c r="BF37" i="34"/>
  <c r="AM37" i="34"/>
  <c r="N37" i="34"/>
  <c r="BB24" i="34"/>
  <c r="AT24" i="34"/>
  <c r="AM24" i="34"/>
  <c r="AF24" i="34"/>
  <c r="Y24" i="34"/>
  <c r="R24" i="34"/>
  <c r="K24" i="34"/>
  <c r="D24" i="34"/>
  <c r="BG11" i="34"/>
  <c r="AO11" i="34"/>
  <c r="U11" i="34"/>
  <c r="C11" i="34"/>
  <c r="D35" i="33"/>
  <c r="BB24" i="33"/>
  <c r="AT24" i="33"/>
  <c r="AM24" i="33"/>
  <c r="AF24" i="33"/>
  <c r="Y24" i="33"/>
  <c r="R24" i="33"/>
  <c r="K24" i="33"/>
  <c r="D24" i="33"/>
  <c r="BG11" i="33"/>
  <c r="AO11" i="33"/>
  <c r="U11" i="33"/>
  <c r="C11" i="33"/>
</calcChain>
</file>

<file path=xl/sharedStrings.xml><?xml version="1.0" encoding="utf-8"?>
<sst xmlns="http://schemas.openxmlformats.org/spreadsheetml/2006/main" count="112" uniqueCount="49">
  <si>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</si>
  <si>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</si>
  <si>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</si>
  <si>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</si>
  <si>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</si>
  <si>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</si>
  <si>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</si>
  <si>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</si>
  <si>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</si>
  <si>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</si>
  <si>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</si>
  <si>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</si>
  <si>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</si>
  <si>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</si>
  <si>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</si>
  <si>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</si>
  <si>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</si>
  <si>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</si>
  <si>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</si>
  <si>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</si>
  <si>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</si>
  <si>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</si>
  <si>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</si>
  <si>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</si>
  <si>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</si>
  <si>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</si>
  <si>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</si>
  <si>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</si>
  <si>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</si>
  <si>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</si>
  <si>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</si>
  <si>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</si>
  <si>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</si>
  <si>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</si>
  <si>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</si>
  <si>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</si>
  <si>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</si>
  <si>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</si>
  <si>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</si>
  <si>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</si>
  <si>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</si>
  <si>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</si>
  <si>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筑前町</t>
  </si>
  <si>
    <t>下水道事業</t>
  </si>
  <si>
    <t>公共下水道</t>
  </si>
  <si>
    <t>●</t>
  </si>
  <si>
    <t>平成17年3月の合併に伴い、両町の不均衡を是正するために短期集中して下水道整備を行った。その際に借り入れた起債の償還額がピークを迎えており、現在は一般会計からの繰り入れによる企業経営となっているが、令和10年度以降は償還額が大きく減少することが見込まれており、その後に自主財源による経営を目指すこととしている。
　福岡都市圏及び久留米都市圏へのアクセスの良さから民間開発が進み、人口増による排水人口及び収益は毎年増加している。また、大型の企業誘致も計画されており、収益の増加は一定程度見込まれるものと考える。
　ただし、企業誘致に伴う施設の改良費等も考慮する必要があることから、当面は現行の経営体制・手法で経営を軌道に乗せることが優先課題である。</t>
  </si>
  <si>
    <t>水道事業</t>
  </si>
  <si>
    <t>　本町は平成17年度に創設事業の認可を受け、平成21年度より給水を開始した。県内及び全国的に見ても遅い事業開始となったことで、耐震化に合致した施設整備をできた反面、その事業費について、一定水道料金に転嫁せざるを得ず、県内及び全国的に見ても高料金となっている。さらに、建設当時からの繰越欠損金があるため、一般会計からの基準外繰入による企業経営を行っている状況である。
　しかし、福岡都市圏及び久留米都市圏へのアクセスの良さから民間開発が進み、人口増による給水人口及び収益は増加にあり、また、大型の企業誘致も計画されており、さらに収益の増加は見込めるものと考える。
　ただし、企業誘致に伴う施設の改良費等も考慮する必要があることから、当面は現行の経営体制・手法で経営を軌道に乗せることが優先課題である。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</si>
</sst>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13879" y="99950"/>
          <a:ext cx="138303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21163" y="2555504"/>
          <a:ext cx="28130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48540" y="70469291"/>
          <a:ext cx="890587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13879" y="99950"/>
          <a:ext cx="138303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21163" y="2555504"/>
          <a:ext cx="28130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48540" y="70469291"/>
          <a:ext cx="890587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13879" y="99950"/>
          <a:ext cx="138303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21163" y="2555504"/>
          <a:ext cx="28130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42274" y="5346204"/>
          <a:ext cx="511492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502025" y="45300900"/>
          <a:ext cx="4254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411007" y="38485234"/>
          <a:ext cx="53763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33&#34892;&#36001;&#25919;&#25903;&#25588;&#35506;/00.&#19968;&#26178;&#20445;&#23384;&#12501;&#12457;&#12523;&#12480;&#65288;&#20196;&#21644;&#65302;&#24180;&#24230;&#65289;/P_&#22320;&#26041;&#20844;&#21942;&#20225;&#26989;&#20840;&#33324;/P4_&#22320;&#26041;&#20844;&#21942;&#20225;&#26989;&#38306;&#20418;&#35519;&#26619;/P400_&#22320;&#26041;&#20844;&#21942;&#20225;&#26989;&#38306;&#20418;&#35519;&#26619;/02&#12288;&#25244;&#26412;&#30340;&#25913;&#38761;/&#20316;&#26989;&#12501;&#12457;&#12523;&#12480;/&#35519;&#26619;&#31080;/02&#12288;&#35519;&#26619;&#31080;&#65288;404471&#12539;&#31569;&#21069;&#30010;&#12539;&#23429;&#22320;&#36896;&#25104;&#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33&#34892;&#36001;&#25919;&#25903;&#25588;&#35506;/00.&#19968;&#26178;&#20445;&#23384;&#12501;&#12457;&#12523;&#12480;&#65288;&#20196;&#21644;&#65302;&#24180;&#24230;&#65289;/P_&#22320;&#26041;&#20844;&#21942;&#20225;&#26989;&#20840;&#33324;/P4_&#22320;&#26041;&#20844;&#21942;&#20225;&#26989;&#38306;&#20418;&#35519;&#26619;/P400_&#22320;&#26041;&#20844;&#21942;&#20225;&#26989;&#38306;&#20418;&#35519;&#26619;/02&#12288;&#25244;&#26412;&#30340;&#25913;&#38761;/&#20316;&#26989;&#12501;&#12457;&#12523;&#12480;/&#35519;&#26619;&#31080;/02&#12288;&#35519;&#26619;&#31080;&#65288;404471&#12539;&#31569;&#21069;&#30010;&#12539;&#36786;&#26989;&#38598;&#33853;&#25490;&#2770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筑前町</v>
          </cell>
        </row>
        <row r="18">
          <cell r="F18" t="str">
            <v>宅地造成事業</v>
          </cell>
          <cell r="W18" t="str">
            <v>その他造成</v>
          </cell>
        </row>
        <row r="51">
          <cell r="R51" t="str">
            <v xml:space="preserve"> </v>
          </cell>
        </row>
        <row r="52">
          <cell r="R52" t="str">
            <v xml:space="preserve"> </v>
          </cell>
        </row>
        <row r="53">
          <cell r="R53" t="str">
            <v xml:space="preserve"> </v>
          </cell>
        </row>
        <row r="54">
          <cell r="R54" t="str">
            <v xml:space="preserve"> </v>
          </cell>
        </row>
        <row r="55">
          <cell r="R55" t="str">
            <v xml:space="preserve"> </v>
          </cell>
        </row>
        <row r="56">
          <cell r="R56" t="str">
            <v>●</v>
          </cell>
        </row>
        <row r="651">
          <cell r="B651" t="str">
            <v>現行の経営体制及び手法に問題ないと考えている。委託できる事業については民間企業を活用しているが、町が主体で実施する事業と考えているため経営全体での民間委託は検討していない。</v>
          </cell>
        </row>
      </sheetData>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筑前町</v>
          </cell>
        </row>
        <row r="18">
          <cell r="F18" t="str">
            <v>下水道事業</v>
          </cell>
          <cell r="W18" t="str">
            <v>農業集落排水施設</v>
          </cell>
        </row>
        <row r="51">
          <cell r="R51" t="str">
            <v xml:space="preserve"> </v>
          </cell>
        </row>
        <row r="52">
          <cell r="R52" t="str">
            <v>●</v>
          </cell>
          <cell r="X52" t="str">
            <v xml:space="preserve"> </v>
          </cell>
          <cell r="AA52" t="str">
            <v>●</v>
          </cell>
        </row>
        <row r="53">
          <cell r="R53" t="str">
            <v xml:space="preserve"> </v>
          </cell>
        </row>
        <row r="54">
          <cell r="R54" t="str">
            <v xml:space="preserve"> </v>
          </cell>
        </row>
        <row r="55">
          <cell r="R55" t="str">
            <v xml:space="preserve"> </v>
          </cell>
        </row>
        <row r="56">
          <cell r="R56" t="str">
            <v xml:space="preserve"> </v>
          </cell>
        </row>
        <row r="311">
          <cell r="N311" t="str">
            <v xml:space="preserve"> </v>
          </cell>
        </row>
        <row r="313">
          <cell r="Y313" t="str">
            <v xml:space="preserve"> </v>
          </cell>
        </row>
        <row r="314">
          <cell r="Y314" t="str">
            <v xml:space="preserve"> </v>
          </cell>
        </row>
        <row r="316">
          <cell r="Y316" t="str">
            <v xml:space="preserve"> </v>
          </cell>
        </row>
        <row r="317">
          <cell r="Y317" t="str">
            <v xml:space="preserve"> </v>
          </cell>
        </row>
        <row r="318">
          <cell r="Y318" t="str">
            <v xml:space="preserve"> </v>
          </cell>
        </row>
        <row r="319">
          <cell r="Y319" t="str">
            <v xml:space="preserve"> </v>
          </cell>
        </row>
        <row r="320">
          <cell r="Y320" t="str">
            <v xml:space="preserve"> </v>
          </cell>
        </row>
        <row r="322">
          <cell r="N322" t="str">
            <v xml:space="preserve"> </v>
          </cell>
        </row>
        <row r="323">
          <cell r="N323" t="str">
            <v xml:space="preserve"> </v>
          </cell>
        </row>
        <row r="324">
          <cell r="N324" t="str">
            <v xml:space="preserve"> </v>
          </cell>
        </row>
        <row r="330">
          <cell r="E330" t="str">
            <v xml:space="preserve"> </v>
          </cell>
        </row>
        <row r="331">
          <cell r="E331" t="str">
            <v xml:space="preserve"> </v>
          </cell>
        </row>
        <row r="332">
          <cell r="E332" t="str">
            <v xml:space="preserve"> </v>
          </cell>
        </row>
        <row r="352">
          <cell r="B352" t="str">
            <v>農業集落排水事業において処理場の処理能力が限界に近くなっている。また、施設の改修費用も大きくなっていることから公共下水道事業の一部で流入している流域下水道への接続を検討している。</v>
          </cell>
        </row>
        <row r="381">
          <cell r="N381" t="str">
            <v>●</v>
          </cell>
        </row>
        <row r="383">
          <cell r="Y383" t="str">
            <v>●</v>
          </cell>
        </row>
        <row r="384">
          <cell r="Y384" t="str">
            <v xml:space="preserve"> </v>
          </cell>
        </row>
        <row r="386">
          <cell r="Y386" t="str">
            <v xml:space="preserve"> </v>
          </cell>
        </row>
        <row r="387">
          <cell r="Y387" t="str">
            <v xml:space="preserve"> </v>
          </cell>
        </row>
        <row r="388">
          <cell r="Y388" t="str">
            <v>●</v>
          </cell>
        </row>
        <row r="389">
          <cell r="Y389" t="str">
            <v xml:space="preserve"> </v>
          </cell>
        </row>
        <row r="390">
          <cell r="Y390" t="str">
            <v xml:space="preserve"> </v>
          </cell>
        </row>
        <row r="392">
          <cell r="N392" t="str">
            <v xml:space="preserve"> </v>
          </cell>
        </row>
        <row r="393">
          <cell r="N393" t="str">
            <v xml:space="preserve"> </v>
          </cell>
        </row>
        <row r="394">
          <cell r="N394" t="str">
            <v xml:space="preserve"> </v>
          </cell>
        </row>
        <row r="399">
          <cell r="B399" t="str">
            <v>令和</v>
          </cell>
          <cell r="E399">
            <v>11</v>
          </cell>
        </row>
        <row r="400">
          <cell r="E400">
            <v>4</v>
          </cell>
        </row>
        <row r="401">
          <cell r="E401">
            <v>1</v>
          </cell>
        </row>
        <row r="408">
          <cell r="E408">
            <v>32</v>
          </cell>
        </row>
        <row r="410">
          <cell r="B410" t="str">
            <v>・効果額　　32百万円(年)
・内　　訳(千円)
①建設改良費　　△26,733/年
②維持管理費　　　△5,214/年　　　計　　△31,947/年</v>
          </cell>
        </row>
        <row r="427">
          <cell r="B427" t="str">
            <v>具体的な手続きについて農林事務所に確認を行っている状況。広域化を行うことにより不要となる固定資産の処分についてが課題である。</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H42" sqref="CH42:CI4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tr">
        <f>IF(COUNTIF([3]回答表!K16,"*")&gt;0,[3]回答表!K16,"")</f>
        <v>筑前町</v>
      </c>
      <c r="D11" s="83"/>
      <c r="E11" s="83"/>
      <c r="F11" s="83"/>
      <c r="G11" s="83"/>
      <c r="H11" s="83"/>
      <c r="I11" s="83"/>
      <c r="J11" s="83"/>
      <c r="K11" s="83"/>
      <c r="L11" s="83"/>
      <c r="M11" s="83"/>
      <c r="N11" s="83"/>
      <c r="O11" s="83"/>
      <c r="P11" s="83"/>
      <c r="Q11" s="83"/>
      <c r="R11" s="83"/>
      <c r="S11" s="83"/>
      <c r="T11" s="83"/>
      <c r="U11" s="84" t="str">
        <f>IF(COUNTIF([3]回答表!F18,"*")&gt;0,[3]回答表!F18,"")</f>
        <v>宅地造成事業</v>
      </c>
      <c r="V11" s="85"/>
      <c r="W11" s="85"/>
      <c r="X11" s="85"/>
      <c r="Y11" s="85"/>
      <c r="Z11" s="85"/>
      <c r="AA11" s="85"/>
      <c r="AB11" s="85"/>
      <c r="AC11" s="85"/>
      <c r="AD11" s="85"/>
      <c r="AE11" s="85"/>
      <c r="AF11" s="86"/>
      <c r="AG11" s="86"/>
      <c r="AH11" s="86"/>
      <c r="AI11" s="86"/>
      <c r="AJ11" s="86"/>
      <c r="AK11" s="86"/>
      <c r="AL11" s="86"/>
      <c r="AM11" s="86"/>
      <c r="AN11" s="87"/>
      <c r="AO11" s="97" t="str">
        <f>IF(COUNTIF([3]回答表!W18,"*")&gt;0,[3]回答表!W18,"")</f>
        <v>その他造成</v>
      </c>
      <c r="AP11" s="86"/>
      <c r="AQ11" s="86"/>
      <c r="AR11" s="86"/>
      <c r="AS11" s="86"/>
      <c r="AT11" s="86"/>
      <c r="AU11" s="86"/>
      <c r="AV11" s="86"/>
      <c r="AW11" s="86"/>
      <c r="AX11" s="86"/>
      <c r="AY11" s="86"/>
      <c r="AZ11" s="86"/>
      <c r="BA11" s="86"/>
      <c r="BB11" s="86"/>
      <c r="BC11" s="86"/>
      <c r="BD11" s="86"/>
      <c r="BE11" s="86"/>
      <c r="BF11" s="87"/>
      <c r="BG11" s="82" t="str">
        <f>IF(COUNTIF([3]回答表!F20,"*")&gt;0,[3]回答表!F20,"")</f>
        <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tr">
        <f>IF([3]回答表!R49="●","●","")</f>
        <v/>
      </c>
      <c r="E24" s="141"/>
      <c r="F24" s="141"/>
      <c r="G24" s="141"/>
      <c r="H24" s="141"/>
      <c r="I24" s="141"/>
      <c r="J24" s="142"/>
      <c r="K24" s="140" t="str">
        <f>IF([3]回答表!R50="●","●","")</f>
        <v/>
      </c>
      <c r="L24" s="141"/>
      <c r="M24" s="141"/>
      <c r="N24" s="141"/>
      <c r="O24" s="141"/>
      <c r="P24" s="141"/>
      <c r="Q24" s="142"/>
      <c r="R24" s="140" t="str">
        <f>IF([3]回答表!R51="●","●","")</f>
        <v/>
      </c>
      <c r="S24" s="141"/>
      <c r="T24" s="141"/>
      <c r="U24" s="141"/>
      <c r="V24" s="141"/>
      <c r="W24" s="141"/>
      <c r="X24" s="142"/>
      <c r="Y24" s="140" t="str">
        <f>IF([3]回答表!R52="●","●","")</f>
        <v/>
      </c>
      <c r="Z24" s="141"/>
      <c r="AA24" s="141"/>
      <c r="AB24" s="141"/>
      <c r="AC24" s="141"/>
      <c r="AD24" s="141"/>
      <c r="AE24" s="142"/>
      <c r="AF24" s="146" t="str">
        <f>IF([3]回答表!R53="●","●","")</f>
        <v/>
      </c>
      <c r="AG24" s="147"/>
      <c r="AH24" s="147"/>
      <c r="AI24" s="147"/>
      <c r="AJ24" s="147"/>
      <c r="AK24" s="147"/>
      <c r="AL24" s="148"/>
      <c r="AM24" s="146" t="str">
        <f>IF([3]回答表!R54="●","●","")</f>
        <v/>
      </c>
      <c r="AN24" s="147"/>
      <c r="AO24" s="147"/>
      <c r="AP24" s="147"/>
      <c r="AQ24" s="147"/>
      <c r="AR24" s="147"/>
      <c r="AS24" s="148"/>
      <c r="AT24" s="146" t="str">
        <f>IF([3]回答表!R55="●","●","")</f>
        <v/>
      </c>
      <c r="AU24" s="147"/>
      <c r="AV24" s="147"/>
      <c r="AW24" s="147"/>
      <c r="AX24" s="147"/>
      <c r="AY24" s="147"/>
      <c r="AZ24" s="148"/>
      <c r="BA24" s="37"/>
      <c r="BB24" s="146" t="str">
        <f>IF([3]回答表!R56="●","●","")</f>
        <v>●</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tr">
        <f>IF([3]回答表!R56="●",[3]回答表!B651,"")</f>
        <v>現行の経営体制及び手法に問題ないと考えている。委託できる事業については民間企業を活用しているが、町が主体で実施する事業と考えているため経営全体での民間委託は検討していない。</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J39" sqref="CJ39"/>
    </sheetView>
  </sheetViews>
  <sheetFormatPr defaultColWidth="2.875" defaultRowHeight="12.6" customHeight="1"/>
  <cols>
    <col min="1" max="25" width="2.625" customWidth="1"/>
    <col min="26" max="26" width="2.125" customWidth="1"/>
    <col min="27" max="27" width="2.625" hidden="1" customWidth="1"/>
    <col min="28" max="28" width="4.625" customWidth="1"/>
    <col min="29" max="34" width="2.625" customWidth="1"/>
    <col min="35" max="35" width="0.125" customWidth="1"/>
    <col min="36" max="37" width="4.625" customWidth="1"/>
    <col min="38" max="71" width="2.6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47</v>
      </c>
      <c r="V11" s="85"/>
      <c r="W11" s="85"/>
      <c r="X11" s="85"/>
      <c r="Y11" s="85"/>
      <c r="Z11" s="85"/>
      <c r="AA11" s="85"/>
      <c r="AB11" s="85"/>
      <c r="AC11" s="85"/>
      <c r="AD11" s="85"/>
      <c r="AE11" s="85"/>
      <c r="AF11" s="86"/>
      <c r="AG11" s="86"/>
      <c r="AH11" s="86"/>
      <c r="AI11" s="86"/>
      <c r="AJ11" s="86"/>
      <c r="AK11" s="86"/>
      <c r="AL11" s="86"/>
      <c r="AM11" s="86"/>
      <c r="AN11" s="87"/>
      <c r="AO11" s="97" t="s">
        <v>13</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45</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48</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BX33" sqref="BX33"/>
    </sheetView>
  </sheetViews>
  <sheetFormatPr defaultColWidth="2.875" defaultRowHeight="12.6" customHeight="1"/>
  <cols>
    <col min="1" max="25" width="2.625" customWidth="1"/>
    <col min="26" max="26" width="2.125" customWidth="1"/>
    <col min="27" max="27" width="2.625" hidden="1" customWidth="1"/>
    <col min="28" max="28" width="4.625" customWidth="1"/>
    <col min="29" max="34" width="2.625" customWidth="1"/>
    <col min="35" max="35" width="0.125" customWidth="1"/>
    <col min="36" max="37" width="4.625" customWidth="1"/>
    <col min="38" max="71" width="2.6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43</v>
      </c>
      <c r="V11" s="85"/>
      <c r="W11" s="85"/>
      <c r="X11" s="85"/>
      <c r="Y11" s="85"/>
      <c r="Z11" s="85"/>
      <c r="AA11" s="85"/>
      <c r="AB11" s="85"/>
      <c r="AC11" s="85"/>
      <c r="AD11" s="85"/>
      <c r="AE11" s="85"/>
      <c r="AF11" s="86"/>
      <c r="AG11" s="86"/>
      <c r="AH11" s="86"/>
      <c r="AI11" s="86"/>
      <c r="AJ11" s="86"/>
      <c r="AK11" s="86"/>
      <c r="AL11" s="86"/>
      <c r="AM11" s="86"/>
      <c r="AN11" s="87"/>
      <c r="AO11" s="97" t="s">
        <v>44</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45</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46</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0"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tabSelected="1" view="pageBreakPreview" topLeftCell="A2" zoomScale="50" zoomScaleNormal="55" zoomScaleSheetLayoutView="50" workbookViewId="0">
      <selection activeCell="CN65" sqref="CN65"/>
    </sheetView>
  </sheetViews>
  <sheetFormatPr defaultColWidth="2.875" defaultRowHeight="12.6" customHeight="1"/>
  <cols>
    <col min="1" max="25" width="2.625" customWidth="1"/>
    <col min="26" max="26" width="2.125" customWidth="1"/>
    <col min="27" max="27" width="2.625" hidden="1" customWidth="1"/>
    <col min="28" max="28" width="4.625" customWidth="1"/>
    <col min="29" max="34" width="2.625" customWidth="1"/>
    <col min="35" max="35" width="0.125" customWidth="1"/>
    <col min="36" max="37" width="4.625" customWidth="1"/>
    <col min="38" max="71" width="2.6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tr">
        <f>IF(COUNTIF([4]回答表!K16,"*")&gt;0,[4]回答表!K16,"")</f>
        <v>筑前町</v>
      </c>
      <c r="D11" s="83"/>
      <c r="E11" s="83"/>
      <c r="F11" s="83"/>
      <c r="G11" s="83"/>
      <c r="H11" s="83"/>
      <c r="I11" s="83"/>
      <c r="J11" s="83"/>
      <c r="K11" s="83"/>
      <c r="L11" s="83"/>
      <c r="M11" s="83"/>
      <c r="N11" s="83"/>
      <c r="O11" s="83"/>
      <c r="P11" s="83"/>
      <c r="Q11" s="83"/>
      <c r="R11" s="83"/>
      <c r="S11" s="83"/>
      <c r="T11" s="83"/>
      <c r="U11" s="84" t="str">
        <f>IF(COUNTIF([4]回答表!F18,"*")&gt;0,[4]回答表!F18,"")</f>
        <v>下水道事業</v>
      </c>
      <c r="V11" s="85"/>
      <c r="W11" s="85"/>
      <c r="X11" s="85"/>
      <c r="Y11" s="85"/>
      <c r="Z11" s="85"/>
      <c r="AA11" s="85"/>
      <c r="AB11" s="85"/>
      <c r="AC11" s="85"/>
      <c r="AD11" s="85"/>
      <c r="AE11" s="85"/>
      <c r="AF11" s="86"/>
      <c r="AG11" s="86"/>
      <c r="AH11" s="86"/>
      <c r="AI11" s="86"/>
      <c r="AJ11" s="86"/>
      <c r="AK11" s="86"/>
      <c r="AL11" s="86"/>
      <c r="AM11" s="86"/>
      <c r="AN11" s="87"/>
      <c r="AO11" s="97" t="str">
        <f>IF(COUNTIF([4]回答表!W18,"*")&gt;0,[4]回答表!W18,"")</f>
        <v>農業集落排水施設</v>
      </c>
      <c r="AP11" s="86"/>
      <c r="AQ11" s="86"/>
      <c r="AR11" s="86"/>
      <c r="AS11" s="86"/>
      <c r="AT11" s="86"/>
      <c r="AU11" s="86"/>
      <c r="AV11" s="86"/>
      <c r="AW11" s="86"/>
      <c r="AX11" s="86"/>
      <c r="AY11" s="86"/>
      <c r="AZ11" s="86"/>
      <c r="BA11" s="86"/>
      <c r="BB11" s="86"/>
      <c r="BC11" s="86"/>
      <c r="BD11" s="86"/>
      <c r="BE11" s="86"/>
      <c r="BF11" s="87"/>
      <c r="BG11" s="82" t="str">
        <f>IF(COUNTIF([4]回答表!F20,"*")&gt;0,[4]回答表!F20,"")</f>
        <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tr">
        <f>IF([4]回答表!R49="●","●","")</f>
        <v/>
      </c>
      <c r="E24" s="141"/>
      <c r="F24" s="141"/>
      <c r="G24" s="141"/>
      <c r="H24" s="141"/>
      <c r="I24" s="141"/>
      <c r="J24" s="142"/>
      <c r="K24" s="140" t="str">
        <f>IF([4]回答表!R50="●","●","")</f>
        <v/>
      </c>
      <c r="L24" s="141"/>
      <c r="M24" s="141"/>
      <c r="N24" s="141"/>
      <c r="O24" s="141"/>
      <c r="P24" s="141"/>
      <c r="Q24" s="142"/>
      <c r="R24" s="140" t="str">
        <f>IF([4]回答表!R51="●","●","")</f>
        <v/>
      </c>
      <c r="S24" s="141"/>
      <c r="T24" s="141"/>
      <c r="U24" s="141"/>
      <c r="V24" s="141"/>
      <c r="W24" s="141"/>
      <c r="X24" s="142"/>
      <c r="Y24" s="140" t="str">
        <f>IF([4]回答表!R52="●","●","")</f>
        <v>●</v>
      </c>
      <c r="Z24" s="141"/>
      <c r="AA24" s="141"/>
      <c r="AB24" s="141"/>
      <c r="AC24" s="141"/>
      <c r="AD24" s="141"/>
      <c r="AE24" s="142"/>
      <c r="AF24" s="146" t="str">
        <f>IF([4]回答表!R53="●","●","")</f>
        <v/>
      </c>
      <c r="AG24" s="147"/>
      <c r="AH24" s="147"/>
      <c r="AI24" s="147"/>
      <c r="AJ24" s="147"/>
      <c r="AK24" s="147"/>
      <c r="AL24" s="148"/>
      <c r="AM24" s="146" t="str">
        <f>IF([4]回答表!R54="●","●","")</f>
        <v/>
      </c>
      <c r="AN24" s="147"/>
      <c r="AO24" s="147"/>
      <c r="AP24" s="147"/>
      <c r="AQ24" s="147"/>
      <c r="AR24" s="147"/>
      <c r="AS24" s="148"/>
      <c r="AT24" s="146" t="str">
        <f>IF([4]回答表!R55="●","●","")</f>
        <v/>
      </c>
      <c r="AU24" s="147"/>
      <c r="AV24" s="147"/>
      <c r="AW24" s="147"/>
      <c r="AX24" s="147"/>
      <c r="AY24" s="147"/>
      <c r="AZ24" s="148"/>
      <c r="BA24" s="37"/>
      <c r="BB24" s="146" t="str">
        <f>IF([4]回答表!R56="●","●","")</f>
        <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24</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tr">
        <f>IF([4]回答表!F18="下水道事業",IF([4]回答表!X52="●","●",""),"")</f>
        <v/>
      </c>
      <c r="O37" s="162"/>
      <c r="P37" s="162"/>
      <c r="Q37" s="163"/>
      <c r="R37" s="23"/>
      <c r="S37" s="23"/>
      <c r="T37" s="23"/>
      <c r="U37" s="199" t="s">
        <v>25</v>
      </c>
      <c r="V37" s="200"/>
      <c r="W37" s="200"/>
      <c r="X37" s="200"/>
      <c r="Y37" s="200"/>
      <c r="Z37" s="200"/>
      <c r="AA37" s="200"/>
      <c r="AB37" s="200"/>
      <c r="AC37" s="48"/>
      <c r="AD37" s="37"/>
      <c r="AE37" s="37"/>
      <c r="AF37" s="37"/>
      <c r="AG37" s="37"/>
      <c r="AH37" s="37"/>
      <c r="AI37" s="37"/>
      <c r="AJ37" s="37"/>
      <c r="AK37" s="55"/>
      <c r="AL37" s="37"/>
      <c r="AM37" s="170" t="str">
        <f>IF([4]回答表!F18="下水道事業",IF([4]回答表!X52="●",[4]回答表!B282,IF([4]回答表!AA52="●",[4]回答表!B352,"")),"")</f>
        <v>農業集落排水事業において処理場の処理能力が限界に近くなっている。また、施設の改修費用も大きくなっていることから公共下水道事業の一部で流入している流域下水道への接続を検討している。</v>
      </c>
      <c r="AN37" s="177"/>
      <c r="AO37" s="177"/>
      <c r="AP37" s="177"/>
      <c r="AQ37" s="177"/>
      <c r="AR37" s="177"/>
      <c r="AS37" s="177"/>
      <c r="AT37" s="177"/>
      <c r="AU37" s="177"/>
      <c r="AV37" s="177"/>
      <c r="AW37" s="177"/>
      <c r="AX37" s="177"/>
      <c r="AY37" s="177"/>
      <c r="AZ37" s="177"/>
      <c r="BA37" s="177"/>
      <c r="BB37" s="177"/>
      <c r="BC37" s="178"/>
      <c r="BD37" s="21"/>
      <c r="BE37" s="21"/>
      <c r="BF37" s="171" t="str">
        <f>IF([4]回答表!F18="下水道事業",IF([4]回答表!X52="●",[4]回答表!B330,IF([4]回答表!AA52="●",[4]回答表!B399,"")),"")</f>
        <v>令和</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tr">
        <f>IF([4]回答表!F18="下水道事業",IF([4]回答表!X52="●",[4]回答表!N311,IF([4]回答表!AA52="●",[4]回答表!N381,"")),"")</f>
        <v>●</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f>IF([4]回答表!F18="下水道事業",IF([4]回答表!X52="●",[4]回答表!E330,IF([4]回答表!AA52="●",[4]回答表!E399,"")),"")</f>
        <v>11</v>
      </c>
      <c r="BG40" s="174"/>
      <c r="BH40" s="174"/>
      <c r="BI40" s="174"/>
      <c r="BJ40" s="173">
        <f>IF([4]回答表!F18="下水道事業",IF([4]回答表!X52="●",[4]回答表!E331,IF([4]回答表!AA52="●",[4]回答表!E400,"")),"")</f>
        <v>4</v>
      </c>
      <c r="BK40" s="174"/>
      <c r="BL40" s="174"/>
      <c r="BM40" s="174"/>
      <c r="BN40" s="173">
        <f>IF([4]回答表!F18="下水道事業",IF([4]回答表!X52="●",[4]回答表!E332,IF([4]回答表!AA52="●",[4]回答表!E401,"")),"")</f>
        <v>1</v>
      </c>
      <c r="BO40" s="174"/>
      <c r="BP40" s="174"/>
      <c r="BQ40" s="176"/>
      <c r="BR40" s="51"/>
      <c r="BS40" s="2"/>
      <c r="BW40" s="3"/>
      <c r="BX40" s="212" t="str">
        <f>IF([4]回答表!AQ21="下水道事業",IF([4]回答表!BI54="○",[4]回答表!AM285,IF([4]回答表!BL54="○",[4]回答表!AM355,"")),"")</f>
        <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26</v>
      </c>
      <c r="V43" s="200"/>
      <c r="W43" s="200"/>
      <c r="X43" s="200"/>
      <c r="Y43" s="200"/>
      <c r="Z43" s="200"/>
      <c r="AA43" s="200"/>
      <c r="AB43" s="200"/>
      <c r="AC43" s="199" t="s">
        <v>27</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tr">
        <f>IF([4]回答表!F18="下水道事業",IF([4]回答表!X52="●",[4]回答表!Y313,IF([4]回答表!AA52="●",[4]回答表!Y383,"")),"")</f>
        <v>●</v>
      </c>
      <c r="V45" s="147"/>
      <c r="W45" s="147"/>
      <c r="X45" s="147"/>
      <c r="Y45" s="147"/>
      <c r="Z45" s="147"/>
      <c r="AA45" s="147"/>
      <c r="AB45" s="148"/>
      <c r="AC45" s="146" t="str">
        <f>IF([4]回答表!F18="下水道事業",IF([4]回答表!X52="●",[4]回答表!Y314,IF([4]回答表!AA52="●",[4]回答表!Y384,"")),"")</f>
        <v xml:space="preserve"> </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28</v>
      </c>
      <c r="V49" s="207"/>
      <c r="W49" s="207"/>
      <c r="X49" s="207"/>
      <c r="Y49" s="207"/>
      <c r="Z49" s="207"/>
      <c r="AA49" s="207"/>
      <c r="AB49" s="207"/>
      <c r="AC49" s="206" t="s">
        <v>29</v>
      </c>
      <c r="AD49" s="207"/>
      <c r="AE49" s="207"/>
      <c r="AF49" s="207"/>
      <c r="AG49" s="207"/>
      <c r="AH49" s="207"/>
      <c r="AI49" s="207"/>
      <c r="AJ49" s="208"/>
      <c r="AK49" s="206" t="s">
        <v>30</v>
      </c>
      <c r="AL49" s="207"/>
      <c r="AM49" s="207"/>
      <c r="AN49" s="207"/>
      <c r="AO49" s="207"/>
      <c r="AP49" s="207"/>
      <c r="AQ49" s="207"/>
      <c r="AR49" s="207"/>
      <c r="AS49" s="206" t="s">
        <v>41</v>
      </c>
      <c r="AT49" s="207"/>
      <c r="AU49" s="207"/>
      <c r="AV49" s="207"/>
      <c r="AW49" s="207"/>
      <c r="AX49" s="207"/>
      <c r="AY49" s="207"/>
      <c r="AZ49" s="208"/>
      <c r="BA49" s="206" t="s">
        <v>31</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tr">
        <f>IF([4]回答表!F18="下水道事業",IF([4]回答表!X52="●",[4]回答表!Y316,IF([4]回答表!AA52="●",[4]回答表!Y386,"")),"")</f>
        <v xml:space="preserve"> </v>
      </c>
      <c r="V51" s="147"/>
      <c r="W51" s="147"/>
      <c r="X51" s="147"/>
      <c r="Y51" s="147"/>
      <c r="Z51" s="147"/>
      <c r="AA51" s="147"/>
      <c r="AB51" s="148"/>
      <c r="AC51" s="146" t="str">
        <f>IF([4]回答表!F18="下水道事業",IF([4]回答表!X52="●",[4]回答表!Y317,IF([4]回答表!AA52="●",[4]回答表!Y387,"")),"")</f>
        <v xml:space="preserve"> </v>
      </c>
      <c r="AD51" s="147"/>
      <c r="AE51" s="147"/>
      <c r="AF51" s="147"/>
      <c r="AG51" s="147"/>
      <c r="AH51" s="147"/>
      <c r="AI51" s="147"/>
      <c r="AJ51" s="148"/>
      <c r="AK51" s="146" t="str">
        <f>IF([4]回答表!F18="下水道事業",IF([4]回答表!X52="●",[4]回答表!Y318,IF([4]回答表!AA52="●",[4]回答表!Y388,"")),"")</f>
        <v>●</v>
      </c>
      <c r="AL51" s="147"/>
      <c r="AM51" s="147"/>
      <c r="AN51" s="147"/>
      <c r="AO51" s="147"/>
      <c r="AP51" s="147"/>
      <c r="AQ51" s="147"/>
      <c r="AR51" s="148"/>
      <c r="AS51" s="146" t="str">
        <f>IF([4]回答表!F18="下水道事業",IF([4]回答表!X52="●",[4]回答表!Y319,IF([4]回答表!AA52="●",[4]回答表!Y389,"")),"")</f>
        <v xml:space="preserve"> </v>
      </c>
      <c r="AT51" s="147"/>
      <c r="AU51" s="147"/>
      <c r="AV51" s="147"/>
      <c r="AW51" s="147"/>
      <c r="AX51" s="147"/>
      <c r="AY51" s="147"/>
      <c r="AZ51" s="148"/>
      <c r="BA51" s="146" t="str">
        <f>IF([4]回答表!F18="下水道事業",IF([4]回答表!X52="●",[4]回答表!Y320,IF([4]回答表!AA52="●",[4]回答表!Y390,"")),"")</f>
        <v xml:space="preserve"> </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32</v>
      </c>
      <c r="V55" s="217"/>
      <c r="W55" s="217"/>
      <c r="X55" s="217"/>
      <c r="Y55" s="217"/>
      <c r="Z55" s="217"/>
      <c r="AA55" s="217"/>
      <c r="AB55" s="217"/>
      <c r="AC55" s="216" t="s">
        <v>33</v>
      </c>
      <c r="AD55" s="217"/>
      <c r="AE55" s="217"/>
      <c r="AF55" s="217"/>
      <c r="AG55" s="217"/>
      <c r="AH55" s="217"/>
      <c r="AI55" s="217"/>
      <c r="AJ55" s="217"/>
      <c r="AK55" s="216" t="s">
        <v>34</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tr">
        <f>IF([4]回答表!F18="下水道事業",IF([4]回答表!AA52="●","●",""),"")</f>
        <v>●</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tr">
        <f>IF([4]回答表!F18="下水道事業",IF([4]回答表!X52="●",[4]回答表!N322,IF([4]回答表!AA52="●",[4]回答表!N392,"")),"")</f>
        <v xml:space="preserve"> </v>
      </c>
      <c r="V57" s="147"/>
      <c r="W57" s="147"/>
      <c r="X57" s="147"/>
      <c r="Y57" s="147"/>
      <c r="Z57" s="147"/>
      <c r="AA57" s="147"/>
      <c r="AB57" s="148"/>
      <c r="AC57" s="146" t="str">
        <f>IF([4]回答表!F18="下水道事業",IF([4]回答表!X52="●",[4]回答表!N323,IF([4]回答表!AA52="●",[4]回答表!N393,"")),"")</f>
        <v xml:space="preserve"> </v>
      </c>
      <c r="AD57" s="147"/>
      <c r="AE57" s="147"/>
      <c r="AF57" s="147"/>
      <c r="AG57" s="147"/>
      <c r="AH57" s="147"/>
      <c r="AI57" s="147"/>
      <c r="AJ57" s="148"/>
      <c r="AK57" s="146" t="str">
        <f>IF([4]回答表!F18="下水道事業",IF([4]回答表!X52="●",[4]回答表!N324,IF([4]回答表!AA52="●",[4]回答表!N394,"")),"")</f>
        <v xml:space="preserve"> </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30" customHeight="1">
      <c r="A62" s="54"/>
      <c r="B62" s="54"/>
      <c r="C62" s="48"/>
      <c r="D62" s="32"/>
      <c r="E62" s="32"/>
      <c r="F62" s="32"/>
      <c r="G62" s="32"/>
      <c r="H62" s="32"/>
      <c r="I62" s="32"/>
      <c r="J62" s="32"/>
      <c r="K62" s="32"/>
      <c r="L62" s="32"/>
      <c r="M62" s="32"/>
      <c r="N62" s="32"/>
      <c r="O62" s="32"/>
      <c r="P62" s="32"/>
      <c r="Q62" s="32"/>
      <c r="R62" s="23"/>
      <c r="S62" s="23"/>
      <c r="T62" s="23"/>
      <c r="U62" s="185">
        <f>IF([4]回答表!F18="下水道事業",IF([4]回答表!X52="●",[4]回答表!E339,IF([4]回答表!AA52="●",[4]回答表!E408,"")),"")</f>
        <v>32</v>
      </c>
      <c r="V62" s="186"/>
      <c r="W62" s="186"/>
      <c r="X62" s="186"/>
      <c r="Y62" s="186"/>
      <c r="Z62" s="186"/>
      <c r="AA62" s="186"/>
      <c r="AB62" s="186"/>
      <c r="AC62" s="186"/>
      <c r="AD62" s="186"/>
      <c r="AE62" s="189" t="s">
        <v>40</v>
      </c>
      <c r="AF62" s="189"/>
      <c r="AG62" s="189"/>
      <c r="AH62" s="189"/>
      <c r="AI62" s="189"/>
      <c r="AJ62" s="190"/>
      <c r="AK62" s="55"/>
      <c r="AL62" s="55"/>
      <c r="AM62" s="170" t="str">
        <f>IF([4]回答表!F18="下水道事業",IF([4]回答表!X52="●",[4]回答表!B341,IF([4]回答表!AA52="●",[4]回答表!B410,"")),"")</f>
        <v>・効果額　　32百万円(年)
・内　　訳(千円)
①建設改良費　　△26,733/年
②維持管理費　　　△5,214/年　　　計　　△31,947/年</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30"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30"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71" ht="30"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71" ht="30"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198" t="s">
        <v>12</v>
      </c>
      <c r="E69" s="198"/>
      <c r="F69" s="198"/>
      <c r="G69" s="198"/>
      <c r="H69" s="198"/>
      <c r="I69" s="198"/>
      <c r="J69" s="198"/>
      <c r="K69" s="198"/>
      <c r="L69" s="198"/>
      <c r="M69" s="205"/>
      <c r="N69" s="161" t="str">
        <f>IF([4]回答表!F18="下水道事業",IF([4]回答表!AD52="●","●",""),"")</f>
        <v/>
      </c>
      <c r="O69" s="162"/>
      <c r="P69" s="162"/>
      <c r="Q69" s="163"/>
      <c r="R69" s="23"/>
      <c r="S69" s="23"/>
      <c r="T69" s="23"/>
      <c r="U69" s="170" t="str">
        <f>IF([4]回答表!F18="下水道事業",IF([4]回答表!AD52="●",[4]回答表!B421,""),"")</f>
        <v/>
      </c>
      <c r="V69" s="177"/>
      <c r="W69" s="177"/>
      <c r="X69" s="177"/>
      <c r="Y69" s="177"/>
      <c r="Z69" s="177"/>
      <c r="AA69" s="177"/>
      <c r="AB69" s="177"/>
      <c r="AC69" s="177"/>
      <c r="AD69" s="177"/>
      <c r="AE69" s="177"/>
      <c r="AF69" s="177"/>
      <c r="AG69" s="177"/>
      <c r="AH69" s="177"/>
      <c r="AI69" s="177"/>
      <c r="AJ69" s="178"/>
      <c r="AK69" s="60"/>
      <c r="AL69" s="60"/>
      <c r="AM69" s="170" t="str">
        <f>IF([4]回答表!F18="下水道事業",IF([4]回答表!AD52="●",[4]回答表!B427,""),"")</f>
        <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71" ht="15.6"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71" ht="15.6"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71" ht="15.6"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宅地造成事業</vt:lpstr>
      <vt:lpstr>水道事業</vt:lpstr>
      <vt:lpstr>下水道事業（公共）</vt:lpstr>
      <vt:lpstr>下水道事業（農集）</vt:lpstr>
      <vt:lpstr>'下水道事業（公共）'!Print_Area</vt:lpstr>
      <vt:lpstr>'下水道事業（農集）'!Print_Area</vt:lpstr>
      <vt:lpstr>水道事業!Print_Area</vt:lpstr>
      <vt:lpstr>宅地造成事業!Print_Area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2024-09-13T07:46:33Z</dcterms:modified>
</cp:coreProperties>
</file>