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760" yWindow="2550" windowWidth="17280" windowHeight="8880" tabRatio="703"/>
  </bookViews>
  <sheets>
    <sheet name="表紙・注意事項" sheetId="1" r:id="rId1"/>
    <sheet name="収入の部" sheetId="11" r:id="rId2"/>
    <sheet name="収入の部 (最終)" sheetId="17" r:id="rId3"/>
    <sheet name="支出の部" sheetId="6" r:id="rId4"/>
    <sheet name="支出の部 (最終)・宣誓欄" sheetId="16" r:id="rId5"/>
    <sheet name="領収書表紙" sheetId="12" r:id="rId6"/>
    <sheet name="徴難明細書" sheetId="9" r:id="rId7"/>
    <sheet name="支出目的書" sheetId="10" r:id="rId8"/>
  </sheets>
  <definedNames>
    <definedName name="_xlnm.Print_Area" localSheetId="3">支出の部!$A$1:$J$231</definedName>
    <definedName name="_xlnm.Print_Area" localSheetId="4">'支出の部 (最終)・宣誓欄'!$A$1:$L$23</definedName>
    <definedName name="_xlnm.Print_Area" localSheetId="1">収入の部!$A$1:$I$20</definedName>
    <definedName name="_xlnm.Print_Area" localSheetId="2">'収入の部 (最終)'!$A$1:$I$20</definedName>
    <definedName name="_xlnm.Print_Area" localSheetId="6">徴難明細書!$A$1:$G$26</definedName>
    <definedName name="_xlnm.Print_Area" localSheetId="0">表紙・注意事項!$A$1:$K$71</definedName>
    <definedName name="_xlnm.Print_Area" localSheetId="5">領収書表紙!$A$1:$K$32</definedName>
    <definedName name="_xlnm.Print_Titles" localSheetId="4">'支出の部 (最終)・宣誓欄'!$1:$1</definedName>
    <definedName name="_xlnm.Print_Titles" localSheetId="7">支出目的書!$1:$3</definedName>
    <definedName name="_xlnm.Print_Titles" localSheetId="2">'収入の部 (最終)'!$1:$3</definedName>
    <definedName name="_xlnm.Print_Titles" localSheetId="6">徴難明細書!$2:$4</definedName>
  </definedNames>
  <calcPr calcId="152511"/>
</workbook>
</file>

<file path=xl/calcChain.xml><?xml version="1.0" encoding="utf-8"?>
<calcChain xmlns="http://schemas.openxmlformats.org/spreadsheetml/2006/main">
  <c r="B7" i="10" l="1"/>
  <c r="B18" i="9"/>
  <c r="B10" i="12"/>
  <c r="C399" i="11"/>
  <c r="L399" i="11" s="1"/>
  <c r="L398" i="11"/>
  <c r="D399" i="11" s="1"/>
  <c r="C381" i="11"/>
  <c r="C379" i="11"/>
  <c r="L378" i="11" s="1"/>
  <c r="C361" i="11"/>
  <c r="C359" i="11"/>
  <c r="L358" i="11" s="1"/>
  <c r="C341" i="11"/>
  <c r="L339" i="11"/>
  <c r="C339" i="11"/>
  <c r="L338" i="11"/>
  <c r="D339" i="11" s="1"/>
  <c r="C321" i="11"/>
  <c r="C319" i="11"/>
  <c r="L319" i="11" s="1"/>
  <c r="L318" i="11"/>
  <c r="C301" i="11"/>
  <c r="C299" i="11"/>
  <c r="L298" i="11" s="1"/>
  <c r="C281" i="11"/>
  <c r="C279" i="11"/>
  <c r="L278" i="11" s="1"/>
  <c r="C261" i="11"/>
  <c r="L259" i="11"/>
  <c r="C259" i="11"/>
  <c r="L258" i="11"/>
  <c r="D259" i="11" s="1"/>
  <c r="C241" i="11"/>
  <c r="C239" i="11"/>
  <c r="L239" i="11" s="1"/>
  <c r="L238" i="11"/>
  <c r="D239" i="11" s="1"/>
  <c r="C221" i="11"/>
  <c r="C219" i="11"/>
  <c r="L218" i="11" s="1"/>
  <c r="C201" i="11"/>
  <c r="L199" i="11"/>
  <c r="C199" i="11"/>
  <c r="L198" i="11" s="1"/>
  <c r="D199" i="11" s="1"/>
  <c r="C181" i="11"/>
  <c r="L179" i="11"/>
  <c r="C179" i="11"/>
  <c r="L178" i="11"/>
  <c r="D179" i="11" s="1"/>
  <c r="C161" i="11"/>
  <c r="C159" i="11"/>
  <c r="L159" i="11" s="1"/>
  <c r="L158" i="11"/>
  <c r="D159" i="11" s="1"/>
  <c r="C141" i="11"/>
  <c r="C139" i="11"/>
  <c r="L138" i="11" s="1"/>
  <c r="C121" i="11"/>
  <c r="L119" i="11"/>
  <c r="C119" i="11"/>
  <c r="L118" i="11" s="1"/>
  <c r="D119" i="11" s="1"/>
  <c r="C101" i="11"/>
  <c r="L99" i="11"/>
  <c r="C99" i="11"/>
  <c r="L98" i="11"/>
  <c r="D99" i="11" s="1"/>
  <c r="C81" i="11"/>
  <c r="C79" i="11"/>
  <c r="L79" i="11" s="1"/>
  <c r="L78" i="11"/>
  <c r="D79" i="11" s="1"/>
  <c r="C61" i="11"/>
  <c r="C59" i="11"/>
  <c r="L58" i="11" s="1"/>
  <c r="C41" i="11"/>
  <c r="L39" i="11"/>
  <c r="C39" i="11"/>
  <c r="L38" i="11" s="1"/>
  <c r="D39" i="11" s="1"/>
  <c r="C21" i="11"/>
  <c r="L19" i="11"/>
  <c r="C19" i="11"/>
  <c r="L18" i="11"/>
  <c r="D19" i="11" s="1"/>
  <c r="B8" i="1"/>
  <c r="R19" i="1"/>
  <c r="Q19" i="1"/>
  <c r="P19" i="1"/>
  <c r="G2100" i="6"/>
  <c r="G2099" i="6"/>
  <c r="F2099" i="6"/>
  <c r="M2098" i="6"/>
  <c r="L2098" i="6"/>
  <c r="E2098" i="6"/>
  <c r="M2097" i="6"/>
  <c r="L2097" i="6"/>
  <c r="P2080" i="6"/>
  <c r="O2080" i="6"/>
  <c r="C2080" i="6"/>
  <c r="G2079" i="6"/>
  <c r="G2078" i="6"/>
  <c r="F2078" i="6"/>
  <c r="L2077" i="6"/>
  <c r="E2077" i="6"/>
  <c r="M2077" i="6" s="1"/>
  <c r="L2076" i="6"/>
  <c r="P2059" i="6"/>
  <c r="O2059" i="6"/>
  <c r="C2059" i="6"/>
  <c r="G2058" i="6"/>
  <c r="G2057" i="6"/>
  <c r="F2057" i="6"/>
  <c r="M2056" i="6"/>
  <c r="L2056" i="6"/>
  <c r="F2056" i="6"/>
  <c r="E2056" i="6"/>
  <c r="M2055" i="6"/>
  <c r="L2055" i="6"/>
  <c r="P2038" i="6"/>
  <c r="O2038" i="6"/>
  <c r="C2038" i="6"/>
  <c r="G2037" i="6"/>
  <c r="G2036" i="6"/>
  <c r="F2036" i="6"/>
  <c r="L2035" i="6"/>
  <c r="E2035" i="6"/>
  <c r="L2034" i="6"/>
  <c r="P2017" i="6"/>
  <c r="O2017" i="6"/>
  <c r="C2017" i="6"/>
  <c r="G2016" i="6"/>
  <c r="G2015" i="6"/>
  <c r="F2015" i="6"/>
  <c r="M2014" i="6"/>
  <c r="L2014" i="6"/>
  <c r="E2014" i="6"/>
  <c r="M2013" i="6"/>
  <c r="L2013" i="6"/>
  <c r="P1996" i="6"/>
  <c r="O1996" i="6"/>
  <c r="C1996" i="6"/>
  <c r="G1995" i="6"/>
  <c r="G1994" i="6"/>
  <c r="F1994" i="6"/>
  <c r="L1993" i="6"/>
  <c r="E1993" i="6"/>
  <c r="M1993" i="6" s="1"/>
  <c r="L1992" i="6"/>
  <c r="P1975" i="6"/>
  <c r="O1975" i="6"/>
  <c r="C1975" i="6"/>
  <c r="G1974" i="6"/>
  <c r="G1973" i="6"/>
  <c r="F1973" i="6"/>
  <c r="M1972" i="6"/>
  <c r="L1972" i="6"/>
  <c r="F1972" i="6"/>
  <c r="E1972" i="6"/>
  <c r="M1971" i="6"/>
  <c r="L1971" i="6"/>
  <c r="P1954" i="6"/>
  <c r="O1954" i="6"/>
  <c r="C1954" i="6"/>
  <c r="G1953" i="6"/>
  <c r="G1952" i="6"/>
  <c r="F1952" i="6"/>
  <c r="L1951" i="6"/>
  <c r="E1951" i="6"/>
  <c r="L1950" i="6"/>
  <c r="P1933" i="6"/>
  <c r="O1933" i="6"/>
  <c r="C1933" i="6"/>
  <c r="G1932" i="6"/>
  <c r="G1931" i="6"/>
  <c r="F1931" i="6"/>
  <c r="M1930" i="6"/>
  <c r="L1930" i="6"/>
  <c r="E1930" i="6"/>
  <c r="M1929" i="6"/>
  <c r="L1929" i="6"/>
  <c r="P1912" i="6"/>
  <c r="O1912" i="6"/>
  <c r="C1912" i="6"/>
  <c r="G1911" i="6"/>
  <c r="G1910" i="6"/>
  <c r="F1910" i="6"/>
  <c r="M1909" i="6"/>
  <c r="L1909" i="6"/>
  <c r="E1909" i="6"/>
  <c r="M1908" i="6"/>
  <c r="F1909" i="6" s="1"/>
  <c r="L1908" i="6"/>
  <c r="P1891" i="6"/>
  <c r="O1891" i="6"/>
  <c r="C1891" i="6"/>
  <c r="G1890" i="6"/>
  <c r="G1889" i="6"/>
  <c r="F1889" i="6"/>
  <c r="M1888" i="6"/>
  <c r="L1888" i="6"/>
  <c r="F1888" i="6"/>
  <c r="E1888" i="6"/>
  <c r="M1887" i="6"/>
  <c r="L1887" i="6"/>
  <c r="P1870" i="6"/>
  <c r="O1870" i="6"/>
  <c r="C1870" i="6"/>
  <c r="G1869" i="6"/>
  <c r="G1868" i="6"/>
  <c r="F1868" i="6"/>
  <c r="L1867" i="6"/>
  <c r="E1867" i="6"/>
  <c r="L1866" i="6"/>
  <c r="P1849" i="6"/>
  <c r="O1849" i="6"/>
  <c r="C1849" i="6"/>
  <c r="G1848" i="6"/>
  <c r="G1847" i="6"/>
  <c r="F1847" i="6"/>
  <c r="M1846" i="6"/>
  <c r="L1846" i="6"/>
  <c r="E1846" i="6"/>
  <c r="M1845" i="6"/>
  <c r="F1846" i="6" s="1"/>
  <c r="L1845" i="6"/>
  <c r="P1828" i="6"/>
  <c r="O1828" i="6"/>
  <c r="C1828" i="6"/>
  <c r="G1827" i="6"/>
  <c r="G1826" i="6"/>
  <c r="F1826" i="6"/>
  <c r="M1825" i="6"/>
  <c r="L1825" i="6"/>
  <c r="E1825" i="6"/>
  <c r="M1824" i="6"/>
  <c r="F1825" i="6" s="1"/>
  <c r="L1824" i="6"/>
  <c r="P1807" i="6"/>
  <c r="O1807" i="6"/>
  <c r="C1807" i="6"/>
  <c r="G1806" i="6"/>
  <c r="G1805" i="6"/>
  <c r="F1805" i="6"/>
  <c r="M1804" i="6"/>
  <c r="L1804" i="6"/>
  <c r="F1804" i="6"/>
  <c r="E1804" i="6"/>
  <c r="M1803" i="6"/>
  <c r="L1803" i="6"/>
  <c r="P1786" i="6"/>
  <c r="O1786" i="6"/>
  <c r="C1786" i="6"/>
  <c r="G1785" i="6"/>
  <c r="G1784" i="6"/>
  <c r="F1784" i="6"/>
  <c r="L1783" i="6"/>
  <c r="E1783" i="6"/>
  <c r="L1782" i="6"/>
  <c r="P1765" i="6"/>
  <c r="O1765" i="6"/>
  <c r="C1765" i="6"/>
  <c r="G1764" i="6"/>
  <c r="G1763" i="6"/>
  <c r="F1763" i="6"/>
  <c r="M1762" i="6"/>
  <c r="L1762" i="6"/>
  <c r="E1762" i="6"/>
  <c r="M1761" i="6"/>
  <c r="L1761" i="6"/>
  <c r="P1744" i="6"/>
  <c r="O1744" i="6"/>
  <c r="C1744" i="6"/>
  <c r="G1743" i="6"/>
  <c r="G1742" i="6"/>
  <c r="F1742" i="6"/>
  <c r="M1741" i="6"/>
  <c r="L1741" i="6"/>
  <c r="E1741" i="6"/>
  <c r="M1740" i="6"/>
  <c r="F1741" i="6" s="1"/>
  <c r="L1740" i="6"/>
  <c r="P1723" i="6"/>
  <c r="O1723" i="6"/>
  <c r="C1723" i="6"/>
  <c r="G1722" i="6"/>
  <c r="G1721" i="6"/>
  <c r="F1721" i="6"/>
  <c r="M1720" i="6"/>
  <c r="L1720" i="6"/>
  <c r="F1720" i="6"/>
  <c r="E1720" i="6"/>
  <c r="M1719" i="6"/>
  <c r="L1719" i="6"/>
  <c r="P1702" i="6"/>
  <c r="O1702" i="6"/>
  <c r="C1702" i="6"/>
  <c r="G1701" i="6"/>
  <c r="G1700" i="6"/>
  <c r="F1700" i="6"/>
  <c r="L1699" i="6"/>
  <c r="E1699" i="6"/>
  <c r="L1698" i="6"/>
  <c r="P1681" i="6"/>
  <c r="O1681" i="6"/>
  <c r="C1681" i="6"/>
  <c r="G1680" i="6"/>
  <c r="G1679" i="6"/>
  <c r="F1679" i="6"/>
  <c r="M1678" i="6"/>
  <c r="L1678" i="6"/>
  <c r="E1678" i="6"/>
  <c r="M1677" i="6"/>
  <c r="F1678" i="6" s="1"/>
  <c r="L1677" i="6"/>
  <c r="P1660" i="6"/>
  <c r="O1660" i="6"/>
  <c r="C1660" i="6"/>
  <c r="G1659" i="6"/>
  <c r="G1658" i="6"/>
  <c r="F1658" i="6"/>
  <c r="L1657" i="6"/>
  <c r="E1657" i="6"/>
  <c r="M1657" i="6" s="1"/>
  <c r="L1656" i="6"/>
  <c r="P1639" i="6"/>
  <c r="O1639" i="6"/>
  <c r="C1639" i="6"/>
  <c r="G1638" i="6"/>
  <c r="G1637" i="6"/>
  <c r="F1637" i="6"/>
  <c r="M1636" i="6"/>
  <c r="L1636" i="6"/>
  <c r="F1636" i="6"/>
  <c r="E1636" i="6"/>
  <c r="M1635" i="6"/>
  <c r="L1635" i="6"/>
  <c r="P1618" i="6"/>
  <c r="O1618" i="6"/>
  <c r="C1618" i="6"/>
  <c r="G1617" i="6"/>
  <c r="G1616" i="6"/>
  <c r="F1616" i="6"/>
  <c r="L1615" i="6"/>
  <c r="E1615" i="6"/>
  <c r="L1614" i="6"/>
  <c r="P1597" i="6"/>
  <c r="O1597" i="6"/>
  <c r="C1597" i="6"/>
  <c r="G1596" i="6"/>
  <c r="G1595" i="6"/>
  <c r="F1595" i="6"/>
  <c r="M1594" i="6"/>
  <c r="L1594" i="6"/>
  <c r="E1594" i="6"/>
  <c r="M1593" i="6"/>
  <c r="F1594" i="6" s="1"/>
  <c r="L1593" i="6"/>
  <c r="P1576" i="6"/>
  <c r="O1576" i="6"/>
  <c r="C1576" i="6"/>
  <c r="G1575" i="6"/>
  <c r="G1574" i="6"/>
  <c r="F1574" i="6"/>
  <c r="L1573" i="6"/>
  <c r="E1573" i="6"/>
  <c r="M1573" i="6" s="1"/>
  <c r="L1572" i="6"/>
  <c r="P1555" i="6"/>
  <c r="O1555" i="6"/>
  <c r="C1555" i="6"/>
  <c r="G1554" i="6"/>
  <c r="G1553" i="6"/>
  <c r="F1553" i="6"/>
  <c r="L1552" i="6"/>
  <c r="E1552" i="6"/>
  <c r="L1551" i="6"/>
  <c r="P1534" i="6"/>
  <c r="O1534" i="6"/>
  <c r="C1534" i="6"/>
  <c r="G1533" i="6"/>
  <c r="G1532" i="6"/>
  <c r="F1532" i="6"/>
  <c r="M1531" i="6"/>
  <c r="L1531" i="6"/>
  <c r="E1531" i="6"/>
  <c r="M1530" i="6"/>
  <c r="L1530" i="6"/>
  <c r="P1513" i="6"/>
  <c r="O1513" i="6"/>
  <c r="C1513" i="6"/>
  <c r="G1512" i="6"/>
  <c r="G1511" i="6"/>
  <c r="F1511" i="6"/>
  <c r="M1510" i="6"/>
  <c r="L1510" i="6"/>
  <c r="F1510" i="6"/>
  <c r="E1510" i="6"/>
  <c r="M1509" i="6"/>
  <c r="L1509" i="6"/>
  <c r="P1492" i="6"/>
  <c r="O1492" i="6"/>
  <c r="C1492" i="6"/>
  <c r="G1491" i="6"/>
  <c r="G1490" i="6"/>
  <c r="F1490" i="6"/>
  <c r="L1489" i="6"/>
  <c r="E1489" i="6"/>
  <c r="L1488" i="6"/>
  <c r="P1471" i="6"/>
  <c r="O1471" i="6"/>
  <c r="C1471" i="6"/>
  <c r="G1470" i="6"/>
  <c r="G1469" i="6"/>
  <c r="F1469" i="6"/>
  <c r="L1468" i="6"/>
  <c r="E1468" i="6"/>
  <c r="L1467" i="6"/>
  <c r="P1450" i="6"/>
  <c r="O1450" i="6"/>
  <c r="C1450" i="6"/>
  <c r="G1449" i="6"/>
  <c r="G1448" i="6"/>
  <c r="F1448" i="6"/>
  <c r="M1447" i="6"/>
  <c r="L1447" i="6"/>
  <c r="E1447" i="6"/>
  <c r="M1446" i="6"/>
  <c r="L1446" i="6"/>
  <c r="P1429" i="6"/>
  <c r="O1429" i="6"/>
  <c r="C1429" i="6"/>
  <c r="G1428" i="6"/>
  <c r="G1427" i="6"/>
  <c r="F1427" i="6"/>
  <c r="M1426" i="6"/>
  <c r="L1426" i="6"/>
  <c r="F1426" i="6"/>
  <c r="E1426" i="6"/>
  <c r="M1425" i="6"/>
  <c r="L1425" i="6"/>
  <c r="P1408" i="6"/>
  <c r="O1408" i="6"/>
  <c r="C1408" i="6"/>
  <c r="G1407" i="6"/>
  <c r="G1406" i="6"/>
  <c r="F1406" i="6"/>
  <c r="L1405" i="6"/>
  <c r="E1405" i="6"/>
  <c r="L1404" i="6"/>
  <c r="P1387" i="6"/>
  <c r="O1387" i="6"/>
  <c r="C1387" i="6"/>
  <c r="G1386" i="6"/>
  <c r="G1385" i="6"/>
  <c r="F1385" i="6"/>
  <c r="M1384" i="6"/>
  <c r="L1384" i="6"/>
  <c r="E1384" i="6"/>
  <c r="M1383" i="6"/>
  <c r="F1384" i="6" s="1"/>
  <c r="L1383" i="6"/>
  <c r="P1366" i="6"/>
  <c r="O1366" i="6"/>
  <c r="C1366" i="6"/>
  <c r="G1365" i="6"/>
  <c r="G1364" i="6"/>
  <c r="F1364" i="6"/>
  <c r="M1363" i="6"/>
  <c r="L1363" i="6"/>
  <c r="E1363" i="6"/>
  <c r="M1362" i="6"/>
  <c r="F1363" i="6" s="1"/>
  <c r="L1362" i="6"/>
  <c r="P1345" i="6"/>
  <c r="O1345" i="6"/>
  <c r="C1345" i="6"/>
  <c r="G1344" i="6"/>
  <c r="G1343" i="6"/>
  <c r="F1343" i="6"/>
  <c r="M1342" i="6"/>
  <c r="L1342" i="6"/>
  <c r="E1342" i="6"/>
  <c r="M1341" i="6"/>
  <c r="L1341" i="6"/>
  <c r="P1324" i="6"/>
  <c r="O1324" i="6"/>
  <c r="C1324" i="6"/>
  <c r="G1323" i="6"/>
  <c r="G1322" i="6"/>
  <c r="F1322" i="6"/>
  <c r="L1321" i="6"/>
  <c r="E1321" i="6"/>
  <c r="L1320" i="6"/>
  <c r="P1303" i="6"/>
  <c r="O1303" i="6"/>
  <c r="C1303" i="6"/>
  <c r="G1302" i="6"/>
  <c r="G1301" i="6"/>
  <c r="F1301" i="6"/>
  <c r="L1300" i="6"/>
  <c r="E1300" i="6"/>
  <c r="M1300" i="6" s="1"/>
  <c r="L1299" i="6"/>
  <c r="P1282" i="6"/>
  <c r="O1282" i="6"/>
  <c r="C1282" i="6"/>
  <c r="G1281" i="6"/>
  <c r="G1280" i="6"/>
  <c r="F1280" i="6"/>
  <c r="L1279" i="6"/>
  <c r="E1279" i="6"/>
  <c r="M1278" i="6" s="1"/>
  <c r="L1278" i="6"/>
  <c r="P1261" i="6"/>
  <c r="O1261" i="6"/>
  <c r="C1261" i="6"/>
  <c r="G1260" i="6"/>
  <c r="G1259" i="6"/>
  <c r="F1259" i="6"/>
  <c r="M1258" i="6"/>
  <c r="L1258" i="6"/>
  <c r="F1258" i="6"/>
  <c r="E1258" i="6"/>
  <c r="M1257" i="6"/>
  <c r="L1257" i="6"/>
  <c r="P1240" i="6"/>
  <c r="O1240" i="6"/>
  <c r="C1240" i="6"/>
  <c r="G1239" i="6"/>
  <c r="G1238" i="6"/>
  <c r="F1238" i="6"/>
  <c r="L1237" i="6"/>
  <c r="E1237" i="6"/>
  <c r="L1236" i="6"/>
  <c r="P1219" i="6"/>
  <c r="O1219" i="6"/>
  <c r="C1219" i="6"/>
  <c r="G1218" i="6"/>
  <c r="G1217" i="6"/>
  <c r="F1217" i="6"/>
  <c r="M1216" i="6"/>
  <c r="L1216" i="6"/>
  <c r="E1216" i="6"/>
  <c r="M1215" i="6"/>
  <c r="F1216" i="6" s="1"/>
  <c r="L1215" i="6"/>
  <c r="P1198" i="6"/>
  <c r="O1198" i="6"/>
  <c r="C1198" i="6"/>
  <c r="G1197" i="6"/>
  <c r="G1196" i="6"/>
  <c r="F1196" i="6"/>
  <c r="M1195" i="6"/>
  <c r="L1195" i="6"/>
  <c r="E1195" i="6"/>
  <c r="M1194" i="6"/>
  <c r="F1195" i="6" s="1"/>
  <c r="L1194" i="6"/>
  <c r="P1177" i="6"/>
  <c r="O1177" i="6"/>
  <c r="C1177" i="6"/>
  <c r="G1176" i="6"/>
  <c r="G1175" i="6"/>
  <c r="F1175" i="6"/>
  <c r="L1174" i="6"/>
  <c r="E1174" i="6"/>
  <c r="L1173" i="6"/>
  <c r="P1156" i="6"/>
  <c r="O1156" i="6"/>
  <c r="C1156" i="6"/>
  <c r="G1155" i="6"/>
  <c r="G1154" i="6"/>
  <c r="F1154" i="6"/>
  <c r="M1153" i="6"/>
  <c r="L1153" i="6"/>
  <c r="E1153" i="6"/>
  <c r="M1152" i="6"/>
  <c r="F1153" i="6" s="1"/>
  <c r="L1152" i="6"/>
  <c r="P1135" i="6"/>
  <c r="O1135" i="6"/>
  <c r="C1135" i="6"/>
  <c r="G1134" i="6"/>
  <c r="G1133" i="6"/>
  <c r="F1133" i="6"/>
  <c r="M1132" i="6"/>
  <c r="L1132" i="6"/>
  <c r="F1132" i="6"/>
  <c r="E1132" i="6"/>
  <c r="M1131" i="6"/>
  <c r="L1131" i="6"/>
  <c r="P1114" i="6"/>
  <c r="O1114" i="6"/>
  <c r="C1114" i="6"/>
  <c r="G1113" i="6"/>
  <c r="G1112" i="6"/>
  <c r="F1112" i="6"/>
  <c r="L1111" i="6"/>
  <c r="E1111" i="6"/>
  <c r="M1111" i="6" s="1"/>
  <c r="L1110" i="6"/>
  <c r="P1093" i="6"/>
  <c r="O1093" i="6"/>
  <c r="C1093" i="6"/>
  <c r="G1092" i="6"/>
  <c r="G1091" i="6"/>
  <c r="F1091" i="6"/>
  <c r="L1090" i="6"/>
  <c r="E1090" i="6"/>
  <c r="L1089" i="6"/>
  <c r="P1072" i="6"/>
  <c r="O1072" i="6"/>
  <c r="C1072" i="6"/>
  <c r="G1071" i="6"/>
  <c r="G1070" i="6"/>
  <c r="F1070" i="6"/>
  <c r="M1069" i="6"/>
  <c r="L1069" i="6"/>
  <c r="E1069" i="6"/>
  <c r="M1068" i="6"/>
  <c r="L1068" i="6"/>
  <c r="P1051" i="6"/>
  <c r="O1051" i="6"/>
  <c r="C1051" i="6"/>
  <c r="G1050" i="6"/>
  <c r="G1049" i="6"/>
  <c r="F1049" i="6"/>
  <c r="L1048" i="6"/>
  <c r="E1048" i="6"/>
  <c r="M1048" i="6" s="1"/>
  <c r="L1047" i="6"/>
  <c r="P1030" i="6"/>
  <c r="O1030" i="6"/>
  <c r="C1030" i="6"/>
  <c r="G1029" i="6"/>
  <c r="G1028" i="6"/>
  <c r="F1028" i="6"/>
  <c r="L1027" i="6"/>
  <c r="E1027" i="6"/>
  <c r="M1027" i="6" s="1"/>
  <c r="L1026" i="6"/>
  <c r="P1009" i="6"/>
  <c r="O1009" i="6"/>
  <c r="C1009" i="6"/>
  <c r="G1008" i="6"/>
  <c r="G1007" i="6"/>
  <c r="F1007" i="6"/>
  <c r="L1006" i="6"/>
  <c r="E1006" i="6"/>
  <c r="L1005" i="6"/>
  <c r="P988" i="6"/>
  <c r="O988" i="6"/>
  <c r="C988" i="6"/>
  <c r="G987" i="6"/>
  <c r="G986" i="6"/>
  <c r="F986" i="6"/>
  <c r="M985" i="6"/>
  <c r="L985" i="6"/>
  <c r="E985" i="6"/>
  <c r="M984" i="6"/>
  <c r="L984" i="6"/>
  <c r="P967" i="6"/>
  <c r="O967" i="6"/>
  <c r="C967" i="6"/>
  <c r="G966" i="6"/>
  <c r="G965" i="6"/>
  <c r="F965" i="6"/>
  <c r="L964" i="6"/>
  <c r="E964" i="6"/>
  <c r="M964" i="6" s="1"/>
  <c r="L963" i="6"/>
  <c r="P946" i="6"/>
  <c r="O946" i="6"/>
  <c r="C946" i="6"/>
  <c r="G945" i="6"/>
  <c r="G944" i="6"/>
  <c r="F944" i="6"/>
  <c r="L943" i="6"/>
  <c r="E943" i="6"/>
  <c r="M943" i="6" s="1"/>
  <c r="L942" i="6"/>
  <c r="P925" i="6"/>
  <c r="O925" i="6"/>
  <c r="C925" i="6"/>
  <c r="G924" i="6"/>
  <c r="G923" i="6"/>
  <c r="F923" i="6"/>
  <c r="L922" i="6"/>
  <c r="E922" i="6"/>
  <c r="L921" i="6"/>
  <c r="P904" i="6"/>
  <c r="O904" i="6"/>
  <c r="C904" i="6"/>
  <c r="G903" i="6"/>
  <c r="G902" i="6"/>
  <c r="F902" i="6"/>
  <c r="M901" i="6"/>
  <c r="L901" i="6"/>
  <c r="E901" i="6"/>
  <c r="M900" i="6"/>
  <c r="F901" i="6" s="1"/>
  <c r="L900" i="6"/>
  <c r="P883" i="6"/>
  <c r="O883" i="6"/>
  <c r="C883" i="6"/>
  <c r="G882" i="6"/>
  <c r="G881" i="6"/>
  <c r="F881" i="6"/>
  <c r="L880" i="6"/>
  <c r="E880" i="6"/>
  <c r="M880" i="6" s="1"/>
  <c r="L879" i="6"/>
  <c r="P862" i="6"/>
  <c r="O862" i="6"/>
  <c r="C862" i="6"/>
  <c r="G861" i="6"/>
  <c r="G860" i="6"/>
  <c r="F860" i="6"/>
  <c r="M859" i="6"/>
  <c r="L859" i="6"/>
  <c r="F859" i="6"/>
  <c r="E859" i="6"/>
  <c r="M858" i="6"/>
  <c r="L858" i="6"/>
  <c r="P841" i="6"/>
  <c r="O841" i="6"/>
  <c r="C841" i="6"/>
  <c r="G840" i="6"/>
  <c r="G839" i="6"/>
  <c r="F839" i="6"/>
  <c r="L838" i="6"/>
  <c r="E838" i="6"/>
  <c r="L837" i="6"/>
  <c r="P820" i="6"/>
  <c r="O820" i="6"/>
  <c r="C820" i="6"/>
  <c r="G819" i="6"/>
  <c r="G818" i="6"/>
  <c r="F818" i="6"/>
  <c r="M817" i="6"/>
  <c r="L817" i="6"/>
  <c r="E817" i="6"/>
  <c r="M816" i="6"/>
  <c r="F817" i="6" s="1"/>
  <c r="L816" i="6"/>
  <c r="P799" i="6"/>
  <c r="O799" i="6"/>
  <c r="C799" i="6"/>
  <c r="G798" i="6"/>
  <c r="G797" i="6"/>
  <c r="F797" i="6"/>
  <c r="L796" i="6"/>
  <c r="E796" i="6"/>
  <c r="M796" i="6" s="1"/>
  <c r="L795" i="6"/>
  <c r="P778" i="6"/>
  <c r="O778" i="6"/>
  <c r="C778" i="6"/>
  <c r="G777" i="6"/>
  <c r="G776" i="6"/>
  <c r="F776" i="6"/>
  <c r="M775" i="6"/>
  <c r="L775" i="6"/>
  <c r="F775" i="6"/>
  <c r="E775" i="6"/>
  <c r="M774" i="6"/>
  <c r="L774" i="6"/>
  <c r="P757" i="6"/>
  <c r="O757" i="6"/>
  <c r="C757" i="6"/>
  <c r="G756" i="6"/>
  <c r="G755" i="6"/>
  <c r="F755" i="6"/>
  <c r="L754" i="6"/>
  <c r="E754" i="6"/>
  <c r="L753" i="6"/>
  <c r="P736" i="6"/>
  <c r="O736" i="6"/>
  <c r="C736" i="6"/>
  <c r="G735" i="6"/>
  <c r="G734" i="6"/>
  <c r="F734" i="6"/>
  <c r="M733" i="6"/>
  <c r="L733" i="6"/>
  <c r="E733" i="6"/>
  <c r="M732" i="6"/>
  <c r="F733" i="6" s="1"/>
  <c r="L732" i="6"/>
  <c r="P715" i="6"/>
  <c r="O715" i="6"/>
  <c r="C715" i="6"/>
  <c r="G714" i="6"/>
  <c r="G713" i="6"/>
  <c r="F713" i="6"/>
  <c r="L712" i="6"/>
  <c r="E712" i="6"/>
  <c r="M712" i="6" s="1"/>
  <c r="L711" i="6"/>
  <c r="P694" i="6"/>
  <c r="O694" i="6"/>
  <c r="C694" i="6"/>
  <c r="G693" i="6"/>
  <c r="G692" i="6"/>
  <c r="F692" i="6"/>
  <c r="M691" i="6"/>
  <c r="L691" i="6"/>
  <c r="F691" i="6"/>
  <c r="E691" i="6"/>
  <c r="M690" i="6"/>
  <c r="L690" i="6"/>
  <c r="P673" i="6"/>
  <c r="O673" i="6"/>
  <c r="C673" i="6"/>
  <c r="G672" i="6"/>
  <c r="G671" i="6"/>
  <c r="F671" i="6"/>
  <c r="L670" i="6"/>
  <c r="E670" i="6"/>
  <c r="L669" i="6"/>
  <c r="P652" i="6"/>
  <c r="O652" i="6"/>
  <c r="C652" i="6"/>
  <c r="G651" i="6"/>
  <c r="G650" i="6"/>
  <c r="F650" i="6"/>
  <c r="M649" i="6"/>
  <c r="L649" i="6"/>
  <c r="E649" i="6"/>
  <c r="M648" i="6"/>
  <c r="F649" i="6" s="1"/>
  <c r="L648" i="6"/>
  <c r="P631" i="6"/>
  <c r="O631" i="6"/>
  <c r="C631" i="6"/>
  <c r="G630" i="6"/>
  <c r="G629" i="6"/>
  <c r="F629" i="6"/>
  <c r="L628" i="6"/>
  <c r="E628" i="6"/>
  <c r="M628" i="6" s="1"/>
  <c r="L627" i="6"/>
  <c r="P610" i="6"/>
  <c r="O610" i="6"/>
  <c r="C610" i="6"/>
  <c r="G609" i="6"/>
  <c r="G608" i="6"/>
  <c r="F608" i="6"/>
  <c r="M607" i="6"/>
  <c r="L607" i="6"/>
  <c r="F607" i="6"/>
  <c r="E607" i="6"/>
  <c r="M606" i="6"/>
  <c r="L606" i="6"/>
  <c r="P589" i="6"/>
  <c r="O589" i="6"/>
  <c r="C589" i="6"/>
  <c r="G588" i="6"/>
  <c r="G587" i="6"/>
  <c r="F587" i="6"/>
  <c r="L586" i="6"/>
  <c r="E586" i="6"/>
  <c r="L585" i="6"/>
  <c r="P568" i="6"/>
  <c r="O568" i="6"/>
  <c r="C568" i="6"/>
  <c r="G567" i="6"/>
  <c r="G566" i="6"/>
  <c r="F566" i="6"/>
  <c r="M565" i="6"/>
  <c r="L565" i="6"/>
  <c r="E565" i="6"/>
  <c r="M564" i="6"/>
  <c r="F565" i="6" s="1"/>
  <c r="L564" i="6"/>
  <c r="P547" i="6"/>
  <c r="O547" i="6"/>
  <c r="C547" i="6"/>
  <c r="G546" i="6"/>
  <c r="G545" i="6"/>
  <c r="F545" i="6"/>
  <c r="L544" i="6"/>
  <c r="E544" i="6"/>
  <c r="M544" i="6" s="1"/>
  <c r="L543" i="6"/>
  <c r="P526" i="6"/>
  <c r="O526" i="6"/>
  <c r="C526" i="6"/>
  <c r="G525" i="6"/>
  <c r="G524" i="6"/>
  <c r="F524" i="6"/>
  <c r="M523" i="6"/>
  <c r="L523" i="6"/>
  <c r="F523" i="6"/>
  <c r="E523" i="6"/>
  <c r="M522" i="6"/>
  <c r="L522" i="6"/>
  <c r="P505" i="6"/>
  <c r="O505" i="6"/>
  <c r="C505" i="6"/>
  <c r="G504" i="6"/>
  <c r="G503" i="6"/>
  <c r="F503" i="6"/>
  <c r="L502" i="6"/>
  <c r="E502" i="6"/>
  <c r="L501" i="6"/>
  <c r="P484" i="6"/>
  <c r="O484" i="6"/>
  <c r="C484" i="6"/>
  <c r="G483" i="6"/>
  <c r="G482" i="6"/>
  <c r="F482" i="6"/>
  <c r="M481" i="6"/>
  <c r="L481" i="6"/>
  <c r="E481" i="6"/>
  <c r="M480" i="6"/>
  <c r="F481" i="6" s="1"/>
  <c r="L480" i="6"/>
  <c r="P463" i="6"/>
  <c r="O463" i="6"/>
  <c r="C463" i="6"/>
  <c r="G462" i="6"/>
  <c r="G461" i="6"/>
  <c r="F461" i="6"/>
  <c r="L460" i="6"/>
  <c r="E460" i="6"/>
  <c r="M460" i="6" s="1"/>
  <c r="L459" i="6"/>
  <c r="P442" i="6"/>
  <c r="O442" i="6"/>
  <c r="C442" i="6"/>
  <c r="G441" i="6"/>
  <c r="G440" i="6"/>
  <c r="F440" i="6"/>
  <c r="M439" i="6"/>
  <c r="L439" i="6"/>
  <c r="F439" i="6"/>
  <c r="E439" i="6"/>
  <c r="M438" i="6"/>
  <c r="L438" i="6"/>
  <c r="P421" i="6"/>
  <c r="O421" i="6"/>
  <c r="C421" i="6"/>
  <c r="G420" i="6"/>
  <c r="G419" i="6"/>
  <c r="F419" i="6"/>
  <c r="L418" i="6"/>
  <c r="E418" i="6"/>
  <c r="L417" i="6"/>
  <c r="P400" i="6"/>
  <c r="O400" i="6"/>
  <c r="C400" i="6"/>
  <c r="G399" i="6"/>
  <c r="G398" i="6"/>
  <c r="F398" i="6"/>
  <c r="M397" i="6"/>
  <c r="L397" i="6"/>
  <c r="E397" i="6"/>
  <c r="M396" i="6"/>
  <c r="F397" i="6" s="1"/>
  <c r="L396" i="6"/>
  <c r="P379" i="6"/>
  <c r="O379" i="6"/>
  <c r="C379" i="6"/>
  <c r="G378" i="6"/>
  <c r="G377" i="6"/>
  <c r="F377" i="6"/>
  <c r="L376" i="6"/>
  <c r="E376" i="6"/>
  <c r="M376" i="6" s="1"/>
  <c r="L375" i="6"/>
  <c r="P358" i="6"/>
  <c r="O358" i="6"/>
  <c r="C358" i="6"/>
  <c r="G357" i="6"/>
  <c r="G356" i="6"/>
  <c r="F356" i="6"/>
  <c r="M355" i="6"/>
  <c r="L355" i="6"/>
  <c r="F355" i="6"/>
  <c r="E355" i="6"/>
  <c r="M354" i="6"/>
  <c r="L354" i="6"/>
  <c r="P337" i="6"/>
  <c r="O337" i="6"/>
  <c r="C337" i="6"/>
  <c r="G336" i="6"/>
  <c r="G335" i="6"/>
  <c r="F335" i="6"/>
  <c r="L334" i="6"/>
  <c r="E334" i="6"/>
  <c r="L333" i="6"/>
  <c r="P316" i="6"/>
  <c r="O316" i="6"/>
  <c r="C316" i="6"/>
  <c r="G315" i="6"/>
  <c r="G314" i="6"/>
  <c r="F314" i="6"/>
  <c r="M313" i="6"/>
  <c r="L313" i="6"/>
  <c r="E313" i="6"/>
  <c r="M312" i="6"/>
  <c r="F313" i="6" s="1"/>
  <c r="L312" i="6"/>
  <c r="P295" i="6"/>
  <c r="O295" i="6"/>
  <c r="C295" i="6"/>
  <c r="G294" i="6"/>
  <c r="G293" i="6"/>
  <c r="F293" i="6"/>
  <c r="L292" i="6"/>
  <c r="E292" i="6"/>
  <c r="M292" i="6" s="1"/>
  <c r="L291" i="6"/>
  <c r="P274" i="6"/>
  <c r="O274" i="6"/>
  <c r="C274" i="6"/>
  <c r="G273" i="6"/>
  <c r="G272" i="6"/>
  <c r="F272" i="6"/>
  <c r="M271" i="6"/>
  <c r="L271" i="6"/>
  <c r="F271" i="6"/>
  <c r="E271" i="6"/>
  <c r="M270" i="6"/>
  <c r="L270" i="6"/>
  <c r="P253" i="6"/>
  <c r="O253" i="6"/>
  <c r="C253" i="6"/>
  <c r="G252" i="6"/>
  <c r="G251" i="6"/>
  <c r="F251" i="6"/>
  <c r="L250" i="6"/>
  <c r="E250" i="6"/>
  <c r="L249" i="6"/>
  <c r="P232" i="6"/>
  <c r="O232" i="6"/>
  <c r="C232" i="6"/>
  <c r="G231" i="6"/>
  <c r="G230" i="6"/>
  <c r="F230" i="6"/>
  <c r="M229" i="6"/>
  <c r="L229" i="6"/>
  <c r="E229" i="6"/>
  <c r="M228" i="6"/>
  <c r="F229" i="6" s="1"/>
  <c r="L228" i="6"/>
  <c r="P211" i="6"/>
  <c r="O211" i="6"/>
  <c r="C211" i="6"/>
  <c r="G210" i="6"/>
  <c r="G209" i="6"/>
  <c r="F209" i="6"/>
  <c r="L208" i="6"/>
  <c r="E208" i="6"/>
  <c r="M208" i="6" s="1"/>
  <c r="L207" i="6"/>
  <c r="P190" i="6"/>
  <c r="O190" i="6"/>
  <c r="C190" i="6"/>
  <c r="G189" i="6"/>
  <c r="G188" i="6"/>
  <c r="F188" i="6"/>
  <c r="M187" i="6"/>
  <c r="L187" i="6"/>
  <c r="F187" i="6"/>
  <c r="E187" i="6"/>
  <c r="M186" i="6"/>
  <c r="L186" i="6"/>
  <c r="P169" i="6"/>
  <c r="O169" i="6"/>
  <c r="C169" i="6"/>
  <c r="G168" i="6"/>
  <c r="G167" i="6"/>
  <c r="F167" i="6"/>
  <c r="L166" i="6"/>
  <c r="E166" i="6"/>
  <c r="L165" i="6"/>
  <c r="P148" i="6"/>
  <c r="O148" i="6"/>
  <c r="C148" i="6"/>
  <c r="G147" i="6"/>
  <c r="G146" i="6"/>
  <c r="F146" i="6"/>
  <c r="M145" i="6"/>
  <c r="L145" i="6"/>
  <c r="E145" i="6"/>
  <c r="M144" i="6"/>
  <c r="F145" i="6" s="1"/>
  <c r="L144" i="6"/>
  <c r="P127" i="6"/>
  <c r="O127" i="6"/>
  <c r="C127" i="6"/>
  <c r="G126" i="6"/>
  <c r="G125" i="6"/>
  <c r="F125" i="6"/>
  <c r="M124" i="6"/>
  <c r="L124" i="6"/>
  <c r="E124" i="6"/>
  <c r="M123" i="6"/>
  <c r="L123" i="6"/>
  <c r="P106" i="6"/>
  <c r="O106" i="6"/>
  <c r="C106" i="6"/>
  <c r="G105" i="6"/>
  <c r="G104" i="6"/>
  <c r="F104" i="6"/>
  <c r="M103" i="6"/>
  <c r="L103" i="6"/>
  <c r="F103" i="6"/>
  <c r="E103" i="6"/>
  <c r="M102" i="6"/>
  <c r="L102" i="6"/>
  <c r="P85" i="6"/>
  <c r="O85" i="6"/>
  <c r="C85" i="6"/>
  <c r="G84" i="6"/>
  <c r="G83" i="6"/>
  <c r="F83" i="6"/>
  <c r="L82" i="6"/>
  <c r="E82" i="6"/>
  <c r="L81" i="6"/>
  <c r="P64" i="6"/>
  <c r="O64" i="6"/>
  <c r="C64" i="6"/>
  <c r="G63" i="6"/>
  <c r="G62" i="6"/>
  <c r="F62" i="6"/>
  <c r="L61" i="6"/>
  <c r="E61" i="6"/>
  <c r="M61" i="6" s="1"/>
  <c r="L60" i="6"/>
  <c r="N57" i="6"/>
  <c r="N56" i="6"/>
  <c r="N51" i="6"/>
  <c r="N47" i="6"/>
  <c r="P43" i="6"/>
  <c r="O43" i="6"/>
  <c r="C43" i="6"/>
  <c r="G42" i="6"/>
  <c r="G41" i="6"/>
  <c r="F41" i="6"/>
  <c r="M40" i="6"/>
  <c r="L40" i="6"/>
  <c r="F40" i="6"/>
  <c r="E40" i="6"/>
  <c r="M39" i="6"/>
  <c r="L39" i="6"/>
  <c r="N36" i="6"/>
  <c r="N32" i="6"/>
  <c r="N31" i="6"/>
  <c r="N27" i="6"/>
  <c r="N26" i="6"/>
  <c r="P22" i="6"/>
  <c r="O22" i="6"/>
  <c r="C22" i="6"/>
  <c r="G21" i="6"/>
  <c r="G20" i="6"/>
  <c r="F20" i="6"/>
  <c r="M19" i="6"/>
  <c r="L19" i="6"/>
  <c r="E19" i="6"/>
  <c r="N1372" i="6" s="1"/>
  <c r="M18" i="6"/>
  <c r="F19" i="6" s="1"/>
  <c r="L18" i="6"/>
  <c r="N15" i="6"/>
  <c r="N14" i="6"/>
  <c r="N13" i="6"/>
  <c r="N12" i="6"/>
  <c r="N11" i="6"/>
  <c r="N10" i="6"/>
  <c r="N9" i="6"/>
  <c r="N8" i="6"/>
  <c r="N7" i="6"/>
  <c r="N6" i="6"/>
  <c r="N5" i="6"/>
  <c r="P1" i="6"/>
  <c r="O1" i="6"/>
  <c r="D279" i="11" l="1"/>
  <c r="D319" i="11"/>
  <c r="L279" i="11"/>
  <c r="L359" i="11"/>
  <c r="D359" i="11" s="1"/>
  <c r="L59" i="11"/>
  <c r="D59" i="11" s="1"/>
  <c r="L139" i="11"/>
  <c r="D139" i="11" s="1"/>
  <c r="L219" i="11"/>
  <c r="D219" i="11" s="1"/>
  <c r="L299" i="11"/>
  <c r="D299" i="11" s="1"/>
  <c r="L379" i="11"/>
  <c r="D379" i="11" s="1"/>
  <c r="N161" i="6"/>
  <c r="N183" i="6"/>
  <c r="N383" i="6"/>
  <c r="N413" i="6"/>
  <c r="N435" i="6"/>
  <c r="N467" i="6"/>
  <c r="N603" i="6"/>
  <c r="N71" i="6"/>
  <c r="N89" i="6"/>
  <c r="N113" i="6"/>
  <c r="N215" i="6"/>
  <c r="N497" i="6"/>
  <c r="N519" i="6"/>
  <c r="N551" i="6"/>
  <c r="N581" i="6"/>
  <c r="N719" i="6"/>
  <c r="N749" i="6"/>
  <c r="N771" i="6"/>
  <c r="N833" i="6"/>
  <c r="N855" i="6"/>
  <c r="N78" i="6"/>
  <c r="N96" i="6"/>
  <c r="F124" i="6"/>
  <c r="N197" i="6"/>
  <c r="N219" i="6"/>
  <c r="N303" i="6"/>
  <c r="N365" i="6"/>
  <c r="N449" i="6"/>
  <c r="N533" i="6"/>
  <c r="N617" i="6"/>
  <c r="N639" i="6"/>
  <c r="N723" i="6"/>
  <c r="N807" i="6"/>
  <c r="N891" i="6"/>
  <c r="N1081" i="6"/>
  <c r="M1174" i="6"/>
  <c r="M1173" i="6"/>
  <c r="N1274" i="6"/>
  <c r="N34" i="6"/>
  <c r="N139" i="6"/>
  <c r="M166" i="6"/>
  <c r="M165" i="6"/>
  <c r="F166" i="6" s="1"/>
  <c r="N175" i="6"/>
  <c r="N223" i="6"/>
  <c r="M250" i="6"/>
  <c r="M249" i="6"/>
  <c r="F250" i="6" s="1"/>
  <c r="N285" i="6"/>
  <c r="N307" i="6"/>
  <c r="N343" i="6"/>
  <c r="N369" i="6"/>
  <c r="N391" i="6"/>
  <c r="N405" i="6"/>
  <c r="M418" i="6"/>
  <c r="M417" i="6"/>
  <c r="F418" i="6" s="1"/>
  <c r="N427" i="6"/>
  <c r="N453" i="6"/>
  <c r="N475" i="6"/>
  <c r="N489" i="6"/>
  <c r="M502" i="6"/>
  <c r="M501" i="6"/>
  <c r="N511" i="6"/>
  <c r="N537" i="6"/>
  <c r="N559" i="6"/>
  <c r="N573" i="6"/>
  <c r="M586" i="6"/>
  <c r="M585" i="6"/>
  <c r="F586" i="6" s="1"/>
  <c r="N595" i="6"/>
  <c r="N621" i="6"/>
  <c r="N643" i="6"/>
  <c r="N657" i="6"/>
  <c r="M670" i="6"/>
  <c r="M669" i="6"/>
  <c r="N679" i="6"/>
  <c r="N705" i="6"/>
  <c r="N727" i="6"/>
  <c r="N741" i="6"/>
  <c r="M754" i="6"/>
  <c r="M753" i="6"/>
  <c r="F754" i="6" s="1"/>
  <c r="N763" i="6"/>
  <c r="N789" i="6"/>
  <c r="N811" i="6"/>
  <c r="N825" i="6"/>
  <c r="M838" i="6"/>
  <c r="M837" i="6"/>
  <c r="N847" i="6"/>
  <c r="N873" i="6"/>
  <c r="N895" i="6"/>
  <c r="N909" i="6"/>
  <c r="M921" i="6"/>
  <c r="M922" i="6"/>
  <c r="N935" i="6"/>
  <c r="N1121" i="6"/>
  <c r="N1356" i="6"/>
  <c r="N77" i="6"/>
  <c r="N95" i="6"/>
  <c r="N132" i="6"/>
  <c r="N245" i="6"/>
  <c r="N267" i="6"/>
  <c r="N299" i="6"/>
  <c r="N329" i="6"/>
  <c r="N351" i="6"/>
  <c r="N635" i="6"/>
  <c r="N665" i="6"/>
  <c r="N687" i="6"/>
  <c r="N803" i="6"/>
  <c r="N887" i="6"/>
  <c r="N917" i="6"/>
  <c r="N52" i="6"/>
  <c r="N73" i="6"/>
  <c r="N91" i="6"/>
  <c r="N114" i="6"/>
  <c r="N135" i="6"/>
  <c r="N281" i="6"/>
  <c r="N387" i="6"/>
  <c r="N471" i="6"/>
  <c r="N555" i="6"/>
  <c r="N701" i="6"/>
  <c r="N785" i="6"/>
  <c r="N869" i="6"/>
  <c r="N953" i="6"/>
  <c r="N1183" i="6"/>
  <c r="N1317" i="6"/>
  <c r="N2091" i="6"/>
  <c r="N2087" i="6"/>
  <c r="N2073" i="6"/>
  <c r="N2069" i="6"/>
  <c r="N2065" i="6"/>
  <c r="N2051" i="6"/>
  <c r="N2047" i="6"/>
  <c r="N2043" i="6"/>
  <c r="N2029" i="6"/>
  <c r="N2025" i="6"/>
  <c r="N2021" i="6"/>
  <c r="N2007" i="6"/>
  <c r="N2003" i="6"/>
  <c r="N1989" i="6"/>
  <c r="N1985" i="6"/>
  <c r="N1981" i="6"/>
  <c r="N1967" i="6"/>
  <c r="N1963" i="6"/>
  <c r="N1959" i="6"/>
  <c r="N1945" i="6"/>
  <c r="N1941" i="6"/>
  <c r="N1937" i="6"/>
  <c r="N1923" i="6"/>
  <c r="N1919" i="6"/>
  <c r="N1905" i="6"/>
  <c r="N1901" i="6"/>
  <c r="N1897" i="6"/>
  <c r="N1883" i="6"/>
  <c r="N1879" i="6"/>
  <c r="N1875" i="6"/>
  <c r="N1861" i="6"/>
  <c r="N1857" i="6"/>
  <c r="N1853" i="6"/>
  <c r="N1839" i="6"/>
  <c r="N1835" i="6"/>
  <c r="N1821" i="6"/>
  <c r="N1817" i="6"/>
  <c r="N1813" i="6"/>
  <c r="N1799" i="6"/>
  <c r="N1795" i="6"/>
  <c r="N1791" i="6"/>
  <c r="N1777" i="6"/>
  <c r="N1773" i="6"/>
  <c r="N1769" i="6"/>
  <c r="N1755" i="6"/>
  <c r="N1751" i="6"/>
  <c r="N1737" i="6"/>
  <c r="N1733" i="6"/>
  <c r="N1729" i="6"/>
  <c r="N1715" i="6"/>
  <c r="N1711" i="6"/>
  <c r="N1707" i="6"/>
  <c r="N1693" i="6"/>
  <c r="N1689" i="6"/>
  <c r="N1685" i="6"/>
  <c r="N1671" i="6"/>
  <c r="N1667" i="6"/>
  <c r="N1653" i="6"/>
  <c r="N1649" i="6"/>
  <c r="N1645" i="6"/>
  <c r="N1631" i="6"/>
  <c r="N1627" i="6"/>
  <c r="N1623" i="6"/>
  <c r="N1609" i="6"/>
  <c r="N1605" i="6"/>
  <c r="N1601" i="6"/>
  <c r="N1587" i="6"/>
  <c r="N2094" i="6"/>
  <c r="N2090" i="6"/>
  <c r="N2086" i="6"/>
  <c r="N2072" i="6"/>
  <c r="N2068" i="6"/>
  <c r="N2064" i="6"/>
  <c r="N2050" i="6"/>
  <c r="N2046" i="6"/>
  <c r="N2042" i="6"/>
  <c r="N2028" i="6"/>
  <c r="N2024" i="6"/>
  <c r="N2010" i="6"/>
  <c r="N2006" i="6"/>
  <c r="N2002" i="6"/>
  <c r="N1988" i="6"/>
  <c r="N1984" i="6"/>
  <c r="N1980" i="6"/>
  <c r="N1966" i="6"/>
  <c r="N1962" i="6"/>
  <c r="N1958" i="6"/>
  <c r="N1944" i="6"/>
  <c r="N1940" i="6"/>
  <c r="N1926" i="6"/>
  <c r="N1922" i="6"/>
  <c r="N1918" i="6"/>
  <c r="N1904" i="6"/>
  <c r="N1900" i="6"/>
  <c r="N1896" i="6"/>
  <c r="N1882" i="6"/>
  <c r="N1878" i="6"/>
  <c r="N1874" i="6"/>
  <c r="N1860" i="6"/>
  <c r="N1856" i="6"/>
  <c r="N1842" i="6"/>
  <c r="N1838" i="6"/>
  <c r="N1834" i="6"/>
  <c r="N1820" i="6"/>
  <c r="N1816" i="6"/>
  <c r="N1812" i="6"/>
  <c r="N1798" i="6"/>
  <c r="N1794" i="6"/>
  <c r="N1790" i="6"/>
  <c r="N1776" i="6"/>
  <c r="N1772" i="6"/>
  <c r="N1758" i="6"/>
  <c r="N1754" i="6"/>
  <c r="N1750" i="6"/>
  <c r="N1736" i="6"/>
  <c r="N1732" i="6"/>
  <c r="N1728" i="6"/>
  <c r="N1714" i="6"/>
  <c r="N1710" i="6"/>
  <c r="N1706" i="6"/>
  <c r="N1692" i="6"/>
  <c r="N1688" i="6"/>
  <c r="N1674" i="6"/>
  <c r="N1670" i="6"/>
  <c r="N1666" i="6"/>
  <c r="N1652" i="6"/>
  <c r="N1648" i="6"/>
  <c r="N1644" i="6"/>
  <c r="N2093" i="6"/>
  <c r="N2089" i="6"/>
  <c r="N2085" i="6"/>
  <c r="N2071" i="6"/>
  <c r="N2067" i="6"/>
  <c r="N2063" i="6"/>
  <c r="N2049" i="6"/>
  <c r="N2045" i="6"/>
  <c r="N2031" i="6"/>
  <c r="N2027" i="6"/>
  <c r="N2023" i="6"/>
  <c r="N2009" i="6"/>
  <c r="N2005" i="6"/>
  <c r="N2001" i="6"/>
  <c r="N1987" i="6"/>
  <c r="N1983" i="6"/>
  <c r="N1979" i="6"/>
  <c r="N1965" i="6"/>
  <c r="N1961" i="6"/>
  <c r="N1947" i="6"/>
  <c r="N1943" i="6"/>
  <c r="N1939" i="6"/>
  <c r="N1925" i="6"/>
  <c r="N1921" i="6"/>
  <c r="N1917" i="6"/>
  <c r="N1903" i="6"/>
  <c r="N1899" i="6"/>
  <c r="N1895" i="6"/>
  <c r="N1881" i="6"/>
  <c r="N1877" i="6"/>
  <c r="N1863" i="6"/>
  <c r="N1859" i="6"/>
  <c r="N1855" i="6"/>
  <c r="N1841" i="6"/>
  <c r="N1837" i="6"/>
  <c r="N1833" i="6"/>
  <c r="N1819" i="6"/>
  <c r="N1815" i="6"/>
  <c r="N1811" i="6"/>
  <c r="N1797" i="6"/>
  <c r="N1793" i="6"/>
  <c r="N1779" i="6"/>
  <c r="N1775" i="6"/>
  <c r="N1771" i="6"/>
  <c r="N1757" i="6"/>
  <c r="N1753" i="6"/>
  <c r="N1749" i="6"/>
  <c r="N1735" i="6"/>
  <c r="N1731" i="6"/>
  <c r="N1727" i="6"/>
  <c r="N1713" i="6"/>
  <c r="N1709" i="6"/>
  <c r="N1695" i="6"/>
  <c r="N1691" i="6"/>
  <c r="N1687" i="6"/>
  <c r="N1673" i="6"/>
  <c r="N1669" i="6"/>
  <c r="N1665" i="6"/>
  <c r="N1651" i="6"/>
  <c r="N1647" i="6"/>
  <c r="N1643" i="6"/>
  <c r="N1629" i="6"/>
  <c r="N2092" i="6"/>
  <c r="N2070" i="6"/>
  <c r="N2044" i="6"/>
  <c r="N2022" i="6"/>
  <c r="N2008" i="6"/>
  <c r="N1986" i="6"/>
  <c r="N1960" i="6"/>
  <c r="N1938" i="6"/>
  <c r="N1924" i="6"/>
  <c r="N1884" i="6"/>
  <c r="N1862" i="6"/>
  <c r="N1832" i="6"/>
  <c r="N1818" i="6"/>
  <c r="N1792" i="6"/>
  <c r="N1770" i="6"/>
  <c r="N1756" i="6"/>
  <c r="N1716" i="6"/>
  <c r="N1694" i="6"/>
  <c r="N1664" i="6"/>
  <c r="N1632" i="6"/>
  <c r="N1625" i="6"/>
  <c r="N1607" i="6"/>
  <c r="N1602" i="6"/>
  <c r="N1586" i="6"/>
  <c r="N1582" i="6"/>
  <c r="N1568" i="6"/>
  <c r="N1564" i="6"/>
  <c r="N1560" i="6"/>
  <c r="N1546" i="6"/>
  <c r="N1542" i="6"/>
  <c r="N1538" i="6"/>
  <c r="N1524" i="6"/>
  <c r="N1520" i="6"/>
  <c r="N1506" i="6"/>
  <c r="N2088" i="6"/>
  <c r="N2066" i="6"/>
  <c r="N2004" i="6"/>
  <c r="N1982" i="6"/>
  <c r="N1920" i="6"/>
  <c r="N1880" i="6"/>
  <c r="N1858" i="6"/>
  <c r="N1814" i="6"/>
  <c r="N1752" i="6"/>
  <c r="N1712" i="6"/>
  <c r="N1690" i="6"/>
  <c r="N1630" i="6"/>
  <c r="N1624" i="6"/>
  <c r="N1611" i="6"/>
  <c r="N1606" i="6"/>
  <c r="N1590" i="6"/>
  <c r="N1585" i="6"/>
  <c r="N1581" i="6"/>
  <c r="N1567" i="6"/>
  <c r="N1563" i="6"/>
  <c r="N1559" i="6"/>
  <c r="N1545" i="6"/>
  <c r="N1541" i="6"/>
  <c r="N1527" i="6"/>
  <c r="N1523" i="6"/>
  <c r="N1519" i="6"/>
  <c r="N1505" i="6"/>
  <c r="N1501" i="6"/>
  <c r="N1497" i="6"/>
  <c r="N1483" i="6"/>
  <c r="N1479" i="6"/>
  <c r="N1475" i="6"/>
  <c r="N1461" i="6"/>
  <c r="N1457" i="6"/>
  <c r="N1443" i="6"/>
  <c r="N1439" i="6"/>
  <c r="N1435" i="6"/>
  <c r="N1421" i="6"/>
  <c r="N1417" i="6"/>
  <c r="N1413" i="6"/>
  <c r="N1399" i="6"/>
  <c r="N1395" i="6"/>
  <c r="N1391" i="6"/>
  <c r="N1377" i="6"/>
  <c r="N1373" i="6"/>
  <c r="N1359" i="6"/>
  <c r="N1355" i="6"/>
  <c r="N1351" i="6"/>
  <c r="N1337" i="6"/>
  <c r="N1333" i="6"/>
  <c r="N1329" i="6"/>
  <c r="N1315" i="6"/>
  <c r="N1311" i="6"/>
  <c r="N1307" i="6"/>
  <c r="N1293" i="6"/>
  <c r="N1289" i="6"/>
  <c r="N1275" i="6"/>
  <c r="N1271" i="6"/>
  <c r="N1267" i="6"/>
  <c r="N1253" i="6"/>
  <c r="N1249" i="6"/>
  <c r="N1245" i="6"/>
  <c r="N1231" i="6"/>
  <c r="N1227" i="6"/>
  <c r="N1223" i="6"/>
  <c r="N1209" i="6"/>
  <c r="N1205" i="6"/>
  <c r="N1191" i="6"/>
  <c r="N1187" i="6"/>
  <c r="N2084" i="6"/>
  <c r="N2052" i="6"/>
  <c r="N2030" i="6"/>
  <c r="N2000" i="6"/>
  <c r="N1968" i="6"/>
  <c r="N1946" i="6"/>
  <c r="N1916" i="6"/>
  <c r="N1902" i="6"/>
  <c r="N1876" i="6"/>
  <c r="N1854" i="6"/>
  <c r="N1840" i="6"/>
  <c r="N1800" i="6"/>
  <c r="N1778" i="6"/>
  <c r="N1748" i="6"/>
  <c r="N1734" i="6"/>
  <c r="N1708" i="6"/>
  <c r="N1686" i="6"/>
  <c r="N1672" i="6"/>
  <c r="N1650" i="6"/>
  <c r="N1628" i="6"/>
  <c r="N1622" i="6"/>
  <c r="N1610" i="6"/>
  <c r="N1604" i="6"/>
  <c r="N1589" i="6"/>
  <c r="N1584" i="6"/>
  <c r="N1580" i="6"/>
  <c r="N1566" i="6"/>
  <c r="N1562" i="6"/>
  <c r="N1548" i="6"/>
  <c r="N1544" i="6"/>
  <c r="N1540" i="6"/>
  <c r="N1526" i="6"/>
  <c r="N1522" i="6"/>
  <c r="N1518" i="6"/>
  <c r="N1504" i="6"/>
  <c r="N1500" i="6"/>
  <c r="N1496" i="6"/>
  <c r="N1482" i="6"/>
  <c r="N1478" i="6"/>
  <c r="N1464" i="6"/>
  <c r="N1460" i="6"/>
  <c r="N1456" i="6"/>
  <c r="N1442" i="6"/>
  <c r="N1438" i="6"/>
  <c r="N1434" i="6"/>
  <c r="N1420" i="6"/>
  <c r="N1964" i="6"/>
  <c r="N1774" i="6"/>
  <c r="N1668" i="6"/>
  <c r="N1561" i="6"/>
  <c r="N1539" i="6"/>
  <c r="N1525" i="6"/>
  <c r="N1502" i="6"/>
  <c r="N1480" i="6"/>
  <c r="N1459" i="6"/>
  <c r="N1440" i="6"/>
  <c r="N1422" i="6"/>
  <c r="N1415" i="6"/>
  <c r="N1397" i="6"/>
  <c r="N1392" i="6"/>
  <c r="N1376" i="6"/>
  <c r="N1371" i="6"/>
  <c r="N1354" i="6"/>
  <c r="N1349" i="6"/>
  <c r="N1334" i="6"/>
  <c r="N1328" i="6"/>
  <c r="N1316" i="6"/>
  <c r="N1310" i="6"/>
  <c r="N1295" i="6"/>
  <c r="N1290" i="6"/>
  <c r="N1273" i="6"/>
  <c r="N1268" i="6"/>
  <c r="N1252" i="6"/>
  <c r="N1247" i="6"/>
  <c r="N1229" i="6"/>
  <c r="N1224" i="6"/>
  <c r="N1208" i="6"/>
  <c r="N1203" i="6"/>
  <c r="N1186" i="6"/>
  <c r="N1182" i="6"/>
  <c r="N1168" i="6"/>
  <c r="N1164" i="6"/>
  <c r="N1160" i="6"/>
  <c r="N1146" i="6"/>
  <c r="N1142" i="6"/>
  <c r="N1128" i="6"/>
  <c r="N1124" i="6"/>
  <c r="N1120" i="6"/>
  <c r="N1106" i="6"/>
  <c r="N1102" i="6"/>
  <c r="N1098" i="6"/>
  <c r="N1084" i="6"/>
  <c r="N1080" i="6"/>
  <c r="N1076" i="6"/>
  <c r="N1062" i="6"/>
  <c r="N1058" i="6"/>
  <c r="N1044" i="6"/>
  <c r="N1040" i="6"/>
  <c r="N1036" i="6"/>
  <c r="N1022" i="6"/>
  <c r="N1018" i="6"/>
  <c r="N1014" i="6"/>
  <c r="N1000" i="6"/>
  <c r="N996" i="6"/>
  <c r="N992" i="6"/>
  <c r="N978" i="6"/>
  <c r="N974" i="6"/>
  <c r="N960" i="6"/>
  <c r="N956" i="6"/>
  <c r="N952" i="6"/>
  <c r="N938" i="6"/>
  <c r="N934" i="6"/>
  <c r="N2048" i="6"/>
  <c r="N1898" i="6"/>
  <c r="N1608" i="6"/>
  <c r="N1521" i="6"/>
  <c r="N1499" i="6"/>
  <c r="N1485" i="6"/>
  <c r="N1477" i="6"/>
  <c r="N1458" i="6"/>
  <c r="N1437" i="6"/>
  <c r="N1419" i="6"/>
  <c r="N1414" i="6"/>
  <c r="N1401" i="6"/>
  <c r="N1396" i="6"/>
  <c r="N1380" i="6"/>
  <c r="N1375" i="6"/>
  <c r="N1370" i="6"/>
  <c r="N1358" i="6"/>
  <c r="N1353" i="6"/>
  <c r="N1338" i="6"/>
  <c r="N1332" i="6"/>
  <c r="N1314" i="6"/>
  <c r="N1309" i="6"/>
  <c r="N1294" i="6"/>
  <c r="N1288" i="6"/>
  <c r="N1272" i="6"/>
  <c r="N1266" i="6"/>
  <c r="N1251" i="6"/>
  <c r="N1246" i="6"/>
  <c r="N1233" i="6"/>
  <c r="N1228" i="6"/>
  <c r="N1212" i="6"/>
  <c r="N1207" i="6"/>
  <c r="N1202" i="6"/>
  <c r="N1190" i="6"/>
  <c r="N1185" i="6"/>
  <c r="N1181" i="6"/>
  <c r="N1167" i="6"/>
  <c r="N1163" i="6"/>
  <c r="N1149" i="6"/>
  <c r="N1145" i="6"/>
  <c r="N1141" i="6"/>
  <c r="N1127" i="6"/>
  <c r="N1123" i="6"/>
  <c r="N1119" i="6"/>
  <c r="N1105" i="6"/>
  <c r="N1101" i="6"/>
  <c r="N1097" i="6"/>
  <c r="N1083" i="6"/>
  <c r="N1079" i="6"/>
  <c r="N1065" i="6"/>
  <c r="N1061" i="6"/>
  <c r="N1057" i="6"/>
  <c r="N1043" i="6"/>
  <c r="N1039" i="6"/>
  <c r="N1035" i="6"/>
  <c r="N1021" i="6"/>
  <c r="N1017" i="6"/>
  <c r="N1013" i="6"/>
  <c r="N999" i="6"/>
  <c r="N995" i="6"/>
  <c r="N981" i="6"/>
  <c r="N977" i="6"/>
  <c r="N973" i="6"/>
  <c r="N959" i="6"/>
  <c r="N955" i="6"/>
  <c r="N951" i="6"/>
  <c r="N937" i="6"/>
  <c r="N933" i="6"/>
  <c r="N1942" i="6"/>
  <c r="N1836" i="6"/>
  <c r="N1796" i="6"/>
  <c r="N1646" i="6"/>
  <c r="N1603" i="6"/>
  <c r="N1588" i="6"/>
  <c r="N1569" i="6"/>
  <c r="N1547" i="6"/>
  <c r="N1517" i="6"/>
  <c r="N1498" i="6"/>
  <c r="N1484" i="6"/>
  <c r="N1476" i="6"/>
  <c r="N1463" i="6"/>
  <c r="N1455" i="6"/>
  <c r="N1436" i="6"/>
  <c r="N1418" i="6"/>
  <c r="N1412" i="6"/>
  <c r="N1400" i="6"/>
  <c r="N1394" i="6"/>
  <c r="N1379" i="6"/>
  <c r="N1374" i="6"/>
  <c r="N1357" i="6"/>
  <c r="N1352" i="6"/>
  <c r="N1336" i="6"/>
  <c r="N1331" i="6"/>
  <c r="N1313" i="6"/>
  <c r="N1308" i="6"/>
  <c r="N1292" i="6"/>
  <c r="N1287" i="6"/>
  <c r="N1270" i="6"/>
  <c r="N1265" i="6"/>
  <c r="N1250" i="6"/>
  <c r="N1244" i="6"/>
  <c r="N1232" i="6"/>
  <c r="N1226" i="6"/>
  <c r="N1211" i="6"/>
  <c r="N1206" i="6"/>
  <c r="N1189" i="6"/>
  <c r="N1184" i="6"/>
  <c r="N1170" i="6"/>
  <c r="N1166" i="6"/>
  <c r="N1162" i="6"/>
  <c r="N1148" i="6"/>
  <c r="N1144" i="6"/>
  <c r="N1140" i="6"/>
  <c r="N1126" i="6"/>
  <c r="N1122" i="6"/>
  <c r="N1118" i="6"/>
  <c r="N1104" i="6"/>
  <c r="N1100" i="6"/>
  <c r="N1086" i="6"/>
  <c r="N1082" i="6"/>
  <c r="N1078" i="6"/>
  <c r="N1064" i="6"/>
  <c r="N1060" i="6"/>
  <c r="N1056" i="6"/>
  <c r="N1042" i="6"/>
  <c r="N1038" i="6"/>
  <c r="N1034" i="6"/>
  <c r="N1020" i="6"/>
  <c r="N1016" i="6"/>
  <c r="N1002" i="6"/>
  <c r="N998" i="6"/>
  <c r="N994" i="6"/>
  <c r="N980" i="6"/>
  <c r="N976" i="6"/>
  <c r="N972" i="6"/>
  <c r="N958" i="6"/>
  <c r="N954" i="6"/>
  <c r="N950" i="6"/>
  <c r="N936" i="6"/>
  <c r="N932" i="6"/>
  <c r="N1730" i="6"/>
  <c r="N1543" i="6"/>
  <c r="N1503" i="6"/>
  <c r="N1462" i="6"/>
  <c r="N1350" i="6"/>
  <c r="N1335" i="6"/>
  <c r="N1312" i="6"/>
  <c r="N1291" i="6"/>
  <c r="N1269" i="6"/>
  <c r="N1230" i="6"/>
  <c r="N1143" i="6"/>
  <c r="N1099" i="6"/>
  <c r="N1077" i="6"/>
  <c r="N1063" i="6"/>
  <c r="N1041" i="6"/>
  <c r="N1023" i="6"/>
  <c r="N1001" i="6"/>
  <c r="N971" i="6"/>
  <c r="N931" i="6"/>
  <c r="N916" i="6"/>
  <c r="N912" i="6"/>
  <c r="N908" i="6"/>
  <c r="N894" i="6"/>
  <c r="N890" i="6"/>
  <c r="N876" i="6"/>
  <c r="N872" i="6"/>
  <c r="N868" i="6"/>
  <c r="N854" i="6"/>
  <c r="N850" i="6"/>
  <c r="N846" i="6"/>
  <c r="N832" i="6"/>
  <c r="N828" i="6"/>
  <c r="N824" i="6"/>
  <c r="N810" i="6"/>
  <c r="N806" i="6"/>
  <c r="N792" i="6"/>
  <c r="N788" i="6"/>
  <c r="N784" i="6"/>
  <c r="N770" i="6"/>
  <c r="N766" i="6"/>
  <c r="N762" i="6"/>
  <c r="N748" i="6"/>
  <c r="N744" i="6"/>
  <c r="N740" i="6"/>
  <c r="N726" i="6"/>
  <c r="N722" i="6"/>
  <c r="N708" i="6"/>
  <c r="N704" i="6"/>
  <c r="N700" i="6"/>
  <c r="N686" i="6"/>
  <c r="N682" i="6"/>
  <c r="N678" i="6"/>
  <c r="N664" i="6"/>
  <c r="N660" i="6"/>
  <c r="N656" i="6"/>
  <c r="N642" i="6"/>
  <c r="N638" i="6"/>
  <c r="N624" i="6"/>
  <c r="N620" i="6"/>
  <c r="N616" i="6"/>
  <c r="N602" i="6"/>
  <c r="N598" i="6"/>
  <c r="N594" i="6"/>
  <c r="N580" i="6"/>
  <c r="N576" i="6"/>
  <c r="N572" i="6"/>
  <c r="N558" i="6"/>
  <c r="N554" i="6"/>
  <c r="N540" i="6"/>
  <c r="N536" i="6"/>
  <c r="N532" i="6"/>
  <c r="N518" i="6"/>
  <c r="N514" i="6"/>
  <c r="N510" i="6"/>
  <c r="N496" i="6"/>
  <c r="N492" i="6"/>
  <c r="N488" i="6"/>
  <c r="N474" i="6"/>
  <c r="N470" i="6"/>
  <c r="N456" i="6"/>
  <c r="N452" i="6"/>
  <c r="N448" i="6"/>
  <c r="N434" i="6"/>
  <c r="N430" i="6"/>
  <c r="N426" i="6"/>
  <c r="N412" i="6"/>
  <c r="N408" i="6"/>
  <c r="N404" i="6"/>
  <c r="N390" i="6"/>
  <c r="N386" i="6"/>
  <c r="N372" i="6"/>
  <c r="N368" i="6"/>
  <c r="N364" i="6"/>
  <c r="N350" i="6"/>
  <c r="N346" i="6"/>
  <c r="N342" i="6"/>
  <c r="N328" i="6"/>
  <c r="N324" i="6"/>
  <c r="N320" i="6"/>
  <c r="N306" i="6"/>
  <c r="N302" i="6"/>
  <c r="N288" i="6"/>
  <c r="N284" i="6"/>
  <c r="N280" i="6"/>
  <c r="N266" i="6"/>
  <c r="N262" i="6"/>
  <c r="N258" i="6"/>
  <c r="N244" i="6"/>
  <c r="N240" i="6"/>
  <c r="N236" i="6"/>
  <c r="N222" i="6"/>
  <c r="N218" i="6"/>
  <c r="N204" i="6"/>
  <c r="N200" i="6"/>
  <c r="N196" i="6"/>
  <c r="N182" i="6"/>
  <c r="N178" i="6"/>
  <c r="N174" i="6"/>
  <c r="N160" i="6"/>
  <c r="N156" i="6"/>
  <c r="N152" i="6"/>
  <c r="N138" i="6"/>
  <c r="N134" i="6"/>
  <c r="N120" i="6"/>
  <c r="N116" i="6"/>
  <c r="N112" i="6"/>
  <c r="N98" i="6"/>
  <c r="N94" i="6"/>
  <c r="N90" i="6"/>
  <c r="N76" i="6"/>
  <c r="N72" i="6"/>
  <c r="N68" i="6"/>
  <c r="N54" i="6"/>
  <c r="N50" i="6"/>
  <c r="N33" i="6"/>
  <c r="N29" i="6"/>
  <c r="N1454" i="6"/>
  <c r="N1441" i="6"/>
  <c r="N1398" i="6"/>
  <c r="N1330" i="6"/>
  <c r="N1286" i="6"/>
  <c r="N1254" i="6"/>
  <c r="N1225" i="6"/>
  <c r="N1210" i="6"/>
  <c r="N1169" i="6"/>
  <c r="N1139" i="6"/>
  <c r="N1059" i="6"/>
  <c r="N1037" i="6"/>
  <c r="N1019" i="6"/>
  <c r="N997" i="6"/>
  <c r="N930" i="6"/>
  <c r="N915" i="6"/>
  <c r="N911" i="6"/>
  <c r="N897" i="6"/>
  <c r="N893" i="6"/>
  <c r="N889" i="6"/>
  <c r="N875" i="6"/>
  <c r="N871" i="6"/>
  <c r="N867" i="6"/>
  <c r="N853" i="6"/>
  <c r="N849" i="6"/>
  <c r="N845" i="6"/>
  <c r="N831" i="6"/>
  <c r="N827" i="6"/>
  <c r="N813" i="6"/>
  <c r="N809" i="6"/>
  <c r="N805" i="6"/>
  <c r="N791" i="6"/>
  <c r="N787" i="6"/>
  <c r="N783" i="6"/>
  <c r="N769" i="6"/>
  <c r="N765" i="6"/>
  <c r="N761" i="6"/>
  <c r="N747" i="6"/>
  <c r="N743" i="6"/>
  <c r="N729" i="6"/>
  <c r="N725" i="6"/>
  <c r="N721" i="6"/>
  <c r="N707" i="6"/>
  <c r="N703" i="6"/>
  <c r="N699" i="6"/>
  <c r="N685" i="6"/>
  <c r="N681" i="6"/>
  <c r="N677" i="6"/>
  <c r="N663" i="6"/>
  <c r="N659" i="6"/>
  <c r="N645" i="6"/>
  <c r="N641" i="6"/>
  <c r="N637" i="6"/>
  <c r="N623" i="6"/>
  <c r="N619" i="6"/>
  <c r="N615" i="6"/>
  <c r="N601" i="6"/>
  <c r="N597" i="6"/>
  <c r="N593" i="6"/>
  <c r="N579" i="6"/>
  <c r="N575" i="6"/>
  <c r="N561" i="6"/>
  <c r="N557" i="6"/>
  <c r="N553" i="6"/>
  <c r="N539" i="6"/>
  <c r="N535" i="6"/>
  <c r="N531" i="6"/>
  <c r="N517" i="6"/>
  <c r="N513" i="6"/>
  <c r="N509" i="6"/>
  <c r="N495" i="6"/>
  <c r="N491" i="6"/>
  <c r="N477" i="6"/>
  <c r="N473" i="6"/>
  <c r="N469" i="6"/>
  <c r="N455" i="6"/>
  <c r="N451" i="6"/>
  <c r="N447" i="6"/>
  <c r="N433" i="6"/>
  <c r="N429" i="6"/>
  <c r="N425" i="6"/>
  <c r="N411" i="6"/>
  <c r="N407" i="6"/>
  <c r="N393" i="6"/>
  <c r="N389" i="6"/>
  <c r="N385" i="6"/>
  <c r="N371" i="6"/>
  <c r="N367" i="6"/>
  <c r="N363" i="6"/>
  <c r="N349" i="6"/>
  <c r="N345" i="6"/>
  <c r="N341" i="6"/>
  <c r="N327" i="6"/>
  <c r="N323" i="6"/>
  <c r="N309" i="6"/>
  <c r="N305" i="6"/>
  <c r="N301" i="6"/>
  <c r="N287" i="6"/>
  <c r="N283" i="6"/>
  <c r="N279" i="6"/>
  <c r="N265" i="6"/>
  <c r="N261" i="6"/>
  <c r="N257" i="6"/>
  <c r="N243" i="6"/>
  <c r="N239" i="6"/>
  <c r="N225" i="6"/>
  <c r="N221" i="6"/>
  <c r="N217" i="6"/>
  <c r="N203" i="6"/>
  <c r="N199" i="6"/>
  <c r="N195" i="6"/>
  <c r="N181" i="6"/>
  <c r="N177" i="6"/>
  <c r="N173" i="6"/>
  <c r="N159" i="6"/>
  <c r="N155" i="6"/>
  <c r="N141" i="6"/>
  <c r="N137" i="6"/>
  <c r="N133" i="6"/>
  <c r="N119" i="6"/>
  <c r="N115" i="6"/>
  <c r="N111" i="6"/>
  <c r="N97" i="6"/>
  <c r="N2026" i="6"/>
  <c r="N1626" i="6"/>
  <c r="N1565" i="6"/>
  <c r="N1481" i="6"/>
  <c r="N1433" i="6"/>
  <c r="N1393" i="6"/>
  <c r="N1378" i="6"/>
  <c r="N1248" i="6"/>
  <c r="N1204" i="6"/>
  <c r="N1188" i="6"/>
  <c r="N1165" i="6"/>
  <c r="N1125" i="6"/>
  <c r="N1107" i="6"/>
  <c r="N1085" i="6"/>
  <c r="N1055" i="6"/>
  <c r="N1015" i="6"/>
  <c r="N993" i="6"/>
  <c r="N979" i="6"/>
  <c r="N957" i="6"/>
  <c r="N939" i="6"/>
  <c r="N929" i="6"/>
  <c r="N918" i="6"/>
  <c r="N914" i="6"/>
  <c r="N910" i="6"/>
  <c r="N896" i="6"/>
  <c r="N892" i="6"/>
  <c r="N888" i="6"/>
  <c r="N874" i="6"/>
  <c r="N870" i="6"/>
  <c r="N866" i="6"/>
  <c r="N852" i="6"/>
  <c r="N848" i="6"/>
  <c r="N834" i="6"/>
  <c r="N830" i="6"/>
  <c r="N826" i="6"/>
  <c r="N812" i="6"/>
  <c r="N808" i="6"/>
  <c r="N804" i="6"/>
  <c r="N790" i="6"/>
  <c r="N786" i="6"/>
  <c r="N782" i="6"/>
  <c r="N768" i="6"/>
  <c r="N764" i="6"/>
  <c r="N750" i="6"/>
  <c r="N746" i="6"/>
  <c r="N742" i="6"/>
  <c r="N728" i="6"/>
  <c r="N724" i="6"/>
  <c r="N720" i="6"/>
  <c r="N706" i="6"/>
  <c r="N702" i="6"/>
  <c r="N698" i="6"/>
  <c r="N684" i="6"/>
  <c r="N680" i="6"/>
  <c r="N666" i="6"/>
  <c r="N662" i="6"/>
  <c r="N658" i="6"/>
  <c r="N644" i="6"/>
  <c r="N640" i="6"/>
  <c r="N636" i="6"/>
  <c r="N622" i="6"/>
  <c r="N618" i="6"/>
  <c r="N614" i="6"/>
  <c r="N600" i="6"/>
  <c r="N596" i="6"/>
  <c r="N582" i="6"/>
  <c r="N578" i="6"/>
  <c r="N574" i="6"/>
  <c r="N560" i="6"/>
  <c r="N556" i="6"/>
  <c r="N552" i="6"/>
  <c r="N538" i="6"/>
  <c r="N534" i="6"/>
  <c r="N530" i="6"/>
  <c r="N516" i="6"/>
  <c r="N512" i="6"/>
  <c r="N498" i="6"/>
  <c r="N494" i="6"/>
  <c r="N490" i="6"/>
  <c r="N476" i="6"/>
  <c r="N472" i="6"/>
  <c r="N468" i="6"/>
  <c r="N454" i="6"/>
  <c r="N450" i="6"/>
  <c r="N446" i="6"/>
  <c r="N432" i="6"/>
  <c r="N428" i="6"/>
  <c r="N414" i="6"/>
  <c r="N410" i="6"/>
  <c r="N406" i="6"/>
  <c r="N392" i="6"/>
  <c r="N388" i="6"/>
  <c r="N384" i="6"/>
  <c r="N370" i="6"/>
  <c r="N366" i="6"/>
  <c r="N362" i="6"/>
  <c r="N348" i="6"/>
  <c r="N344" i="6"/>
  <c r="N330" i="6"/>
  <c r="N326" i="6"/>
  <c r="N322" i="6"/>
  <c r="N308" i="6"/>
  <c r="N304" i="6"/>
  <c r="N300" i="6"/>
  <c r="N286" i="6"/>
  <c r="N282" i="6"/>
  <c r="N278" i="6"/>
  <c r="N264" i="6"/>
  <c r="N260" i="6"/>
  <c r="N246" i="6"/>
  <c r="N242" i="6"/>
  <c r="N238" i="6"/>
  <c r="N224" i="6"/>
  <c r="N220" i="6"/>
  <c r="N216" i="6"/>
  <c r="N202" i="6"/>
  <c r="N198" i="6"/>
  <c r="N194" i="6"/>
  <c r="N180" i="6"/>
  <c r="N176" i="6"/>
  <c r="N162" i="6"/>
  <c r="N158" i="6"/>
  <c r="N154" i="6"/>
  <c r="N140" i="6"/>
  <c r="N136" i="6"/>
  <c r="N28" i="6"/>
  <c r="N48" i="6"/>
  <c r="N53" i="6"/>
  <c r="N69" i="6"/>
  <c r="N74" i="6"/>
  <c r="N92" i="6"/>
  <c r="N99" i="6"/>
  <c r="N117" i="6"/>
  <c r="N153" i="6"/>
  <c r="N201" i="6"/>
  <c r="N237" i="6"/>
  <c r="N259" i="6"/>
  <c r="N321" i="6"/>
  <c r="M334" i="6"/>
  <c r="M333" i="6"/>
  <c r="F334" i="6" s="1"/>
  <c r="L41" i="6"/>
  <c r="N30" i="6"/>
  <c r="N35" i="6"/>
  <c r="N49" i="6"/>
  <c r="N55" i="6"/>
  <c r="M60" i="6"/>
  <c r="F61" i="6" s="1"/>
  <c r="N70" i="6"/>
  <c r="N75" i="6"/>
  <c r="M82" i="6"/>
  <c r="M81" i="6"/>
  <c r="F82" i="6" s="1"/>
  <c r="N93" i="6"/>
  <c r="N110" i="6"/>
  <c r="N118" i="6"/>
  <c r="N131" i="6"/>
  <c r="N157" i="6"/>
  <c r="N179" i="6"/>
  <c r="N241" i="6"/>
  <c r="N263" i="6"/>
  <c r="N325" i="6"/>
  <c r="N347" i="6"/>
  <c r="N409" i="6"/>
  <c r="N431" i="6"/>
  <c r="N493" i="6"/>
  <c r="N515" i="6"/>
  <c r="N577" i="6"/>
  <c r="N599" i="6"/>
  <c r="N661" i="6"/>
  <c r="N683" i="6"/>
  <c r="N745" i="6"/>
  <c r="N767" i="6"/>
  <c r="N829" i="6"/>
  <c r="N851" i="6"/>
  <c r="N913" i="6"/>
  <c r="N975" i="6"/>
  <c r="N1103" i="6"/>
  <c r="N1147" i="6"/>
  <c r="N1161" i="6"/>
  <c r="N1296" i="6"/>
  <c r="M1405" i="6"/>
  <c r="M1404" i="6"/>
  <c r="F1405" i="6" s="1"/>
  <c r="N1416" i="6"/>
  <c r="N1583" i="6"/>
  <c r="M207" i="6"/>
  <c r="F208" i="6" s="1"/>
  <c r="M291" i="6"/>
  <c r="F292" i="6" s="1"/>
  <c r="M375" i="6"/>
  <c r="F376" i="6" s="1"/>
  <c r="M459" i="6"/>
  <c r="F460" i="6" s="1"/>
  <c r="M543" i="6"/>
  <c r="F544" i="6" s="1"/>
  <c r="M627" i="6"/>
  <c r="F628" i="6" s="1"/>
  <c r="M711" i="6"/>
  <c r="F712" i="6" s="1"/>
  <c r="M795" i="6"/>
  <c r="F796" i="6" s="1"/>
  <c r="M879" i="6"/>
  <c r="F880" i="6" s="1"/>
  <c r="M1006" i="6"/>
  <c r="M1005" i="6"/>
  <c r="F1069" i="6"/>
  <c r="M1237" i="6"/>
  <c r="M1236" i="6"/>
  <c r="F1237" i="6" s="1"/>
  <c r="F1342" i="6"/>
  <c r="M1467" i="6"/>
  <c r="M1468" i="6"/>
  <c r="M1615" i="6"/>
  <c r="M1614" i="6"/>
  <c r="F985" i="6"/>
  <c r="M1090" i="6"/>
  <c r="M1089" i="6"/>
  <c r="M1489" i="6"/>
  <c r="M1488" i="6"/>
  <c r="F1489" i="6" s="1"/>
  <c r="M963" i="6"/>
  <c r="F964" i="6" s="1"/>
  <c r="M1047" i="6"/>
  <c r="F1048" i="6" s="1"/>
  <c r="M1279" i="6"/>
  <c r="F1279" i="6" s="1"/>
  <c r="F1531" i="6"/>
  <c r="M942" i="6"/>
  <c r="F943" i="6" s="1"/>
  <c r="M1026" i="6"/>
  <c r="F1027" i="6" s="1"/>
  <c r="M1110" i="6"/>
  <c r="F1111" i="6" s="1"/>
  <c r="M1299" i="6"/>
  <c r="F1300" i="6" s="1"/>
  <c r="M1321" i="6"/>
  <c r="M1320" i="6"/>
  <c r="F1447" i="6"/>
  <c r="M1552" i="6"/>
  <c r="M1551" i="6"/>
  <c r="F1552" i="6" s="1"/>
  <c r="M1699" i="6"/>
  <c r="M1698" i="6"/>
  <c r="F1699" i="6" s="1"/>
  <c r="F1762" i="6"/>
  <c r="M1867" i="6"/>
  <c r="M1866" i="6"/>
  <c r="F1930" i="6"/>
  <c r="F2014" i="6"/>
  <c r="F2098" i="6"/>
  <c r="M1572" i="6"/>
  <c r="F1573" i="6" s="1"/>
  <c r="M1783" i="6"/>
  <c r="M1782" i="6"/>
  <c r="F1783" i="6" s="1"/>
  <c r="M1951" i="6"/>
  <c r="M1950" i="6"/>
  <c r="M2035" i="6"/>
  <c r="M2034" i="6"/>
  <c r="F2035" i="6" s="1"/>
  <c r="M1656" i="6"/>
  <c r="F1657" i="6" s="1"/>
  <c r="M1992" i="6"/>
  <c r="F1993" i="6" s="1"/>
  <c r="M2076" i="6"/>
  <c r="F2077" i="6" s="1"/>
  <c r="K12" i="16"/>
  <c r="K13" i="16"/>
  <c r="K14" i="16"/>
  <c r="K16" i="16"/>
  <c r="F1468" i="6" l="1"/>
  <c r="F838" i="6"/>
  <c r="F670" i="6"/>
  <c r="F502" i="6"/>
  <c r="F1951" i="6"/>
  <c r="F1867" i="6"/>
  <c r="F1321" i="6"/>
  <c r="F1090" i="6"/>
  <c r="F1615" i="6"/>
  <c r="F1006" i="6"/>
  <c r="F922" i="6"/>
  <c r="F1174" i="6"/>
  <c r="K15" i="16"/>
  <c r="F17" i="17" l="1"/>
  <c r="C9" i="17"/>
  <c r="K8" i="16" l="1"/>
  <c r="K7" i="16"/>
  <c r="D22" i="9" l="1"/>
  <c r="D20" i="9"/>
  <c r="G22" i="12"/>
  <c r="E16" i="12"/>
  <c r="C7" i="16" l="1"/>
  <c r="C3" i="16"/>
  <c r="C9" i="16" s="1"/>
  <c r="C2" i="16"/>
  <c r="K9" i="16"/>
  <c r="K10" i="16"/>
  <c r="K11" i="16"/>
  <c r="C14" i="17"/>
  <c r="D18" i="9"/>
  <c r="C10" i="10"/>
  <c r="C4" i="16" l="1"/>
  <c r="C10" i="16" s="1"/>
  <c r="C8" i="16"/>
  <c r="F10" i="12"/>
  <c r="C7" i="10"/>
  <c r="C13" i="10"/>
  <c r="C10" i="17" l="1"/>
  <c r="C16" i="17" s="1"/>
  <c r="C15" i="17" l="1"/>
  <c r="C11" i="17"/>
  <c r="C17" i="17" s="1"/>
</calcChain>
</file>

<file path=xl/sharedStrings.xml><?xml version="1.0" encoding="utf-8"?>
<sst xmlns="http://schemas.openxmlformats.org/spreadsheetml/2006/main" count="3536" uniqueCount="205">
  <si>
    <t>執行</t>
    <rPh sb="0" eb="2">
      <t>シッコウ</t>
    </rPh>
    <phoneticPr fontId="1"/>
  </si>
  <si>
    <t>から</t>
    <phoneticPr fontId="1"/>
  </si>
  <si>
    <t>まで</t>
    <phoneticPr fontId="1"/>
  </si>
  <si>
    <t>（第</t>
    <rPh sb="1" eb="2">
      <t>ダイ</t>
    </rPh>
    <phoneticPr fontId="1"/>
  </si>
  <si>
    <t>回分）</t>
    <rPh sb="0" eb="1">
      <t>カイ</t>
    </rPh>
    <rPh sb="1" eb="2">
      <t>ブン</t>
    </rPh>
    <phoneticPr fontId="1"/>
  </si>
  <si>
    <t>公職の候補者</t>
    <rPh sb="0" eb="1">
      <t>コウ</t>
    </rPh>
    <rPh sb="1" eb="2">
      <t>ショク</t>
    </rPh>
    <rPh sb="3" eb="4">
      <t>コウ</t>
    </rPh>
    <rPh sb="4" eb="5">
      <t>ホ</t>
    </rPh>
    <rPh sb="5" eb="6">
      <t>シャ</t>
    </rPh>
    <phoneticPr fontId="1"/>
  </si>
  <si>
    <t>２　</t>
    <phoneticPr fontId="1"/>
  </si>
  <si>
    <t>３　</t>
    <phoneticPr fontId="1"/>
  </si>
  <si>
    <t>住　所</t>
    <rPh sb="0" eb="1">
      <t>ジュウ</t>
    </rPh>
    <rPh sb="2" eb="3">
      <t>ショ</t>
    </rPh>
    <phoneticPr fontId="1"/>
  </si>
  <si>
    <t>氏　名</t>
    <rPh sb="0" eb="1">
      <t>シ</t>
    </rPh>
    <rPh sb="2" eb="3">
      <t>メイ</t>
    </rPh>
    <phoneticPr fontId="1"/>
  </si>
  <si>
    <t>選挙名称</t>
    <rPh sb="0" eb="2">
      <t>センキョ</t>
    </rPh>
    <rPh sb="2" eb="4">
      <t>メイショウ</t>
    </rPh>
    <phoneticPr fontId="1"/>
  </si>
  <si>
    <t>４　収入の部　（Ｎｏ．　　）</t>
    <rPh sb="2" eb="4">
      <t>シュウニュウ</t>
    </rPh>
    <rPh sb="5" eb="6">
      <t>ブ</t>
    </rPh>
    <phoneticPr fontId="1"/>
  </si>
  <si>
    <t>住所又は主たる事務所の所在地</t>
    <rPh sb="0" eb="2">
      <t>ジュウショ</t>
    </rPh>
    <rPh sb="2" eb="3">
      <t>マタ</t>
    </rPh>
    <rPh sb="4" eb="5">
      <t>シュ</t>
    </rPh>
    <rPh sb="7" eb="10">
      <t>ジムショ</t>
    </rPh>
    <rPh sb="11" eb="14">
      <t>ショザイチ</t>
    </rPh>
    <phoneticPr fontId="1"/>
  </si>
  <si>
    <t>氏名又は団体名</t>
    <rPh sb="0" eb="2">
      <t>シメイ</t>
    </rPh>
    <rPh sb="2" eb="3">
      <t>マタ</t>
    </rPh>
    <rPh sb="4" eb="7">
      <t>ダンタイメイ</t>
    </rPh>
    <phoneticPr fontId="1"/>
  </si>
  <si>
    <t>年　月　日</t>
    <rPh sb="0" eb="1">
      <t>トシ</t>
    </rPh>
    <rPh sb="2" eb="3">
      <t>ツキ</t>
    </rPh>
    <rPh sb="4" eb="5">
      <t>ヒ</t>
    </rPh>
    <phoneticPr fontId="1"/>
  </si>
  <si>
    <t>種　　　別</t>
    <rPh sb="0" eb="1">
      <t>タネ</t>
    </rPh>
    <rPh sb="4" eb="5">
      <t>ベツ</t>
    </rPh>
    <phoneticPr fontId="1"/>
  </si>
  <si>
    <t>寄　　附　　を　　し　　た　　者</t>
    <rPh sb="0" eb="1">
      <t>ヤドリキ</t>
    </rPh>
    <rPh sb="3" eb="4">
      <t>フ</t>
    </rPh>
    <rPh sb="15" eb="16">
      <t>モノ</t>
    </rPh>
    <phoneticPr fontId="1"/>
  </si>
  <si>
    <t>職　業</t>
    <rPh sb="0" eb="1">
      <t>ショク</t>
    </rPh>
    <rPh sb="2" eb="3">
      <t>ギョウ</t>
    </rPh>
    <phoneticPr fontId="1"/>
  </si>
  <si>
    <t>備　考</t>
    <rPh sb="0" eb="1">
      <t>ソナエ</t>
    </rPh>
    <rPh sb="2" eb="3">
      <t>コウ</t>
    </rPh>
    <phoneticPr fontId="1"/>
  </si>
  <si>
    <t>その他の収入</t>
    <rPh sb="2" eb="3">
      <t>タ</t>
    </rPh>
    <rPh sb="4" eb="6">
      <t>シュウニュウ</t>
    </rPh>
    <phoneticPr fontId="1"/>
  </si>
  <si>
    <t>計</t>
    <rPh sb="0" eb="1">
      <t>ケイ</t>
    </rPh>
    <phoneticPr fontId="1"/>
  </si>
  <si>
    <t>前　回　計</t>
    <rPh sb="0" eb="1">
      <t>ゼン</t>
    </rPh>
    <rPh sb="2" eb="3">
      <t>カイ</t>
    </rPh>
    <rPh sb="4" eb="5">
      <t>ケイ</t>
    </rPh>
    <phoneticPr fontId="1"/>
  </si>
  <si>
    <t>総　　　額</t>
    <rPh sb="0" eb="1">
      <t>フサ</t>
    </rPh>
    <rPh sb="4" eb="5">
      <t>ガク</t>
    </rPh>
    <phoneticPr fontId="1"/>
  </si>
  <si>
    <t>５　支出の部　（Ｎｏ．　　）</t>
    <rPh sb="2" eb="4">
      <t>シシュツ</t>
    </rPh>
    <rPh sb="5" eb="6">
      <t>ブ</t>
    </rPh>
    <phoneticPr fontId="1"/>
  </si>
  <si>
    <t>区分</t>
    <rPh sb="0" eb="2">
      <t>クブン</t>
    </rPh>
    <phoneticPr fontId="1"/>
  </si>
  <si>
    <t>支出の目的</t>
    <rPh sb="0" eb="2">
      <t>シシュツ</t>
    </rPh>
    <rPh sb="3" eb="5">
      <t>モクテキ</t>
    </rPh>
    <phoneticPr fontId="1"/>
  </si>
  <si>
    <t>立候補準備の
ための支出</t>
    <rPh sb="0" eb="3">
      <t>リッコウホ</t>
    </rPh>
    <rPh sb="3" eb="5">
      <t>ジュンビ</t>
    </rPh>
    <rPh sb="10" eb="12">
      <t>シシュツ</t>
    </rPh>
    <phoneticPr fontId="1"/>
  </si>
  <si>
    <t>選挙運動の
ための支出</t>
    <rPh sb="0" eb="2">
      <t>センキョ</t>
    </rPh>
    <rPh sb="2" eb="4">
      <t>ウンドウ</t>
    </rPh>
    <rPh sb="9" eb="11">
      <t>シシュツ</t>
    </rPh>
    <phoneticPr fontId="1"/>
  </si>
  <si>
    <t>ポスターの作成</t>
    <rPh sb="5" eb="7">
      <t>サクセイ</t>
    </rPh>
    <phoneticPr fontId="1"/>
  </si>
  <si>
    <t>円</t>
    <rPh sb="0" eb="1">
      <t>エン</t>
    </rPh>
    <phoneticPr fontId="1"/>
  </si>
  <si>
    <t>候補者氏名</t>
    <rPh sb="0" eb="1">
      <t>コウ</t>
    </rPh>
    <rPh sb="1" eb="2">
      <t>ホ</t>
    </rPh>
    <rPh sb="2" eb="3">
      <t>シャ</t>
    </rPh>
    <rPh sb="3" eb="5">
      <t>シメイ</t>
    </rPh>
    <phoneticPr fontId="1"/>
  </si>
  <si>
    <t>支出の年月日</t>
    <rPh sb="0" eb="2">
      <t>シシュツ</t>
    </rPh>
    <rPh sb="3" eb="6">
      <t>ネンガッピ</t>
    </rPh>
    <phoneticPr fontId="1"/>
  </si>
  <si>
    <t>区　　　　分</t>
    <rPh sb="0" eb="1">
      <t>ク</t>
    </rPh>
    <rPh sb="5" eb="6">
      <t>ブン</t>
    </rPh>
    <phoneticPr fontId="1"/>
  </si>
  <si>
    <t>領収書その他の支出を証すべき
書面を徴し難かった事情</t>
    <rPh sb="0" eb="3">
      <t>リョウシュウショ</t>
    </rPh>
    <rPh sb="5" eb="6">
      <t>タ</t>
    </rPh>
    <rPh sb="7" eb="9">
      <t>シシュツ</t>
    </rPh>
    <rPh sb="10" eb="11">
      <t>ショウ</t>
    </rPh>
    <rPh sb="15" eb="17">
      <t>ショメン</t>
    </rPh>
    <rPh sb="18" eb="19">
      <t>チョウ</t>
    </rPh>
    <rPh sb="20" eb="21">
      <t>ガタ</t>
    </rPh>
    <rPh sb="24" eb="26">
      <t>ジジョウ</t>
    </rPh>
    <phoneticPr fontId="1"/>
  </si>
  <si>
    <t>２　公職の候補者　　　　　氏　名</t>
    <rPh sb="2" eb="4">
      <t>コウショク</t>
    </rPh>
    <rPh sb="5" eb="8">
      <t>コウホシャ</t>
    </rPh>
    <rPh sb="13" eb="14">
      <t>シ</t>
    </rPh>
    <rPh sb="15" eb="16">
      <t>メイ</t>
    </rPh>
    <phoneticPr fontId="1"/>
  </si>
  <si>
    <t>３　出納責任者　　　　　　氏　名</t>
    <rPh sb="2" eb="4">
      <t>スイトウ</t>
    </rPh>
    <rPh sb="4" eb="7">
      <t>セキニンシャ</t>
    </rPh>
    <phoneticPr fontId="1"/>
  </si>
  <si>
    <t>支出の費目</t>
    <rPh sb="0" eb="2">
      <t>シシュツ</t>
    </rPh>
    <rPh sb="3" eb="5">
      <t>ヒモク</t>
    </rPh>
    <phoneticPr fontId="1"/>
  </si>
  <si>
    <t>金銭以外の寄附
及びその他の収
入の見積の根拠</t>
    <rPh sb="0" eb="2">
      <t>キンセン</t>
    </rPh>
    <rPh sb="2" eb="4">
      <t>イガイ</t>
    </rPh>
    <rPh sb="5" eb="7">
      <t>キフ</t>
    </rPh>
    <rPh sb="8" eb="9">
      <t>オヨ</t>
    </rPh>
    <rPh sb="12" eb="13">
      <t>タ</t>
    </rPh>
    <rPh sb="14" eb="15">
      <t>オサム</t>
    </rPh>
    <rPh sb="16" eb="17">
      <t>イリ</t>
    </rPh>
    <rPh sb="18" eb="20">
      <t>ミツモリ</t>
    </rPh>
    <rPh sb="21" eb="23">
      <t>コンキョ</t>
    </rPh>
    <phoneticPr fontId="1"/>
  </si>
  <si>
    <t>備考　１　「区分」の欄には、立候補準備のために要した費用及び選挙運動のために支出した費用の区別を明記するものとする。</t>
    <phoneticPr fontId="1"/>
  </si>
  <si>
    <t xml:space="preserve">      ２　「支出の目的」の欄には、公職選挙法施行規則別記第三十号様式支出簿の備考中６の例により記載するものとする。</t>
    <phoneticPr fontId="1"/>
  </si>
  <si>
    <t>備考　１　「支出の費目」の欄は、公職選挙法施行規則別記第三十号様式支出簿の備考中３の例により記載するものとする。</t>
    <phoneticPr fontId="1"/>
  </si>
  <si>
    <t>　　　２　「支出の目的」の欄は、公職選挙法施行規則別記第三十号様式支出簿の備考中６の例により記載するものとする。</t>
    <phoneticPr fontId="1"/>
  </si>
  <si>
    <t>　　　３　支出の目的ごとに別葉とするものとする。</t>
    <phoneticPr fontId="1"/>
  </si>
  <si>
    <t>　　　４　支出の目的に対応する振込明細書の写しと併せて提出するものとする。</t>
    <phoneticPr fontId="1"/>
  </si>
  <si>
    <t>金銭以外の
支出の見積
の根拠</t>
    <rPh sb="0" eb="2">
      <t>キンセン</t>
    </rPh>
    <rPh sb="2" eb="4">
      <t>イガイ</t>
    </rPh>
    <rPh sb="6" eb="8">
      <t>シシュツ</t>
    </rPh>
    <rPh sb="9" eb="11">
      <t>ミツモリ</t>
    </rPh>
    <rPh sb="13" eb="15">
      <t>コンキョ</t>
    </rPh>
    <phoneticPr fontId="1"/>
  </si>
  <si>
    <t>選 挙 運 動 費 用 収 支 報 告 書</t>
    <phoneticPr fontId="1"/>
  </si>
  <si>
    <t>金 額 又 は
見　積　額
　　　（円）</t>
    <rPh sb="0" eb="1">
      <t>キン</t>
    </rPh>
    <rPh sb="2" eb="3">
      <t>ガク</t>
    </rPh>
    <rPh sb="4" eb="5">
      <t>マタ</t>
    </rPh>
    <rPh sb="8" eb="9">
      <t>ミ</t>
    </rPh>
    <rPh sb="10" eb="11">
      <t>セキ</t>
    </rPh>
    <rPh sb="12" eb="13">
      <t>ガク</t>
    </rPh>
    <rPh sb="18" eb="19">
      <t>エン</t>
    </rPh>
    <phoneticPr fontId="1"/>
  </si>
  <si>
    <t>年　 月 　日</t>
    <rPh sb="0" eb="1">
      <t>トシ</t>
    </rPh>
    <rPh sb="3" eb="4">
      <t>ツキ</t>
    </rPh>
    <rPh sb="6" eb="7">
      <t>ヒ</t>
    </rPh>
    <phoneticPr fontId="1"/>
  </si>
  <si>
    <t>総　　額</t>
    <rPh sb="0" eb="1">
      <t>フサ</t>
    </rPh>
    <rPh sb="3" eb="4">
      <t>ガク</t>
    </rPh>
    <phoneticPr fontId="1"/>
  </si>
  <si>
    <t>領 収 書 等 を 徴 し 難 い 事 情 が あ っ た 支 出 の 明 細 書</t>
    <rPh sb="0" eb="1">
      <t>リョウ</t>
    </rPh>
    <rPh sb="2" eb="3">
      <t>オサム</t>
    </rPh>
    <rPh sb="4" eb="5">
      <t>ショ</t>
    </rPh>
    <rPh sb="6" eb="7">
      <t>トウ</t>
    </rPh>
    <rPh sb="10" eb="11">
      <t>チョウ</t>
    </rPh>
    <rPh sb="14" eb="15">
      <t>ガタ</t>
    </rPh>
    <rPh sb="18" eb="19">
      <t>コト</t>
    </rPh>
    <rPh sb="20" eb="21">
      <t>ジョウ</t>
    </rPh>
    <rPh sb="30" eb="31">
      <t>シ</t>
    </rPh>
    <rPh sb="32" eb="33">
      <t>デ</t>
    </rPh>
    <rPh sb="36" eb="37">
      <t>メイ</t>
    </rPh>
    <rPh sb="38" eb="39">
      <t>ホソ</t>
    </rPh>
    <rPh sb="40" eb="41">
      <t>ショ</t>
    </rPh>
    <phoneticPr fontId="1"/>
  </si>
  <si>
    <t>支 出 の 金 額
　　　　　　（円）</t>
    <rPh sb="0" eb="1">
      <t>シ</t>
    </rPh>
    <rPh sb="2" eb="3">
      <t>デ</t>
    </rPh>
    <rPh sb="6" eb="7">
      <t>キン</t>
    </rPh>
    <rPh sb="8" eb="9">
      <t>ガク</t>
    </rPh>
    <rPh sb="17" eb="18">
      <t>エン</t>
    </rPh>
    <phoneticPr fontId="1"/>
  </si>
  <si>
    <t>振 込 明 細 書 に 係 る 支 出 目 的 書</t>
    <rPh sb="0" eb="1">
      <t>オサム</t>
    </rPh>
    <rPh sb="2" eb="3">
      <t>コミ</t>
    </rPh>
    <rPh sb="4" eb="5">
      <t>メイ</t>
    </rPh>
    <rPh sb="6" eb="7">
      <t>ホソ</t>
    </rPh>
    <rPh sb="8" eb="9">
      <t>ショ</t>
    </rPh>
    <rPh sb="12" eb="13">
      <t>カカワ</t>
    </rPh>
    <rPh sb="16" eb="17">
      <t>シ</t>
    </rPh>
    <rPh sb="18" eb="19">
      <t>デ</t>
    </rPh>
    <rPh sb="20" eb="21">
      <t>メ</t>
    </rPh>
    <rPh sb="22" eb="23">
      <t>テキ</t>
    </rPh>
    <rPh sb="24" eb="25">
      <t>ショ</t>
    </rPh>
    <phoneticPr fontId="1"/>
  </si>
  <si>
    <t>２　公職の候補者　　　　　　　氏　名</t>
    <rPh sb="2" eb="4">
      <t>コウショク</t>
    </rPh>
    <rPh sb="5" eb="8">
      <t>コウホシャ</t>
    </rPh>
    <rPh sb="15" eb="16">
      <t>シ</t>
    </rPh>
    <rPh sb="17" eb="18">
      <t>メイ</t>
    </rPh>
    <phoneticPr fontId="1"/>
  </si>
  <si>
    <t>３　出納責任者　　　　　　　　氏　名</t>
    <rPh sb="2" eb="4">
      <t>スイトウ</t>
    </rPh>
    <rPh sb="4" eb="7">
      <t>セキニンシャ</t>
    </rPh>
    <rPh sb="15" eb="16">
      <t>シ</t>
    </rPh>
    <rPh sb="17" eb="18">
      <t>メイ</t>
    </rPh>
    <phoneticPr fontId="1"/>
  </si>
  <si>
    <t>※この用紙は、収支報告書に添付して提出する領収書等の写しの表紙として使用してください。</t>
  </si>
  <si>
    <t>※提出の際は、用紙のサイズをＡ４版に統一してください。</t>
  </si>
  <si>
    <t>※複数の領収書等の写しを１枚の用紙に納める場合は、それぞれが重ならないようにしてください。</t>
  </si>
  <si>
    <t>選 挙 運 動 費 用 収 支 報 告 書　（ 領収書等の写し綴 ）</t>
    <rPh sb="24" eb="25">
      <t>リョウ</t>
    </rPh>
    <rPh sb="25" eb="26">
      <t>オサム</t>
    </rPh>
    <rPh sb="26" eb="27">
      <t>ショ</t>
    </rPh>
    <rPh sb="27" eb="28">
      <t>トウ</t>
    </rPh>
    <rPh sb="29" eb="30">
      <t>ウツ</t>
    </rPh>
    <rPh sb="31" eb="32">
      <t>ツヅ</t>
    </rPh>
    <phoneticPr fontId="1"/>
  </si>
  <si>
    <t>支　 出　 を　 受 　け 　た 　者</t>
    <rPh sb="0" eb="1">
      <t>シ</t>
    </rPh>
    <rPh sb="3" eb="4">
      <t>デ</t>
    </rPh>
    <rPh sb="9" eb="10">
      <t>ウ</t>
    </rPh>
    <rPh sb="18" eb="19">
      <t>モノ</t>
    </rPh>
    <phoneticPr fontId="1"/>
  </si>
  <si>
    <t>総　計</t>
    <rPh sb="0" eb="1">
      <t>フサ</t>
    </rPh>
    <rPh sb="2" eb="3">
      <t>ケイ</t>
    </rPh>
    <phoneticPr fontId="1"/>
  </si>
  <si>
    <t>総　　　　計</t>
    <rPh sb="0" eb="1">
      <t>ソウ</t>
    </rPh>
    <rPh sb="5" eb="6">
      <t>ケイ</t>
    </rPh>
    <phoneticPr fontId="1"/>
  </si>
  <si>
    <t>「区分」欄</t>
    <rPh sb="1" eb="3">
      <t>クブン</t>
    </rPh>
    <rPh sb="4" eb="5">
      <t>ラン</t>
    </rPh>
    <phoneticPr fontId="1"/>
  </si>
  <si>
    <t>必須様式</t>
    <rPh sb="0" eb="2">
      <t>ヒッス</t>
    </rPh>
    <rPh sb="2" eb="4">
      <t>ヨウシキ</t>
    </rPh>
    <phoneticPr fontId="11"/>
  </si>
  <si>
    <t>　１　表紙</t>
    <rPh sb="3" eb="5">
      <t>ヒョウシ</t>
    </rPh>
    <phoneticPr fontId="1"/>
  </si>
  <si>
    <t>　候補者の住所は、候補者届出書で届け出た住所を都道府県名から記入すること。</t>
    <rPh sb="1" eb="4">
      <t>コウホシャ</t>
    </rPh>
    <rPh sb="5" eb="7">
      <t>ジュウショ</t>
    </rPh>
    <rPh sb="9" eb="12">
      <t>コウホシャ</t>
    </rPh>
    <rPh sb="12" eb="14">
      <t>トドケデ</t>
    </rPh>
    <rPh sb="14" eb="15">
      <t>ショ</t>
    </rPh>
    <rPh sb="16" eb="17">
      <t>トド</t>
    </rPh>
    <rPh sb="18" eb="19">
      <t>デ</t>
    </rPh>
    <rPh sb="20" eb="22">
      <t>ジュウショ</t>
    </rPh>
    <rPh sb="23" eb="27">
      <t>トドウフケン</t>
    </rPh>
    <rPh sb="27" eb="28">
      <t>メイ</t>
    </rPh>
    <rPh sb="30" eb="32">
      <t>キニュウ</t>
    </rPh>
    <phoneticPr fontId="1"/>
  </si>
  <si>
    <t>　候補者の氏名は、候補者届出書で届け出た氏名を記入すること（通称による記入は不可）。</t>
    <rPh sb="1" eb="4">
      <t>コウホシャ</t>
    </rPh>
    <rPh sb="5" eb="7">
      <t>シメイ</t>
    </rPh>
    <rPh sb="9" eb="12">
      <t>コウホシャ</t>
    </rPh>
    <rPh sb="12" eb="14">
      <t>トドケデ</t>
    </rPh>
    <rPh sb="14" eb="15">
      <t>ショ</t>
    </rPh>
    <rPh sb="16" eb="17">
      <t>トド</t>
    </rPh>
    <rPh sb="18" eb="19">
      <t>デ</t>
    </rPh>
    <rPh sb="20" eb="22">
      <t>シメイ</t>
    </rPh>
    <rPh sb="23" eb="25">
      <t>キニュウ</t>
    </rPh>
    <rPh sb="30" eb="32">
      <t>ツウショウ</t>
    </rPh>
    <rPh sb="35" eb="37">
      <t>キニュウ</t>
    </rPh>
    <rPh sb="38" eb="40">
      <t>フカ</t>
    </rPh>
    <phoneticPr fontId="1"/>
  </si>
  <si>
    <t>　＜記入上の注意＞</t>
    <rPh sb="2" eb="4">
      <t>キニュウ</t>
    </rPh>
    <rPh sb="4" eb="5">
      <t>ジョウ</t>
    </rPh>
    <rPh sb="6" eb="8">
      <t>チュウイ</t>
    </rPh>
    <phoneticPr fontId="1"/>
  </si>
  <si>
    <t>　２　収入の部</t>
    <rPh sb="3" eb="5">
      <t>シュウニュウ</t>
    </rPh>
    <rPh sb="6" eb="7">
      <t>ブ</t>
    </rPh>
    <phoneticPr fontId="1"/>
  </si>
  <si>
    <t>　３　支出の部</t>
    <rPh sb="3" eb="5">
      <t>シシュツ</t>
    </rPh>
    <rPh sb="6" eb="7">
      <t>ブ</t>
    </rPh>
    <phoneticPr fontId="1"/>
  </si>
  <si>
    <t>　第２回分以降の報告書にあっては、「収入の部」「支出の部」ともに前回報告した金額をあわせて総額の欄に記載すること。</t>
    <rPh sb="1" eb="2">
      <t>ダイ</t>
    </rPh>
    <rPh sb="3" eb="4">
      <t>カイ</t>
    </rPh>
    <rPh sb="4" eb="5">
      <t>ブン</t>
    </rPh>
    <rPh sb="5" eb="7">
      <t>イコウ</t>
    </rPh>
    <phoneticPr fontId="1"/>
  </si>
  <si>
    <t>　４　その他</t>
    <rPh sb="5" eb="6">
      <t>タ</t>
    </rPh>
    <phoneticPr fontId="1"/>
  </si>
  <si>
    <t>　その他、収入の部の記載については、公職選挙法施行規則別記第三十号様式「収入簿」の備考中２から６までの例によること。</t>
    <rPh sb="3" eb="4">
      <t>タ</t>
    </rPh>
    <phoneticPr fontId="1"/>
  </si>
  <si>
    <t>　寄附及びその他の収入が金銭以外のものであるときは、「金銭以外の寄附及びその他の収入の見積の根拠」欄にその員数、金額、</t>
    <rPh sb="1" eb="3">
      <t>キフ</t>
    </rPh>
    <rPh sb="3" eb="4">
      <t>オヨ</t>
    </rPh>
    <rPh sb="7" eb="8">
      <t>タ</t>
    </rPh>
    <rPh sb="9" eb="11">
      <t>シュウニュウ</t>
    </rPh>
    <rPh sb="12" eb="14">
      <t>キンセン</t>
    </rPh>
    <rPh sb="14" eb="16">
      <t>イガイ</t>
    </rPh>
    <rPh sb="27" eb="29">
      <t>キンセン</t>
    </rPh>
    <rPh sb="29" eb="31">
      <t>イガイ</t>
    </rPh>
    <rPh sb="32" eb="34">
      <t>キフ</t>
    </rPh>
    <rPh sb="34" eb="35">
      <t>オヨ</t>
    </rPh>
    <rPh sb="38" eb="39">
      <t>タ</t>
    </rPh>
    <rPh sb="40" eb="42">
      <t>シュウニュウ</t>
    </rPh>
    <rPh sb="43" eb="45">
      <t>ミツモリ</t>
    </rPh>
    <rPh sb="46" eb="48">
      <t>コンキョ</t>
    </rPh>
    <rPh sb="49" eb="50">
      <t>ラン</t>
    </rPh>
    <rPh sb="53" eb="55">
      <t>インスウ</t>
    </rPh>
    <rPh sb="56" eb="58">
      <t>キンガク</t>
    </rPh>
    <phoneticPr fontId="1"/>
  </si>
  <si>
    <r>
      <t>　第１回分の報告書には、</t>
    </r>
    <r>
      <rPr>
        <u/>
        <sz val="11"/>
        <rFont val="ＭＳ 明朝"/>
        <family val="1"/>
        <charset val="128"/>
      </rPr>
      <t>提出日までの収支</t>
    </r>
    <r>
      <rPr>
        <sz val="11"/>
        <rFont val="ＭＳ 明朝"/>
        <family val="1"/>
        <charset val="128"/>
      </rPr>
      <t>をすべて精算し記入すること。</t>
    </r>
    <rPh sb="1" eb="2">
      <t>ダイ</t>
    </rPh>
    <rPh sb="3" eb="5">
      <t>カイブン</t>
    </rPh>
    <rPh sb="6" eb="9">
      <t>ホウコクショ</t>
    </rPh>
    <rPh sb="12" eb="15">
      <t>テイシュツビ</t>
    </rPh>
    <rPh sb="18" eb="20">
      <t>シュウシ</t>
    </rPh>
    <rPh sb="24" eb="26">
      <t>セイサン</t>
    </rPh>
    <rPh sb="27" eb="29">
      <t>キニュウ</t>
    </rPh>
    <phoneticPr fontId="1"/>
  </si>
  <si>
    <t>　選挙名、選挙執行年月日は正確に記入すること。</t>
    <rPh sb="1" eb="3">
      <t>センキョ</t>
    </rPh>
    <rPh sb="3" eb="4">
      <t>メイ</t>
    </rPh>
    <rPh sb="5" eb="7">
      <t>センキョ</t>
    </rPh>
    <rPh sb="7" eb="9">
      <t>シッコウ</t>
    </rPh>
    <rPh sb="9" eb="12">
      <t>ネンガッピ</t>
    </rPh>
    <rPh sb="13" eb="15">
      <t>セイカク</t>
    </rPh>
    <rPh sb="16" eb="18">
      <t>キニュウ</t>
    </rPh>
    <phoneticPr fontId="1"/>
  </si>
  <si>
    <t>選挙運動用通常葉書の作成</t>
    <rPh sb="0" eb="2">
      <t>センキョ</t>
    </rPh>
    <rPh sb="2" eb="5">
      <t>ウンドウヨウ</t>
    </rPh>
    <rPh sb="5" eb="7">
      <t>ツウジョウ</t>
    </rPh>
    <rPh sb="7" eb="9">
      <t>ハガキ</t>
    </rPh>
    <rPh sb="10" eb="12">
      <t>サクセイ</t>
    </rPh>
    <phoneticPr fontId="1"/>
  </si>
  <si>
    <t>ビラの作成</t>
    <rPh sb="3" eb="5">
      <t>サクセイ</t>
    </rPh>
    <phoneticPr fontId="1"/>
  </si>
  <si>
    <t>選挙事務所の立札及び看板の類の作成</t>
    <rPh sb="0" eb="2">
      <t>センキョ</t>
    </rPh>
    <rPh sb="2" eb="5">
      <t>ジムショ</t>
    </rPh>
    <rPh sb="6" eb="7">
      <t>タ</t>
    </rPh>
    <rPh sb="7" eb="8">
      <t>フダ</t>
    </rPh>
    <rPh sb="8" eb="9">
      <t>オヨ</t>
    </rPh>
    <rPh sb="10" eb="12">
      <t>カンバン</t>
    </rPh>
    <rPh sb="13" eb="14">
      <t>タグイ</t>
    </rPh>
    <rPh sb="15" eb="17">
      <t>サクセイ</t>
    </rPh>
    <phoneticPr fontId="1"/>
  </si>
  <si>
    <t>選挙運動用自動車等の立札及び看板の類の作成</t>
    <rPh sb="0" eb="2">
      <t>センキョ</t>
    </rPh>
    <rPh sb="2" eb="5">
      <t>ウンドウヨウ</t>
    </rPh>
    <rPh sb="5" eb="8">
      <t>ジドウシャ</t>
    </rPh>
    <rPh sb="8" eb="9">
      <t>トウ</t>
    </rPh>
    <rPh sb="10" eb="11">
      <t>タ</t>
    </rPh>
    <rPh sb="11" eb="12">
      <t>フダ</t>
    </rPh>
    <rPh sb="12" eb="13">
      <t>オヨ</t>
    </rPh>
    <rPh sb="14" eb="16">
      <t>カンバン</t>
    </rPh>
    <rPh sb="17" eb="18">
      <t>タグイ</t>
    </rPh>
    <rPh sb="19" eb="21">
      <t>サクセイ</t>
    </rPh>
    <phoneticPr fontId="1"/>
  </si>
  <si>
    <t>個人演説会の立札及び看板の類の作成</t>
    <rPh sb="0" eb="2">
      <t>コジン</t>
    </rPh>
    <rPh sb="2" eb="5">
      <t>エンゼツカイ</t>
    </rPh>
    <rPh sb="6" eb="7">
      <t>タ</t>
    </rPh>
    <rPh sb="7" eb="8">
      <t>フダ</t>
    </rPh>
    <rPh sb="8" eb="9">
      <t>オヨ</t>
    </rPh>
    <rPh sb="10" eb="12">
      <t>カンバン</t>
    </rPh>
    <rPh sb="13" eb="14">
      <t>タグイ</t>
    </rPh>
    <rPh sb="15" eb="17">
      <t>サクセイ</t>
    </rPh>
    <phoneticPr fontId="1"/>
  </si>
  <si>
    <t>　公費負担相当額（上記の合計）</t>
    <rPh sb="1" eb="3">
      <t>コウヒ</t>
    </rPh>
    <rPh sb="3" eb="5">
      <t>フタン</t>
    </rPh>
    <rPh sb="5" eb="8">
      <t>ソウトウガク</t>
    </rPh>
    <rPh sb="9" eb="11">
      <t>ジョウキ</t>
    </rPh>
    <rPh sb="12" eb="14">
      <t>ゴウケイ</t>
    </rPh>
    <phoneticPr fontId="1"/>
  </si>
  <si>
    <t>　なお、寄附については、一件１万円以下のものについて必要に応じて各件ごとに記載しても差し支えない。</t>
    <rPh sb="42" eb="43">
      <t>サ</t>
    </rPh>
    <rPh sb="44" eb="45">
      <t>ツカ</t>
    </rPh>
    <phoneticPr fontId="1"/>
  </si>
  <si>
    <t>　その他、支出の部の記載については、公職選挙法施行規則別記第三十号様式「支出簿」の備考中３から10までの例によること。</t>
    <rPh sb="3" eb="4">
      <t>タ</t>
    </rPh>
    <rPh sb="5" eb="7">
      <t>シシュツ</t>
    </rPh>
    <rPh sb="36" eb="38">
      <t>シシュツ</t>
    </rPh>
    <phoneticPr fontId="1"/>
  </si>
  <si>
    <t>令和　　年　　月　　日</t>
    <rPh sb="0" eb="2">
      <t>レイワ</t>
    </rPh>
    <rPh sb="4" eb="5">
      <t>ネン</t>
    </rPh>
    <rPh sb="7" eb="8">
      <t>ガツ</t>
    </rPh>
    <rPh sb="10" eb="11">
      <t>ニチ</t>
    </rPh>
    <phoneticPr fontId="1"/>
  </si>
  <si>
    <t>　　　令和　　年　　月　　日</t>
    <rPh sb="3" eb="5">
      <t>レイワ</t>
    </rPh>
    <phoneticPr fontId="28"/>
  </si>
  <si>
    <t>（小計：</t>
    <phoneticPr fontId="1"/>
  </si>
  <si>
    <t>寄附</t>
    <rPh sb="0" eb="1">
      <t>ヤドリキ</t>
    </rPh>
    <rPh sb="1" eb="2">
      <t>フ</t>
    </rPh>
    <phoneticPr fontId="1"/>
  </si>
  <si>
    <r>
      <t>　</t>
    </r>
    <r>
      <rPr>
        <u/>
        <sz val="11"/>
        <color indexed="8"/>
        <rFont val="ＭＳ 明朝"/>
        <family val="1"/>
        <charset val="128"/>
      </rPr>
      <t>記入にあたっては、次の費目を設け、費目ごとに記載し、費目ごとの計を記入すること。</t>
    </r>
    <rPh sb="1" eb="3">
      <t>キニュウ</t>
    </rPh>
    <rPh sb="10" eb="11">
      <t>ツギ</t>
    </rPh>
    <rPh sb="12" eb="14">
      <t>ヒモク</t>
    </rPh>
    <rPh sb="15" eb="16">
      <t>モウ</t>
    </rPh>
    <rPh sb="18" eb="20">
      <t>ヒモク</t>
    </rPh>
    <rPh sb="23" eb="25">
      <t>キサイ</t>
    </rPh>
    <rPh sb="27" eb="29">
      <t>ヒモク</t>
    </rPh>
    <rPh sb="32" eb="33">
      <t>ケイ</t>
    </rPh>
    <rPh sb="34" eb="36">
      <t>キニュウ</t>
    </rPh>
    <phoneticPr fontId="1"/>
  </si>
  <si>
    <r>
      <t>　　</t>
    </r>
    <r>
      <rPr>
        <u/>
        <sz val="11"/>
        <color indexed="8"/>
        <rFont val="ＭＳ 明朝"/>
        <family val="1"/>
        <charset val="128"/>
      </rPr>
      <t>(五)印刷費　　　(六)広告費　　　(七)文具費　　　(八)食料費　　　(九)休泊費　　　(十)雑費</t>
    </r>
    <rPh sb="3" eb="4">
      <t>ゴ</t>
    </rPh>
    <rPh sb="5" eb="8">
      <t>インサツヒ</t>
    </rPh>
    <rPh sb="12" eb="13">
      <t>ロク</t>
    </rPh>
    <rPh sb="14" eb="17">
      <t>コウコクヒ</t>
    </rPh>
    <rPh sb="21" eb="22">
      <t>ナナ</t>
    </rPh>
    <rPh sb="23" eb="25">
      <t>ブング</t>
    </rPh>
    <rPh sb="25" eb="26">
      <t>ヒ</t>
    </rPh>
    <rPh sb="30" eb="31">
      <t>ハチ</t>
    </rPh>
    <rPh sb="32" eb="35">
      <t>ショクリョウヒ</t>
    </rPh>
    <rPh sb="39" eb="40">
      <t>キュウ</t>
    </rPh>
    <rPh sb="41" eb="43">
      <t>キュウハク</t>
    </rPh>
    <rPh sb="43" eb="44">
      <t>ヒ</t>
    </rPh>
    <rPh sb="48" eb="49">
      <t>ジュウ</t>
    </rPh>
    <rPh sb="50" eb="52">
      <t>ザッピ</t>
    </rPh>
    <phoneticPr fontId="1"/>
  </si>
  <si>
    <t>ある場合には、契約ごとに欄を追加して記入すること。</t>
    <rPh sb="18" eb="20">
      <t>キニュウ</t>
    </rPh>
    <phoneticPr fontId="1"/>
  </si>
  <si>
    <t>「種別」欄</t>
    <rPh sb="1" eb="3">
      <t>シュベツ</t>
    </rPh>
    <rPh sb="4" eb="5">
      <t>ラン</t>
    </rPh>
    <phoneticPr fontId="1"/>
  </si>
  <si>
    <t>･</t>
    <phoneticPr fontId="1"/>
  </si>
  <si>
    <t xml:space="preserve"> （ 収入総額 ＋ 公費負担相当額 ）＞ 支出総額　であるか必ず確認すること。</t>
    <phoneticPr fontId="1"/>
  </si>
  <si>
    <t>　出納責任者本人が提出する場合にあっては本人確認書類の提示又は提出を、その代理人が提出する場合にあっては委任状の提示又は提出及び当該代理人の本人確認書類の提示又は提出を行うこと。ただし、出納責任者本人の署名その他の措置がある場合はこの限りではない。</t>
    <rPh sb="1" eb="3">
      <t>スイトウ</t>
    </rPh>
    <rPh sb="3" eb="6">
      <t>セキニンシャ</t>
    </rPh>
    <rPh sb="6" eb="8">
      <t>ホンニン</t>
    </rPh>
    <rPh sb="9" eb="11">
      <t>テイシュツ</t>
    </rPh>
    <rPh sb="13" eb="15">
      <t>バアイ</t>
    </rPh>
    <rPh sb="20" eb="22">
      <t>ホンニン</t>
    </rPh>
    <rPh sb="22" eb="24">
      <t>カクニン</t>
    </rPh>
    <rPh sb="24" eb="26">
      <t>ショルイ</t>
    </rPh>
    <rPh sb="27" eb="29">
      <t>テイジ</t>
    </rPh>
    <rPh sb="29" eb="30">
      <t>マタ</t>
    </rPh>
    <rPh sb="31" eb="33">
      <t>テイシュツ</t>
    </rPh>
    <rPh sb="37" eb="40">
      <t>ダイリニン</t>
    </rPh>
    <rPh sb="41" eb="43">
      <t>テイシュツ</t>
    </rPh>
    <rPh sb="45" eb="47">
      <t>バアイ</t>
    </rPh>
    <rPh sb="52" eb="55">
      <t>イニンジョウ</t>
    </rPh>
    <rPh sb="56" eb="58">
      <t>テイジ</t>
    </rPh>
    <rPh sb="58" eb="59">
      <t>マタ</t>
    </rPh>
    <rPh sb="60" eb="62">
      <t>テイシュツ</t>
    </rPh>
    <rPh sb="62" eb="63">
      <t>オヨ</t>
    </rPh>
    <rPh sb="64" eb="66">
      <t>トウガイ</t>
    </rPh>
    <rPh sb="66" eb="69">
      <t>ダイリニン</t>
    </rPh>
    <rPh sb="70" eb="72">
      <t>ホンニン</t>
    </rPh>
    <rPh sb="72" eb="74">
      <t>カクニン</t>
    </rPh>
    <rPh sb="74" eb="76">
      <t>ショルイ</t>
    </rPh>
    <rPh sb="77" eb="79">
      <t>テイジ</t>
    </rPh>
    <rPh sb="79" eb="80">
      <t>マタ</t>
    </rPh>
    <rPh sb="81" eb="83">
      <t>テイシュツ</t>
    </rPh>
    <rPh sb="84" eb="85">
      <t>オコナ</t>
    </rPh>
    <rPh sb="93" eb="95">
      <t>スイトウ</t>
    </rPh>
    <rPh sb="95" eb="98">
      <t>セキニンシャ</t>
    </rPh>
    <rPh sb="98" eb="100">
      <t>ホンニン</t>
    </rPh>
    <rPh sb="101" eb="103">
      <t>ショメイ</t>
    </rPh>
    <rPh sb="105" eb="106">
      <t>タ</t>
    </rPh>
    <rPh sb="107" eb="109">
      <t>ソチ</t>
    </rPh>
    <rPh sb="112" eb="114">
      <t>バアイ</t>
    </rPh>
    <rPh sb="117" eb="118">
      <t>カギ</t>
    </rPh>
    <phoneticPr fontId="1"/>
  </si>
  <si>
    <t>　「参考」欄には、選挙運動に係る公費負担相当額（選挙運動用通常葉書、ビラ若しくはポスターの作成又は選挙事務所、選挙運動</t>
    <rPh sb="24" eb="26">
      <t>センキョ</t>
    </rPh>
    <rPh sb="26" eb="29">
      <t>ウンドウヨウ</t>
    </rPh>
    <rPh sb="29" eb="31">
      <t>ツウジョウ</t>
    </rPh>
    <rPh sb="31" eb="33">
      <t>ハガキ</t>
    </rPh>
    <rPh sb="36" eb="37">
      <t>モ</t>
    </rPh>
    <rPh sb="45" eb="47">
      <t>サクセイ</t>
    </rPh>
    <rPh sb="47" eb="48">
      <t>マタ</t>
    </rPh>
    <rPh sb="49" eb="51">
      <t>センキョ</t>
    </rPh>
    <rPh sb="51" eb="54">
      <t>ジムショ</t>
    </rPh>
    <rPh sb="55" eb="57">
      <t>センキョ</t>
    </rPh>
    <rPh sb="57" eb="59">
      <t>ウンドウ</t>
    </rPh>
    <phoneticPr fontId="1"/>
  </si>
  <si>
    <t>自動車等若しくは個人演説会の立札及び看板の類の作成に係るものをいう。以下同じ。）を記載すること。また、その他の参考とな</t>
    <rPh sb="0" eb="1">
      <t>ジ</t>
    </rPh>
    <rPh sb="1" eb="2">
      <t>ドウ</t>
    </rPh>
    <rPh sb="2" eb="3">
      <t>グルマ</t>
    </rPh>
    <rPh sb="3" eb="4">
      <t>トウ</t>
    </rPh>
    <rPh sb="4" eb="5">
      <t>モ</t>
    </rPh>
    <rPh sb="8" eb="10">
      <t>コジン</t>
    </rPh>
    <rPh sb="9" eb="10">
      <t>ヒト</t>
    </rPh>
    <rPh sb="10" eb="13">
      <t>エンゼツカイ</t>
    </rPh>
    <rPh sb="14" eb="15">
      <t>タ</t>
    </rPh>
    <rPh sb="15" eb="16">
      <t>フダ</t>
    </rPh>
    <rPh sb="16" eb="17">
      <t>オヨ</t>
    </rPh>
    <rPh sb="18" eb="20">
      <t>カンバン</t>
    </rPh>
    <rPh sb="21" eb="22">
      <t>タグイ</t>
    </rPh>
    <rPh sb="41" eb="43">
      <t>キサイ</t>
    </rPh>
    <rPh sb="53" eb="54">
      <t>ホカ</t>
    </rPh>
    <rPh sb="55" eb="57">
      <t>サンコウ</t>
    </rPh>
    <phoneticPr fontId="1"/>
  </si>
  <si>
    <r>
      <t>　　</t>
    </r>
    <r>
      <rPr>
        <u/>
        <sz val="11"/>
        <color indexed="8"/>
        <rFont val="ＭＳ 明朝"/>
        <family val="1"/>
        <charset val="128"/>
      </rPr>
      <t>(一)人件費　　　(二)家屋費（(イ)選挙事務所費）　　（(ロ)集合会場費等）　　　(三)通信費　　　(四)交通費</t>
    </r>
    <rPh sb="3" eb="4">
      <t>イチ</t>
    </rPh>
    <rPh sb="5" eb="8">
      <t>ジンケンヒ</t>
    </rPh>
    <rPh sb="12" eb="13">
      <t>ニ</t>
    </rPh>
    <rPh sb="14" eb="16">
      <t>カオク</t>
    </rPh>
    <rPh sb="16" eb="17">
      <t>ヒ</t>
    </rPh>
    <rPh sb="21" eb="23">
      <t>センキョ</t>
    </rPh>
    <rPh sb="23" eb="26">
      <t>ジムショ</t>
    </rPh>
    <rPh sb="26" eb="27">
      <t>ヒ</t>
    </rPh>
    <rPh sb="34" eb="36">
      <t>シュウゴウ</t>
    </rPh>
    <rPh sb="36" eb="39">
      <t>カイジョウヒ</t>
    </rPh>
    <rPh sb="39" eb="40">
      <t>トウ</t>
    </rPh>
    <rPh sb="45" eb="46">
      <t>サン</t>
    </rPh>
    <rPh sb="47" eb="50">
      <t>ツウシンヒ</t>
    </rPh>
    <phoneticPr fontId="1"/>
  </si>
  <si>
    <t>印</t>
    <rPh sb="0" eb="1">
      <t>イン</t>
    </rPh>
    <phoneticPr fontId="28"/>
  </si>
  <si>
    <t>　</t>
  </si>
  <si>
    <t>４　収入の部</t>
    <rPh sb="2" eb="4">
      <t>シュウニュウ</t>
    </rPh>
    <rPh sb="5" eb="6">
      <t>ブ</t>
    </rPh>
    <phoneticPr fontId="1"/>
  </si>
  <si>
    <t>寄附</t>
    <rPh sb="0" eb="1">
      <t>ヨ</t>
    </rPh>
    <rPh sb="1" eb="2">
      <t>フ</t>
    </rPh>
    <phoneticPr fontId="1"/>
  </si>
  <si>
    <t>選挙
運動</t>
    <rPh sb="0" eb="1">
      <t>セン</t>
    </rPh>
    <phoneticPr fontId="1"/>
  </si>
  <si>
    <t>５　支出の部</t>
    <rPh sb="2" eb="4">
      <t>シシュツ</t>
    </rPh>
    <rPh sb="5" eb="6">
      <t>ブ</t>
    </rPh>
    <phoneticPr fontId="1"/>
  </si>
  <si>
    <t>費目：</t>
    <rPh sb="0" eb="2">
      <t>ヒモク</t>
    </rPh>
    <phoneticPr fontId="1"/>
  </si>
  <si>
    <t>立候補
準備</t>
    <rPh sb="0" eb="3">
      <t>リッコウホ</t>
    </rPh>
    <rPh sb="4" eb="5">
      <t>ジュンビ</t>
    </rPh>
    <phoneticPr fontId="1"/>
  </si>
  <si>
    <t>　注）参考には、選挙運動に係る公費負担相当額のほか、その他の参考となる事項を記入できるものであること。</t>
    <rPh sb="1" eb="2">
      <t>チュウ</t>
    </rPh>
    <rPh sb="3" eb="5">
      <t>サンコウ</t>
    </rPh>
    <rPh sb="8" eb="10">
      <t>センキョ</t>
    </rPh>
    <rPh sb="10" eb="12">
      <t>ウンドウ</t>
    </rPh>
    <rPh sb="13" eb="14">
      <t>カカ</t>
    </rPh>
    <rPh sb="15" eb="17">
      <t>コウヒ</t>
    </rPh>
    <rPh sb="17" eb="19">
      <t>フタン</t>
    </rPh>
    <rPh sb="19" eb="22">
      <t>ソウトウガク</t>
    </rPh>
    <rPh sb="28" eb="29">
      <t>タ</t>
    </rPh>
    <rPh sb="30" eb="32">
      <t>サンコウ</t>
    </rPh>
    <rPh sb="35" eb="37">
      <t>ジコウ</t>
    </rPh>
    <rPh sb="38" eb="40">
      <t>キニュウ</t>
    </rPh>
    <phoneticPr fontId="1"/>
  </si>
  <si>
    <t>項目</t>
    <rPh sb="0" eb="2">
      <t>コウモク</t>
    </rPh>
    <phoneticPr fontId="28"/>
  </si>
  <si>
    <t>単価(Ａ)</t>
    <rPh sb="0" eb="2">
      <t>タンカ</t>
    </rPh>
    <phoneticPr fontId="28"/>
  </si>
  <si>
    <t>枚数(Ｂ)</t>
    <rPh sb="0" eb="2">
      <t>マイスウ</t>
    </rPh>
    <phoneticPr fontId="28"/>
  </si>
  <si>
    <t>金額((Ａ)×(Ｂ)＝(Ｃ))</t>
    <phoneticPr fontId="28"/>
  </si>
  <si>
    <t>円</t>
    <rPh sb="0" eb="1">
      <t>エン</t>
    </rPh>
    <phoneticPr fontId="28"/>
  </si>
  <si>
    <t>計</t>
    <rPh sb="0" eb="1">
      <t>ケイ</t>
    </rPh>
    <phoneticPr fontId="28"/>
  </si>
  <si>
    <t>　　　出納責任者　　　　住　所</t>
    <phoneticPr fontId="28"/>
  </si>
  <si>
    <t>　　　　　　　　　　　　氏　名</t>
    <phoneticPr fontId="28"/>
  </si>
  <si>
    <t>枚</t>
    <phoneticPr fontId="28"/>
  </si>
  <si>
    <t>(二)家屋費計：</t>
    <rPh sb="6" eb="7">
      <t>ケイ</t>
    </rPh>
    <phoneticPr fontId="1"/>
  </si>
  <si>
    <t>※収入の部の計＋（参考）公費負担相当額≧支出の部計となる必要があります。</t>
    <rPh sb="1" eb="3">
      <t>シュウニュウ</t>
    </rPh>
    <rPh sb="4" eb="5">
      <t>ブ</t>
    </rPh>
    <rPh sb="6" eb="7">
      <t>ケイ</t>
    </rPh>
    <rPh sb="9" eb="11">
      <t>サンコウ</t>
    </rPh>
    <rPh sb="12" eb="14">
      <t>コウヒ</t>
    </rPh>
    <rPh sb="14" eb="16">
      <t>フタン</t>
    </rPh>
    <rPh sb="16" eb="18">
      <t>ソウトウ</t>
    </rPh>
    <rPh sb="18" eb="19">
      <t>ガク</t>
    </rPh>
    <rPh sb="20" eb="22">
      <t>シシュツ</t>
    </rPh>
    <rPh sb="23" eb="24">
      <t>ブ</t>
    </rPh>
    <rPh sb="24" eb="25">
      <t>ケイ</t>
    </rPh>
    <rPh sb="28" eb="30">
      <t>ヒツヨウ</t>
    </rPh>
    <phoneticPr fontId="28"/>
  </si>
  <si>
    <t>　この報告書は、公職選挙法の規定に従って作製したものであって、真実に相違ありません。</t>
    <phoneticPr fontId="28"/>
  </si>
  <si>
    <t>支出のうち
公費負担相当額</t>
    <phoneticPr fontId="28"/>
  </si>
  <si>
    <t>　各項目において二以上の契約がある場合には、契約ごとに欄を追加して記入すること。
　次のものに係る公費負担相当額は、本様式に記入の必要はない（報告書の支出に計上する必要がない。）。
　　①選挙運動用自動車の借上料、②選挙運動用自動車の燃料代、③選挙運動用自動車の運転手の傭料</t>
    <phoneticPr fontId="28"/>
  </si>
  <si>
    <t>衆議院議員小選挙区選出議員選挙（福岡県第　　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2" eb="23">
      <t>ク</t>
    </rPh>
    <phoneticPr fontId="1"/>
  </si>
  <si>
    <t>衆議院議員小選挙区選出議員選挙（福岡県第１区）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</si>
  <si>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衆議院議員小選挙区選出議員選挙（福岡県第２区）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</si>
  <si>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衆議院議員小選挙区選出議員選挙（福岡県第３区）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</si>
  <si>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衆議院議員小選挙区選出議員選挙（福岡県第４区）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</si>
  <si>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衆議院議員小選挙区選出議員選挙（福岡県第５区）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</si>
  <si>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衆議院議員小選挙区選出議員選挙（福岡県第６区）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</si>
  <si>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衆議院議員小選挙区選出議員選挙（福岡県第７区）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</si>
  <si>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衆議院議員小選挙区選出議員選挙（福岡県第８区）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</si>
  <si>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衆議院議員小選挙区選出議員選挙（福岡県第９区）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1" eb="22">
      <t>ク</t>
    </rPh>
    <phoneticPr fontId="1"/>
  </si>
  <si>
    <t>衆議院議員小選挙区選出議員選挙（福岡県第10区）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2" eb="23">
      <t>ク</t>
    </rPh>
    <phoneticPr fontId="1"/>
  </si>
  <si>
    <t>衆議院議員小選挙区選出議員選挙（福岡県第11区）</t>
    <rPh sb="0" eb="3">
      <t>シュウギイン</t>
    </rPh>
    <rPh sb="3" eb="5">
      <t>ギイン</t>
    </rPh>
    <rPh sb="5" eb="6">
      <t>ショウ</t>
    </rPh>
    <rPh sb="6" eb="9">
      <t>センキョク</t>
    </rPh>
    <rPh sb="9" eb="11">
      <t>センシュツ</t>
    </rPh>
    <rPh sb="11" eb="13">
      <t>ギイン</t>
    </rPh>
    <rPh sb="13" eb="15">
      <t>センキョ</t>
    </rPh>
    <rPh sb="16" eb="18">
      <t>フクオカ</t>
    </rPh>
    <rPh sb="18" eb="19">
      <t>ケン</t>
    </rPh>
    <rPh sb="19" eb="20">
      <t>ダイ</t>
    </rPh>
    <rPh sb="22" eb="23">
      <t>ク</t>
    </rPh>
    <phoneticPr fontId="1"/>
  </si>
  <si>
    <t>(一)人件費</t>
    <phoneticPr fontId="1"/>
  </si>
  <si>
    <t>(一)人件費</t>
    <phoneticPr fontId="1"/>
  </si>
  <si>
    <t>(二)家屋費（(イ)選挙事務所費）</t>
    <phoneticPr fontId="1"/>
  </si>
  <si>
    <t>(二)家屋費（(ロ)集合会場費等）</t>
    <phoneticPr fontId="1"/>
  </si>
  <si>
    <t>(三)通信費</t>
    <phoneticPr fontId="1"/>
  </si>
  <si>
    <t>(四)交通費</t>
    <phoneticPr fontId="1"/>
  </si>
  <si>
    <t>(五)印刷費</t>
    <phoneticPr fontId="1"/>
  </si>
  <si>
    <t>(六)広告費</t>
    <phoneticPr fontId="1"/>
  </si>
  <si>
    <t>(七)文具費</t>
    <phoneticPr fontId="1"/>
  </si>
  <si>
    <t>(八)食料費</t>
    <phoneticPr fontId="1"/>
  </si>
  <si>
    <t>(九)休泊費</t>
    <phoneticPr fontId="1"/>
  </si>
  <si>
    <t>(十)雑費</t>
    <phoneticPr fontId="1"/>
  </si>
  <si>
    <t>(十)雑費</t>
    <phoneticPr fontId="1"/>
  </si>
  <si>
    <t>(二)家屋費（(イ)選挙事務所費）</t>
    <phoneticPr fontId="1"/>
  </si>
  <si>
    <t>(三)通信費</t>
    <phoneticPr fontId="1"/>
  </si>
  <si>
    <t>(四)交通費</t>
    <phoneticPr fontId="1"/>
  </si>
  <si>
    <t>(五)印刷費</t>
    <phoneticPr fontId="1"/>
  </si>
  <si>
    <t>(六)広告費</t>
    <phoneticPr fontId="1"/>
  </si>
  <si>
    <t>(七)文具費</t>
    <phoneticPr fontId="1"/>
  </si>
  <si>
    <t>(八)食料費</t>
    <phoneticPr fontId="1"/>
  </si>
  <si>
    <t>(九)休泊費</t>
    <phoneticPr fontId="1"/>
  </si>
  <si>
    <t>（小計：</t>
    <phoneticPr fontId="1"/>
  </si>
  <si>
    <t>(二)家屋費（(イ)選挙事務所費）</t>
    <phoneticPr fontId="1"/>
  </si>
  <si>
    <t>(三)通信費</t>
    <phoneticPr fontId="1"/>
  </si>
  <si>
    <t>(五)印刷費</t>
    <phoneticPr fontId="1"/>
  </si>
  <si>
    <t>(六)広告費</t>
    <phoneticPr fontId="1"/>
  </si>
  <si>
    <t>(七)文具費</t>
    <phoneticPr fontId="1"/>
  </si>
  <si>
    <t>(九)休泊費</t>
    <phoneticPr fontId="1"/>
  </si>
  <si>
    <t>(十)雑費</t>
    <phoneticPr fontId="1"/>
  </si>
  <si>
    <t>(二)家屋費（(ロ)集合会場費等）</t>
    <phoneticPr fontId="1"/>
  </si>
  <si>
    <t>（小計：</t>
    <phoneticPr fontId="1"/>
  </si>
  <si>
    <t>(一)人件費</t>
    <phoneticPr fontId="1"/>
  </si>
  <si>
    <t>(四)交通費</t>
    <phoneticPr fontId="1"/>
  </si>
  <si>
    <t>(八)食料費</t>
    <phoneticPr fontId="1"/>
  </si>
  <si>
    <t>(二)家屋費（(ロ)集合会場費等）</t>
    <phoneticPr fontId="1"/>
  </si>
  <si>
    <t>(六)広告費</t>
    <phoneticPr fontId="1"/>
  </si>
  <si>
    <t>(七)文具費</t>
    <phoneticPr fontId="1"/>
  </si>
  <si>
    <t>（小計：</t>
    <phoneticPr fontId="1"/>
  </si>
  <si>
    <t>(二)家屋費（(イ)選挙事務所費）</t>
    <phoneticPr fontId="1"/>
  </si>
  <si>
    <t>(四)交通費</t>
    <phoneticPr fontId="1"/>
  </si>
  <si>
    <t>(五)印刷費</t>
    <phoneticPr fontId="1"/>
  </si>
  <si>
    <t>(六)広告費</t>
    <phoneticPr fontId="1"/>
  </si>
  <si>
    <t>(八)食料費</t>
    <phoneticPr fontId="1"/>
  </si>
  <si>
    <t>(一)人件費</t>
    <phoneticPr fontId="1"/>
  </si>
  <si>
    <t>(二)家屋費（(ロ)集合会場費等）</t>
    <phoneticPr fontId="1"/>
  </si>
  <si>
    <t>(三)通信費</t>
    <phoneticPr fontId="1"/>
  </si>
  <si>
    <t>(九)休泊費</t>
    <phoneticPr fontId="1"/>
  </si>
  <si>
    <t>(十)雑費</t>
    <phoneticPr fontId="1"/>
  </si>
  <si>
    <t>(五)印刷費</t>
    <phoneticPr fontId="1"/>
  </si>
  <si>
    <t>(六)広告費</t>
    <phoneticPr fontId="1"/>
  </si>
  <si>
    <t>(七)文具費</t>
    <phoneticPr fontId="1"/>
  </si>
  <si>
    <t>※住民票の記載のとおり記入</t>
    <rPh sb="1" eb="4">
      <t>ジュウミンヒョウ</t>
    </rPh>
    <rPh sb="5" eb="7">
      <t>キサイ</t>
    </rPh>
    <rPh sb="11" eb="13">
      <t>キニュウ</t>
    </rPh>
    <phoneticPr fontId="1"/>
  </si>
  <si>
    <t>※候補者届出書で届け出た氏名を記入（通称のみを記載することは不可）</t>
    <rPh sb="1" eb="4">
      <t>コウホシャ</t>
    </rPh>
    <rPh sb="4" eb="6">
      <t>トドケデ</t>
    </rPh>
    <rPh sb="6" eb="7">
      <t>ショ</t>
    </rPh>
    <rPh sb="8" eb="9">
      <t>トド</t>
    </rPh>
    <rPh sb="10" eb="11">
      <t>デ</t>
    </rPh>
    <rPh sb="12" eb="14">
      <t>シメイ</t>
    </rPh>
    <rPh sb="15" eb="17">
      <t>キニュウ</t>
    </rPh>
    <rPh sb="18" eb="20">
      <t>ツウショウ</t>
    </rPh>
    <rPh sb="23" eb="25">
      <t>キサイ</t>
    </rPh>
    <rPh sb="30" eb="32">
      <t>フカ</t>
    </rPh>
    <phoneticPr fontId="1"/>
  </si>
  <si>
    <t>１　</t>
    <phoneticPr fontId="1"/>
  </si>
  <si>
    <t>年</t>
    <rPh sb="0" eb="1">
      <t>ネン</t>
    </rPh>
    <phoneticPr fontId="1"/>
  </si>
  <si>
    <t>月</t>
    <rPh sb="0" eb="1">
      <t>ゲツ</t>
    </rPh>
    <phoneticPr fontId="1"/>
  </si>
  <si>
    <t>日</t>
    <rPh sb="0" eb="1">
      <t>ヒ</t>
    </rPh>
    <phoneticPr fontId="1"/>
  </si>
  <si>
    <t>執行日を記入</t>
    <rPh sb="0" eb="3">
      <t>シッコウビ</t>
    </rPh>
    <rPh sb="4" eb="6">
      <t>キニュウ</t>
    </rPh>
    <phoneticPr fontId="1"/>
  </si>
  <si>
    <t>･</t>
    <phoneticPr fontId="1"/>
  </si>
  <si>
    <t>　始期及び終期は、「収入の部」・「支出の部」中に記載された年月日のうち、最初及び最後の年月日をそれぞれ記載すること。</t>
    <rPh sb="1" eb="3">
      <t>シキ</t>
    </rPh>
    <rPh sb="3" eb="4">
      <t>オヨ</t>
    </rPh>
    <rPh sb="5" eb="7">
      <t>シュウキ</t>
    </rPh>
    <rPh sb="10" eb="12">
      <t>シュウニュウ</t>
    </rPh>
    <rPh sb="13" eb="14">
      <t>ブ</t>
    </rPh>
    <rPh sb="17" eb="19">
      <t>シシュツ</t>
    </rPh>
    <rPh sb="20" eb="21">
      <t>ブ</t>
    </rPh>
    <rPh sb="22" eb="23">
      <t>チュウ</t>
    </rPh>
    <rPh sb="24" eb="26">
      <t>キサイ</t>
    </rPh>
    <rPh sb="29" eb="30">
      <t>ネン</t>
    </rPh>
    <rPh sb="30" eb="32">
      <t>ガッピ</t>
    </rPh>
    <rPh sb="36" eb="38">
      <t>サイショ</t>
    </rPh>
    <rPh sb="38" eb="39">
      <t>オヨ</t>
    </rPh>
    <rPh sb="40" eb="42">
      <t>サイゴ</t>
    </rPh>
    <rPh sb="43" eb="44">
      <t>ネン</t>
    </rPh>
    <rPh sb="44" eb="46">
      <t>ツキヒ</t>
    </rPh>
    <rPh sb="51" eb="53">
      <t>キサイ</t>
    </rPh>
    <phoneticPr fontId="1"/>
  </si>
  <si>
    <t>　収入の部においては、一件１万円を超えるものについては各件ごとに記載し、一件１万円以下のものについては種別ごとに各収入</t>
    <phoneticPr fontId="1"/>
  </si>
  <si>
    <t>日における合計額を一欄に記載すること。</t>
    <phoneticPr fontId="1"/>
  </si>
  <si>
    <t xml:space="preserve">　「種別」欄には、寄附金、その他の収入の区別を明記すること。                                              </t>
    <phoneticPr fontId="1"/>
  </si>
  <si>
    <t>る事項があれば併せて記載すること。</t>
    <phoneticPr fontId="1"/>
  </si>
  <si>
    <t>見積の根拠等を記入すること。</t>
    <phoneticPr fontId="1"/>
  </si>
  <si>
    <t>　「区分」の欄には、立候補準備のために支出した費用と選挙運動のために支出した費用との区別を明記すること。</t>
    <phoneticPr fontId="1"/>
  </si>
  <si>
    <t>　「支出のうち公費負担相当額」欄には、選挙運動に係る公費負担相当額を記載すること。ただし、各項目において二以上の契約が</t>
    <phoneticPr fontId="1"/>
  </si>
  <si>
    <t>寄附</t>
    <rPh sb="0" eb="2">
      <t>キフ</t>
    </rPh>
    <phoneticPr fontId="1"/>
  </si>
  <si>
    <t>（小計：</t>
    <phoneticPr fontId="1"/>
  </si>
  <si>
    <t>（小計：</t>
    <phoneticPr fontId="1"/>
  </si>
  <si>
    <t>（小計：</t>
    <phoneticPr fontId="1"/>
  </si>
  <si>
    <t>(参考) ※第１回分提出の際は必ず記入し（０円の場合含む。）、第２回分以降は記入しないこと。</t>
    <rPh sb="1" eb="3">
      <t>サンコウ</t>
    </rPh>
    <rPh sb="6" eb="7">
      <t>ダイ</t>
    </rPh>
    <rPh sb="8" eb="10">
      <t>カイブン</t>
    </rPh>
    <rPh sb="10" eb="12">
      <t>テイシュツ</t>
    </rPh>
    <rPh sb="13" eb="14">
      <t>サイ</t>
    </rPh>
    <rPh sb="15" eb="16">
      <t>カナラ</t>
    </rPh>
    <rPh sb="17" eb="19">
      <t>キニュウ</t>
    </rPh>
    <rPh sb="22" eb="23">
      <t>エン</t>
    </rPh>
    <rPh sb="24" eb="26">
      <t>バアイ</t>
    </rPh>
    <rPh sb="26" eb="27">
      <t>フク</t>
    </rPh>
    <rPh sb="31" eb="32">
      <t>ダイ</t>
    </rPh>
    <rPh sb="33" eb="35">
      <t>カイブン</t>
    </rPh>
    <rPh sb="35" eb="37">
      <t>イコウ</t>
    </rPh>
    <rPh sb="38" eb="40">
      <t>キニュウ</t>
    </rPh>
    <phoneticPr fontId="1"/>
  </si>
  <si>
    <t>※第１回分提出の際は必ず記入し（0円の場合含む。）、第２回分以降は記入しないこと。</t>
    <rPh sb="1" eb="2">
      <t>ダイ</t>
    </rPh>
    <rPh sb="3" eb="5">
      <t>カイブン</t>
    </rPh>
    <rPh sb="5" eb="7">
      <t>テイシュツ</t>
    </rPh>
    <rPh sb="8" eb="9">
      <t>サイ</t>
    </rPh>
    <rPh sb="10" eb="11">
      <t>カナラ</t>
    </rPh>
    <rPh sb="12" eb="14">
      <t>キニュウ</t>
    </rPh>
    <rPh sb="17" eb="18">
      <t>エン</t>
    </rPh>
    <rPh sb="19" eb="21">
      <t>バアイ</t>
    </rPh>
    <rPh sb="21" eb="22">
      <t>フク</t>
    </rPh>
    <rPh sb="26" eb="27">
      <t>ダイ</t>
    </rPh>
    <rPh sb="28" eb="29">
      <t>カイ</t>
    </rPh>
    <rPh sb="29" eb="30">
      <t>ブン</t>
    </rPh>
    <rPh sb="30" eb="32">
      <t>イコウ</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</si>
</sst>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411]ggge&quot;年&quot;m&quot;月&quot;d&quot;日&quot;;@"/>
    <numFmt numFmtId="177" formatCode="&quot;(No. &quot;General&quot; )&quot;"/>
    <numFmt numFmtId="178" formatCode="&quot;(No. &quot;@&quot; )&quot;"/>
    <numFmt numFmtId="179" formatCode="#,##0&quot;枚&quot;"/>
    <numFmt numFmtId="182" formatCode=";;;"/>
    <numFmt numFmtId="183" formatCode="[$-411]ge\.m\.d;@"/>
    <numFmt numFmtId="184" formatCode="#,##0_);[Red]\(#,##0\)"/>
    <numFmt numFmtId="185" formatCode="0_);[Red]\(0\)"/>
  </numFmts>
  <fonts count="43" x14ac:knownFonts="1">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3"/>
      <color indexed="10"/>
      <name val="ＭＳ 明朝"/>
      <family val="1"/>
      <charset val="128"/>
    </font>
    <font>
      <sz val="12"/>
      <color indexed="8"/>
      <name val="ＭＳ 明朝"/>
      <family val="1"/>
      <charset val="128"/>
    </font>
    <font>
      <sz val="11"/>
      <color indexed="8"/>
      <name val="ＭＳ 明朝"/>
      <family val="1"/>
      <charset val="128"/>
    </font>
    <font>
      <sz val="14"/>
      <color indexed="8"/>
      <name val="ＭＳ 明朝"/>
      <family val="1"/>
      <charset val="128"/>
    </font>
    <font>
      <sz val="10"/>
      <color indexed="8"/>
      <name val="ＭＳ 明朝"/>
      <family val="1"/>
      <charset val="128"/>
    </font>
    <font>
      <sz val="11"/>
      <color indexed="12"/>
      <name val="ＭＳ 明朝"/>
      <family val="1"/>
      <charset val="128"/>
    </font>
    <font>
      <sz val="11"/>
      <name val="ＭＳ 明朝"/>
      <family val="1"/>
      <charset val="128"/>
    </font>
    <font>
      <sz val="13"/>
      <name val="ＭＳ 明朝"/>
      <family val="1"/>
      <charset val="128"/>
    </font>
    <font>
      <sz val="6"/>
      <name val="ＭＳ Ｐゴシック"/>
      <family val="3"/>
      <charset val="128"/>
    </font>
    <font>
      <sz val="10"/>
      <name val="ＭＳ 明朝"/>
      <family val="1"/>
      <charset val="128"/>
    </font>
    <font>
      <sz val="12"/>
      <name val="ＭＳ 明朝"/>
      <family val="1"/>
      <charset val="128"/>
    </font>
    <font>
      <sz val="6"/>
      <color indexed="8"/>
      <name val="ＭＳ 明朝"/>
      <family val="1"/>
      <charset val="128"/>
    </font>
    <font>
      <u val="double"/>
      <sz val="18"/>
      <name val="ＭＳ 明朝"/>
      <family val="1"/>
      <charset val="128"/>
    </font>
    <font>
      <u val="double"/>
      <sz val="13"/>
      <name val="ＭＳ 明朝"/>
      <family val="1"/>
      <charset val="128"/>
    </font>
    <font>
      <u val="double"/>
      <sz val="12"/>
      <name val="ＭＳ 明朝"/>
      <family val="1"/>
      <charset val="128"/>
    </font>
    <font>
      <b/>
      <sz val="20"/>
      <name val="ＭＳ 明朝"/>
      <family val="1"/>
      <charset val="128"/>
    </font>
    <font>
      <sz val="8"/>
      <name val="ＭＳ 明朝"/>
      <family val="1"/>
      <charset val="128"/>
    </font>
    <font>
      <sz val="18"/>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u val="double"/>
      <sz val="11"/>
      <name val="ＭＳ 明朝"/>
      <family val="1"/>
      <charset val="128"/>
    </font>
    <font>
      <b/>
      <sz val="11"/>
      <name val="ＭＳ 明朝"/>
      <family val="1"/>
      <charset val="128"/>
    </font>
    <font>
      <u/>
      <sz val="11"/>
      <name val="ＭＳ 明朝"/>
      <family val="1"/>
      <charset val="128"/>
    </font>
    <font>
      <sz val="12"/>
      <color indexed="8"/>
      <name val="ＭＳ ゴシック"/>
      <family val="3"/>
      <charset val="128"/>
    </font>
    <font>
      <sz val="6"/>
      <name val="ＭＳ Ｐゴシック"/>
      <family val="3"/>
      <charset val="128"/>
    </font>
    <font>
      <u/>
      <sz val="11"/>
      <color indexed="8"/>
      <name val="ＭＳ 明朝"/>
      <family val="1"/>
      <charset val="128"/>
    </font>
    <font>
      <sz val="9"/>
      <name val="ＭＳ 明朝"/>
      <family val="1"/>
      <charset val="128"/>
    </font>
    <font>
      <sz val="12"/>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sz val="11"/>
      <color theme="0"/>
      <name val="ＭＳ Ｐ明朝"/>
      <family val="1"/>
      <charset val="128"/>
    </font>
    <font>
      <sz val="8"/>
      <color indexed="8"/>
      <name val="ＭＳ Ｐ明朝"/>
      <family val="1"/>
      <charset val="128"/>
    </font>
    <font>
      <b/>
      <sz val="11"/>
      <color theme="0"/>
      <name val="ＭＳ Ｐ明朝"/>
      <family val="1"/>
      <charset val="128"/>
    </font>
    <font>
      <b/>
      <sz val="11"/>
      <color theme="0"/>
      <name val="ＭＳ 明朝"/>
      <family val="1"/>
      <charset val="128"/>
    </font>
    <font>
      <sz val="11"/>
      <name val="ＭＳ Ｐゴシック"/>
      <family val="3"/>
      <charset val="128"/>
    </font>
    <font>
      <sz val="10.5"/>
      <name val="ＭＳ 明朝"/>
      <family val="1"/>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41" fillId="0" borderId="0">
      <alignment vertical="center"/>
    </xf>
  </cellStyleXfs>
  <cellXfs count="279">
    <xf numFmtId="0" fontId="0" fillId="0" borderId="0" xfId="0">
      <alignment vertical="center"/>
    </xf>
    <xf numFmtId="0" fontId="5" fillId="0" borderId="0" xfId="0" applyFont="1">
      <alignment vertical="center"/>
    </xf>
    <xf numFmtId="176" fontId="10" fillId="0" borderId="0" xfId="0" applyNumberFormat="1" applyFont="1" applyAlignment="1">
      <alignment horizontal="distributed" vertical="center"/>
    </xf>
    <xf numFmtId="0" fontId="14" fillId="0" borderId="0" xfId="0" applyFont="1">
      <alignment vertical="center"/>
    </xf>
    <xf numFmtId="0" fontId="16"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3" fillId="0" borderId="0" xfId="0" applyFont="1">
      <alignment vertical="center"/>
    </xf>
    <xf numFmtId="0" fontId="10" fillId="0" borderId="0" xfId="0" applyFont="1" applyAlignment="1">
      <alignment horizontal="left" vertical="center" wrapText="1"/>
    </xf>
    <xf numFmtId="0" fontId="5" fillId="2" borderId="0" xfId="0" applyFont="1" applyFill="1">
      <alignment vertical="center"/>
    </xf>
    <xf numFmtId="38" fontId="13" fillId="0" borderId="1" xfId="1" applyFont="1" applyBorder="1" applyAlignment="1" applyProtection="1">
      <protection locked="0"/>
    </xf>
    <xf numFmtId="0" fontId="9" fillId="0" borderId="0" xfId="0" applyFont="1" applyProtection="1">
      <alignment vertical="center"/>
      <protection locked="0"/>
    </xf>
    <xf numFmtId="38" fontId="13" fillId="0" borderId="1" xfId="1" applyFont="1" applyBorder="1" applyAlignment="1" applyProtection="1"/>
    <xf numFmtId="0" fontId="5" fillId="0" borderId="0" xfId="0" applyFont="1" applyProtection="1">
      <alignment vertical="center"/>
      <protection locked="0"/>
    </xf>
    <xf numFmtId="0" fontId="14" fillId="2" borderId="0" xfId="0" applyFont="1" applyFill="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distributed" vertical="center" indent="2"/>
    </xf>
    <xf numFmtId="0" fontId="7" fillId="2" borderId="1" xfId="0" applyFont="1" applyFill="1" applyBorder="1" applyAlignment="1">
      <alignment horizontal="distributed" vertical="center" wrapText="1" indent="1"/>
    </xf>
    <xf numFmtId="0" fontId="5" fillId="2" borderId="0" xfId="0" applyFont="1" applyFill="1" applyProtection="1">
      <alignment vertical="center"/>
      <protection locked="0"/>
    </xf>
    <xf numFmtId="38" fontId="4" fillId="2" borderId="6" xfId="1" applyFont="1" applyFill="1" applyBorder="1" applyAlignment="1" applyProtection="1">
      <alignment horizontal="right" shrinkToFit="1"/>
      <protection locked="0"/>
    </xf>
    <xf numFmtId="0" fontId="4" fillId="2" borderId="6" xfId="0" applyFont="1" applyFill="1" applyBorder="1" applyAlignment="1" applyProtection="1">
      <alignment horizontal="left" shrinkToFit="1"/>
      <protection locked="0"/>
    </xf>
    <xf numFmtId="38" fontId="4" fillId="2" borderId="7" xfId="1" applyFont="1" applyFill="1" applyBorder="1" applyAlignment="1" applyProtection="1">
      <alignment horizontal="right" shrinkToFit="1"/>
      <protection locked="0"/>
    </xf>
    <xf numFmtId="0" fontId="4" fillId="2" borderId="7" xfId="0" applyFont="1" applyFill="1" applyBorder="1" applyAlignment="1" applyProtection="1">
      <alignment horizontal="left" shrinkToFit="1"/>
      <protection locked="0"/>
    </xf>
    <xf numFmtId="38" fontId="4" fillId="2" borderId="8" xfId="1" applyFont="1" applyFill="1" applyBorder="1" applyAlignment="1" applyProtection="1">
      <alignment horizontal="right" shrinkToFit="1"/>
      <protection locked="0"/>
    </xf>
    <xf numFmtId="0" fontId="4" fillId="2" borderId="8" xfId="0" applyFont="1" applyFill="1" applyBorder="1" applyAlignment="1" applyProtection="1">
      <alignment horizontal="left" shrinkToFit="1"/>
      <protection locked="0"/>
    </xf>
    <xf numFmtId="0" fontId="6" fillId="2" borderId="0" xfId="0" quotePrefix="1" applyFont="1" applyFill="1" applyAlignment="1">
      <alignment horizontal="righ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7" fillId="2" borderId="0" xfId="0" quotePrefix="1" applyFont="1" applyFill="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0" xfId="0" quotePrefix="1" applyFont="1" applyFill="1" applyAlignment="1">
      <alignment horizontal="right" vertical="center"/>
    </xf>
    <xf numFmtId="0" fontId="3" fillId="2" borderId="0" xfId="0" applyFont="1" applyFill="1" applyAlignment="1">
      <alignment horizontal="center" vertical="center"/>
    </xf>
    <xf numFmtId="0" fontId="7" fillId="2" borderId="0" xfId="0" applyFont="1" applyFill="1">
      <alignment vertical="center"/>
    </xf>
    <xf numFmtId="0" fontId="10" fillId="2" borderId="0" xfId="0" applyFont="1" applyFill="1" applyAlignment="1">
      <alignment horizontal="center" vertical="center"/>
    </xf>
    <xf numFmtId="0" fontId="10" fillId="2" borderId="0" xfId="0" applyFont="1" applyFill="1">
      <alignment vertical="center"/>
    </xf>
    <xf numFmtId="0" fontId="16" fillId="2" borderId="0" xfId="0" applyFont="1" applyFill="1" applyAlignment="1">
      <alignment horizontal="center" vertical="center"/>
    </xf>
    <xf numFmtId="49" fontId="10" fillId="2" borderId="0" xfId="0" applyNumberFormat="1" applyFont="1" applyFill="1" applyAlignment="1">
      <alignment horizontal="center" vertical="center"/>
    </xf>
    <xf numFmtId="176" fontId="10" fillId="2" borderId="0" xfId="0" applyNumberFormat="1" applyFont="1" applyFill="1" applyAlignment="1">
      <alignment horizontal="distributed" vertical="center"/>
    </xf>
    <xf numFmtId="0" fontId="10" fillId="2" borderId="0" xfId="0" applyFont="1" applyFill="1" applyAlignment="1">
      <alignment horizontal="right" vertical="center"/>
    </xf>
    <xf numFmtId="0" fontId="10" fillId="2" borderId="0" xfId="0" applyFont="1" applyFill="1" applyAlignment="1" applyProtection="1">
      <alignment horizontal="center" vertical="center"/>
      <protection locked="0"/>
    </xf>
    <xf numFmtId="0" fontId="10" fillId="2" borderId="0" xfId="0" applyFont="1" applyFill="1" applyAlignment="1">
      <alignment horizontal="left" vertical="center"/>
    </xf>
    <xf numFmtId="0" fontId="12" fillId="2" borderId="0" xfId="0" applyFont="1" applyFill="1" applyAlignment="1">
      <alignment horizontal="left" vertical="center"/>
    </xf>
    <xf numFmtId="38" fontId="13" fillId="0" borderId="1" xfId="1" applyFont="1" applyBorder="1" applyAlignment="1" applyProtection="1">
      <alignment shrinkToFit="1"/>
      <protection locked="0"/>
    </xf>
    <xf numFmtId="0" fontId="10" fillId="2" borderId="0" xfId="0" applyFont="1" applyFill="1" applyAlignment="1">
      <alignment horizontal="left" vertical="center" wrapText="1"/>
    </xf>
    <xf numFmtId="49" fontId="10" fillId="2" borderId="0" xfId="0" applyNumberFormat="1" applyFont="1" applyFill="1" applyProtection="1">
      <alignment vertical="center"/>
      <protection locked="0"/>
    </xf>
    <xf numFmtId="0" fontId="18" fillId="2" borderId="0" xfId="0" applyFont="1" applyFill="1">
      <alignment vertical="center"/>
    </xf>
    <xf numFmtId="38" fontId="8" fillId="0" borderId="0" xfId="1" applyFont="1" applyBorder="1" applyProtection="1">
      <alignment vertical="center"/>
      <protection locked="0"/>
    </xf>
    <xf numFmtId="0" fontId="23" fillId="2" borderId="0" xfId="0" applyFont="1" applyFill="1">
      <alignment vertical="center"/>
    </xf>
    <xf numFmtId="0" fontId="9" fillId="2" borderId="0" xfId="0" applyFont="1" applyFill="1">
      <alignment vertical="center"/>
    </xf>
    <xf numFmtId="0" fontId="23" fillId="2" borderId="0" xfId="0" applyFont="1" applyFill="1" applyAlignment="1">
      <alignment vertical="top"/>
    </xf>
    <xf numFmtId="0" fontId="25" fillId="2" borderId="0" xfId="0" applyFont="1" applyFill="1">
      <alignment vertical="center"/>
    </xf>
    <xf numFmtId="0" fontId="9" fillId="2" borderId="0" xfId="0" applyFont="1" applyFill="1" applyAlignment="1">
      <alignment horizontal="right" vertical="center"/>
    </xf>
    <xf numFmtId="0" fontId="24" fillId="2" borderId="0" xfId="0" applyFont="1" applyFill="1" applyAlignment="1">
      <alignment vertical="top"/>
    </xf>
    <xf numFmtId="49" fontId="9" fillId="2" borderId="0" xfId="0" applyNumberFormat="1" applyFont="1" applyFill="1" applyAlignment="1">
      <alignment horizontal="right" vertical="center"/>
    </xf>
    <xf numFmtId="0" fontId="9" fillId="2" borderId="0" xfId="0" applyFont="1" applyFill="1" applyAlignment="1">
      <alignment vertical="top"/>
    </xf>
    <xf numFmtId="49" fontId="25" fillId="2" borderId="0" xfId="0" applyNumberFormat="1" applyFont="1" applyFill="1">
      <alignment vertical="center"/>
    </xf>
    <xf numFmtId="176" fontId="9" fillId="2" borderId="0" xfId="0" applyNumberFormat="1" applyFont="1" applyFill="1" applyAlignment="1">
      <alignment vertical="top"/>
    </xf>
    <xf numFmtId="49" fontId="9" fillId="2" borderId="0" xfId="0" applyNumberFormat="1" applyFont="1" applyFill="1">
      <alignment vertical="center"/>
    </xf>
    <xf numFmtId="0" fontId="25" fillId="2" borderId="0" xfId="0" applyFont="1" applyFill="1" applyAlignment="1">
      <alignment vertical="top"/>
    </xf>
    <xf numFmtId="0" fontId="5" fillId="2" borderId="0" xfId="0" applyFont="1" applyFill="1" applyAlignment="1">
      <alignment vertical="top"/>
    </xf>
    <xf numFmtId="176" fontId="9" fillId="2" borderId="0" xfId="0" applyNumberFormat="1" applyFont="1" applyFill="1">
      <alignment vertical="center"/>
    </xf>
    <xf numFmtId="0" fontId="13" fillId="2" borderId="0" xfId="0" applyFont="1" applyFill="1">
      <alignment vertical="center"/>
    </xf>
    <xf numFmtId="0" fontId="25" fillId="2" borderId="0" xfId="0" applyFont="1" applyFill="1" applyAlignment="1">
      <alignment horizontal="right" vertical="center"/>
    </xf>
    <xf numFmtId="0" fontId="10" fillId="0" borderId="12" xfId="0" applyFont="1" applyBorder="1">
      <alignment vertical="center"/>
    </xf>
    <xf numFmtId="0" fontId="9" fillId="0" borderId="0" xfId="0" applyFont="1" applyAlignment="1" applyProtection="1">
      <alignment wrapText="1"/>
      <protection locked="0"/>
    </xf>
    <xf numFmtId="0" fontId="9" fillId="0" borderId="0" xfId="0" applyFont="1" applyAlignment="1" applyProtection="1">
      <alignment horizontal="center"/>
      <protection locked="0"/>
    </xf>
    <xf numFmtId="0" fontId="9" fillId="0" borderId="0" xfId="0" applyFont="1" applyAlignment="1" applyProtection="1">
      <alignment horizontal="left" wrapText="1"/>
      <protection locked="0"/>
    </xf>
    <xf numFmtId="0" fontId="9" fillId="0" borderId="0" xfId="0" applyFont="1" applyAlignment="1" applyProtection="1">
      <alignment horizontal="left" vertical="center"/>
      <protection locked="0"/>
    </xf>
    <xf numFmtId="0" fontId="17" fillId="0" borderId="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3" fillId="0" borderId="0" xfId="0" applyFont="1" applyAlignment="1" applyProtection="1">
      <alignment horizontal="left"/>
      <protection locked="0"/>
    </xf>
    <xf numFmtId="0" fontId="13" fillId="0" borderId="3" xfId="0" applyFont="1" applyBorder="1" applyAlignment="1" applyProtection="1">
      <protection locked="0"/>
    </xf>
    <xf numFmtId="0" fontId="9" fillId="0" borderId="1" xfId="0" applyFont="1" applyBorder="1" applyAlignment="1" applyProtection="1">
      <alignment horizontal="left" wrapText="1"/>
      <protection locked="0"/>
    </xf>
    <xf numFmtId="57" fontId="13" fillId="0" borderId="17" xfId="0" applyNumberFormat="1" applyFont="1" applyBorder="1" applyAlignment="1" applyProtection="1">
      <alignment shrinkToFit="1"/>
      <protection locked="0"/>
    </xf>
    <xf numFmtId="57" fontId="13" fillId="0" borderId="7" xfId="0" applyNumberFormat="1" applyFont="1" applyBorder="1" applyAlignment="1" applyProtection="1">
      <alignment shrinkToFit="1"/>
      <protection locked="0"/>
    </xf>
    <xf numFmtId="57" fontId="13" fillId="0" borderId="18" xfId="0" applyNumberFormat="1" applyFont="1" applyBorder="1" applyAlignment="1" applyProtection="1">
      <alignment shrinkToFit="1"/>
      <protection locked="0"/>
    </xf>
    <xf numFmtId="0" fontId="9" fillId="0" borderId="13" xfId="0" applyFont="1" applyBorder="1" applyAlignment="1" applyProtection="1">
      <alignment horizontal="center" wrapText="1"/>
      <protection locked="0"/>
    </xf>
    <xf numFmtId="0" fontId="30" fillId="0" borderId="1" xfId="0" applyFont="1" applyBorder="1" applyAlignment="1" applyProtection="1">
      <alignment horizontal="left" wrapText="1"/>
      <protection locked="0"/>
    </xf>
    <xf numFmtId="0" fontId="9" fillId="0" borderId="1" xfId="0" applyFont="1" applyBorder="1" applyAlignment="1" applyProtection="1">
      <alignment horizontal="distributed" shrinkToFit="1"/>
      <protection locked="0"/>
    </xf>
    <xf numFmtId="0" fontId="30" fillId="0" borderId="1" xfId="0" applyFont="1" applyBorder="1" applyAlignment="1" applyProtection="1">
      <alignment wrapText="1"/>
      <protection locked="0"/>
    </xf>
    <xf numFmtId="0" fontId="9" fillId="0" borderId="0" xfId="0" applyFont="1" applyAlignment="1" applyProtection="1">
      <alignment horizontal="right"/>
      <protection locked="0"/>
    </xf>
    <xf numFmtId="0" fontId="31" fillId="0" borderId="0" xfId="0" applyFont="1" applyAlignment="1">
      <alignment horizontal="right" vertical="center"/>
    </xf>
    <xf numFmtId="0" fontId="32" fillId="0" borderId="0" xfId="0" applyFont="1">
      <alignment vertical="center"/>
    </xf>
    <xf numFmtId="0" fontId="33" fillId="0" borderId="0" xfId="0" applyFont="1">
      <alignment vertical="center"/>
    </xf>
    <xf numFmtId="0" fontId="34" fillId="0" borderId="1" xfId="0" applyFont="1" applyBorder="1" applyAlignment="1">
      <alignment horizontal="distributed" vertical="center" indent="1"/>
    </xf>
    <xf numFmtId="38" fontId="35" fillId="0" borderId="1" xfId="1" applyFont="1" applyBorder="1" applyAlignment="1" applyProtection="1">
      <alignment horizontal="center" wrapText="1"/>
      <protection locked="0"/>
    </xf>
    <xf numFmtId="38" fontId="31" fillId="0" borderId="1" xfId="1" applyFont="1" applyBorder="1" applyAlignment="1" applyProtection="1">
      <protection locked="0"/>
    </xf>
    <xf numFmtId="0" fontId="32" fillId="0" borderId="1" xfId="1" applyNumberFormat="1" applyFont="1" applyBorder="1" applyAlignment="1" applyProtection="1">
      <alignment horizontal="distributed" wrapText="1"/>
      <protection locked="0"/>
    </xf>
    <xf numFmtId="0" fontId="33" fillId="0" borderId="1" xfId="0" applyFont="1" applyBorder="1" applyAlignment="1" applyProtection="1">
      <alignment horizontal="center"/>
      <protection locked="0"/>
    </xf>
    <xf numFmtId="0" fontId="33" fillId="0" borderId="1" xfId="0" applyFont="1" applyBorder="1" applyAlignment="1" applyProtection="1">
      <alignment wrapText="1"/>
      <protection locked="0"/>
    </xf>
    <xf numFmtId="0" fontId="34" fillId="0" borderId="1" xfId="0" applyFont="1" applyBorder="1" applyAlignment="1" applyProtection="1">
      <alignment wrapText="1"/>
      <protection locked="0"/>
    </xf>
    <xf numFmtId="0" fontId="32" fillId="0" borderId="0" xfId="0" applyFont="1" applyProtection="1">
      <alignment vertical="center"/>
      <protection locked="0"/>
    </xf>
    <xf numFmtId="0" fontId="36" fillId="2" borderId="0" xfId="0" applyFont="1" applyFill="1">
      <alignment vertical="center"/>
    </xf>
    <xf numFmtId="38" fontId="32" fillId="0" borderId="0" xfId="0" applyNumberFormat="1" applyFont="1" applyAlignment="1" applyProtection="1">
      <alignment vertical="center" wrapText="1"/>
      <protection locked="0"/>
    </xf>
    <xf numFmtId="3" fontId="32" fillId="0" borderId="0" xfId="0" applyNumberFormat="1" applyFont="1" applyProtection="1">
      <alignment vertical="center"/>
      <protection locked="0"/>
    </xf>
    <xf numFmtId="0" fontId="32" fillId="0" borderId="0" xfId="0" applyFont="1" applyAlignment="1" applyProtection="1">
      <alignment horizontal="right"/>
      <protection locked="0"/>
    </xf>
    <xf numFmtId="38" fontId="31" fillId="0" borderId="3" xfId="1" applyFont="1" applyBorder="1" applyAlignment="1" applyProtection="1">
      <protection locked="0"/>
    </xf>
    <xf numFmtId="0" fontId="31" fillId="0" borderId="3" xfId="0" applyFont="1" applyBorder="1" applyAlignment="1" applyProtection="1">
      <protection locked="0"/>
    </xf>
    <xf numFmtId="0" fontId="33" fillId="0" borderId="3" xfId="0" applyFont="1" applyBorder="1" applyAlignment="1" applyProtection="1">
      <protection locked="0"/>
    </xf>
    <xf numFmtId="0" fontId="37" fillId="0" borderId="0" xfId="0" applyFont="1">
      <alignment vertical="center"/>
    </xf>
    <xf numFmtId="177" fontId="31" fillId="0" borderId="0" xfId="0" quotePrefix="1" applyNumberFormat="1" applyFont="1" applyAlignment="1">
      <alignment horizontal="left" vertical="center"/>
    </xf>
    <xf numFmtId="0" fontId="34" fillId="0" borderId="1" xfId="0" applyFont="1" applyBorder="1" applyAlignment="1" applyProtection="1">
      <alignment horizontal="center" vertical="center"/>
      <protection locked="0"/>
    </xf>
    <xf numFmtId="0" fontId="34" fillId="0" borderId="1" xfId="0" applyFont="1" applyBorder="1" applyAlignment="1" applyProtection="1">
      <alignment horizontal="centerContinuous" vertical="center"/>
      <protection locked="0"/>
    </xf>
    <xf numFmtId="0" fontId="9" fillId="0" borderId="19" xfId="1" applyNumberFormat="1" applyFont="1" applyBorder="1" applyAlignment="1" applyProtection="1">
      <alignment horizontal="center" wrapText="1"/>
      <protection locked="0"/>
    </xf>
    <xf numFmtId="0" fontId="9" fillId="0" borderId="19" xfId="0" applyFont="1" applyBorder="1" applyAlignment="1" applyProtection="1">
      <alignment horizontal="center"/>
      <protection locked="0"/>
    </xf>
    <xf numFmtId="0" fontId="9" fillId="0" borderId="19" xfId="0" applyFont="1" applyBorder="1" applyAlignment="1" applyProtection="1">
      <alignment wrapText="1"/>
      <protection locked="0"/>
    </xf>
    <xf numFmtId="0" fontId="32" fillId="0" borderId="2" xfId="0" applyFont="1" applyBorder="1" applyAlignment="1" applyProtection="1">
      <protection locked="0"/>
    </xf>
    <xf numFmtId="3" fontId="32" fillId="0" borderId="5" xfId="0" applyNumberFormat="1" applyFont="1" applyBorder="1" applyAlignment="1" applyProtection="1">
      <alignment horizontal="right"/>
      <protection locked="0"/>
    </xf>
    <xf numFmtId="4" fontId="32" fillId="0" borderId="2" xfId="0" applyNumberFormat="1" applyFont="1" applyBorder="1" applyAlignment="1" applyProtection="1">
      <alignment horizontal="right"/>
      <protection locked="0"/>
    </xf>
    <xf numFmtId="4" fontId="32" fillId="0" borderId="5" xfId="0" applyNumberFormat="1" applyFont="1" applyBorder="1" applyAlignment="1" applyProtection="1">
      <alignment horizontal="right"/>
      <protection locked="0"/>
    </xf>
    <xf numFmtId="0" fontId="9" fillId="0" borderId="0" xfId="0" applyFont="1" applyAlignment="1" applyProtection="1">
      <alignment horizontal="left" shrinkToFit="1"/>
      <protection locked="0"/>
    </xf>
    <xf numFmtId="0" fontId="9" fillId="0" borderId="0" xfId="0" applyFont="1" applyAlignment="1" applyProtection="1">
      <alignment horizontal="center" wrapText="1"/>
      <protection locked="0"/>
    </xf>
    <xf numFmtId="179" fontId="32" fillId="0" borderId="4" xfId="0" applyNumberFormat="1" applyFont="1" applyBorder="1" applyAlignment="1" applyProtection="1">
      <alignment horizontal="right"/>
      <protection locked="0"/>
    </xf>
    <xf numFmtId="0" fontId="32" fillId="0" borderId="1" xfId="0" applyFont="1" applyBorder="1" applyAlignment="1">
      <alignment horizontal="centerContinuous" vertical="center"/>
    </xf>
    <xf numFmtId="0" fontId="39" fillId="0" borderId="0" xfId="0" applyFont="1" applyAlignment="1">
      <alignment horizontal="right" vertical="center"/>
    </xf>
    <xf numFmtId="0" fontId="9" fillId="0" borderId="0" xfId="0" applyFont="1" applyAlignment="1" applyProtection="1">
      <alignment horizontal="left"/>
      <protection locked="0"/>
    </xf>
    <xf numFmtId="0" fontId="13" fillId="0" borderId="13" xfId="0" applyFont="1" applyBorder="1" applyAlignment="1" applyProtection="1">
      <alignment horizontal="center" wrapText="1"/>
      <protection locked="0"/>
    </xf>
    <xf numFmtId="0" fontId="19" fillId="0" borderId="1" xfId="0" applyFont="1" applyBorder="1" applyAlignment="1" applyProtection="1">
      <alignment horizontal="distributed" vertical="center" wrapText="1"/>
      <protection locked="0"/>
    </xf>
    <xf numFmtId="0" fontId="12" fillId="0" borderId="1" xfId="0" applyFont="1"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0" xfId="0" applyFont="1" applyProtection="1">
      <alignment vertical="center"/>
      <protection locked="0"/>
    </xf>
    <xf numFmtId="0" fontId="27"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3" fontId="32" fillId="0" borderId="5" xfId="0" applyNumberFormat="1" applyFont="1" applyBorder="1" applyAlignment="1" applyProtection="1">
      <alignment horizontal="right"/>
    </xf>
    <xf numFmtId="3" fontId="32" fillId="0" borderId="5" xfId="0" applyNumberFormat="1" applyFont="1" applyBorder="1" applyAlignment="1" applyProtection="1">
      <alignment wrapText="1"/>
    </xf>
    <xf numFmtId="0" fontId="40" fillId="0" borderId="0" xfId="0" applyFont="1" applyProtection="1">
      <alignment vertical="center"/>
    </xf>
    <xf numFmtId="0" fontId="9" fillId="0" borderId="3" xfId="0" applyFont="1" applyBorder="1" applyAlignment="1" applyProtection="1">
      <alignment horizontal="left" wrapText="1"/>
      <protection locked="0"/>
    </xf>
    <xf numFmtId="38" fontId="9" fillId="0" borderId="4" xfId="1" applyFont="1" applyBorder="1" applyAlignment="1" applyProtection="1">
      <alignment wrapText="1"/>
      <protection locked="0"/>
    </xf>
    <xf numFmtId="0" fontId="9" fillId="0" borderId="4" xfId="0" applyFont="1" applyBorder="1" applyAlignment="1" applyProtection="1">
      <alignment wrapText="1"/>
      <protection locked="0"/>
    </xf>
    <xf numFmtId="0" fontId="9" fillId="0" borderId="13" xfId="0" applyFont="1" applyBorder="1" applyAlignment="1" applyProtection="1">
      <alignment wrapText="1"/>
      <protection locked="0"/>
    </xf>
    <xf numFmtId="0" fontId="12" fillId="0" borderId="1" xfId="0" applyFont="1" applyBorder="1" applyAlignment="1" applyProtection="1">
      <alignment horizontal="distributed" vertical="center" indent="1"/>
      <protection locked="0"/>
    </xf>
    <xf numFmtId="0" fontId="5" fillId="0" borderId="1" xfId="0" applyFont="1" applyBorder="1" applyAlignment="1" applyProtection="1">
      <alignment horizontal="distributed" shrinkToFit="1"/>
      <protection locked="0"/>
    </xf>
    <xf numFmtId="0" fontId="13" fillId="0" borderId="9" xfId="0" applyFont="1" applyBorder="1" applyAlignment="1" applyProtection="1">
      <protection locked="0"/>
    </xf>
    <xf numFmtId="0" fontId="13" fillId="0" borderId="10" xfId="0" applyFont="1" applyBorder="1" applyAlignment="1" applyProtection="1">
      <protection locked="0"/>
    </xf>
    <xf numFmtId="0" fontId="12" fillId="0" borderId="3" xfId="0" applyFont="1" applyBorder="1" applyAlignment="1" applyProtection="1">
      <protection locked="0"/>
    </xf>
    <xf numFmtId="0" fontId="12" fillId="0" borderId="15" xfId="0" applyFont="1" applyBorder="1" applyAlignment="1" applyProtection="1">
      <protection locked="0"/>
    </xf>
    <xf numFmtId="0" fontId="12" fillId="0" borderId="0" xfId="0" applyFont="1" applyAlignment="1" applyProtection="1">
      <protection locked="0"/>
    </xf>
    <xf numFmtId="0" fontId="12" fillId="0" borderId="12" xfId="0" applyFont="1" applyBorder="1" applyAlignment="1" applyProtection="1">
      <protection locked="0"/>
    </xf>
    <xf numFmtId="0" fontId="9" fillId="0" borderId="0" xfId="0" applyFont="1" applyAlignment="1" applyProtection="1">
      <protection locked="0"/>
    </xf>
    <xf numFmtId="0" fontId="12" fillId="0" borderId="3" xfId="0" applyFont="1" applyBorder="1" applyAlignment="1" applyProtection="1">
      <alignment horizontal="center" vertical="center" textRotation="255"/>
      <protection locked="0"/>
    </xf>
    <xf numFmtId="0" fontId="12" fillId="0" borderId="0" xfId="0" applyFont="1" applyAlignment="1" applyProtection="1">
      <alignment horizontal="center" vertical="center"/>
      <protection locked="0"/>
    </xf>
    <xf numFmtId="38" fontId="13" fillId="0" borderId="0" xfId="1" applyFont="1" applyBorder="1" applyAlignment="1" applyProtection="1">
      <alignment shrinkToFit="1"/>
      <protection locked="0"/>
    </xf>
    <xf numFmtId="0" fontId="13" fillId="0" borderId="0" xfId="0" applyFont="1" applyAlignment="1" applyProtection="1">
      <protection locked="0"/>
    </xf>
    <xf numFmtId="0" fontId="12" fillId="0" borderId="16" xfId="0" applyFont="1" applyBorder="1" applyAlignment="1" applyProtection="1">
      <protection locked="0"/>
    </xf>
    <xf numFmtId="0" fontId="12" fillId="0" borderId="13" xfId="0" applyFont="1" applyBorder="1" applyAlignment="1" applyProtection="1">
      <protection locked="0"/>
    </xf>
    <xf numFmtId="0" fontId="12" fillId="0" borderId="14" xfId="0" applyFont="1" applyBorder="1" applyAlignment="1" applyProtection="1">
      <protection locked="0"/>
    </xf>
    <xf numFmtId="0" fontId="9" fillId="0" borderId="0" xfId="0" applyFont="1" applyAlignment="1" applyProtection="1">
      <alignment horizontal="center" vertical="center"/>
      <protection locked="0"/>
    </xf>
    <xf numFmtId="0" fontId="13" fillId="0" borderId="0" xfId="0" applyFont="1" applyAlignment="1" applyProtection="1">
      <alignment horizontal="center"/>
      <protection locked="0"/>
    </xf>
    <xf numFmtId="0" fontId="34" fillId="0" borderId="0" xfId="0" applyFont="1" applyProtection="1">
      <alignment vertical="center"/>
      <protection locked="0"/>
    </xf>
    <xf numFmtId="0" fontId="22" fillId="0" borderId="11" xfId="0" applyFont="1" applyBorder="1" applyAlignment="1" applyProtection="1">
      <alignment horizontal="center" vertical="center"/>
      <protection locked="0"/>
    </xf>
    <xf numFmtId="0" fontId="35" fillId="0" borderId="9" xfId="0" applyFont="1" applyBorder="1" applyAlignment="1" applyProtection="1">
      <alignment wrapText="1"/>
    </xf>
    <xf numFmtId="0" fontId="35" fillId="0" borderId="10" xfId="0" applyFont="1" applyBorder="1" applyAlignment="1" applyProtection="1">
      <alignment wrapText="1"/>
    </xf>
    <xf numFmtId="0" fontId="38" fillId="0" borderId="10" xfId="0" applyFont="1" applyBorder="1" applyAlignment="1" applyProtection="1">
      <alignment wrapText="1"/>
    </xf>
    <xf numFmtId="0" fontId="34" fillId="0" borderId="10" xfId="0" applyFont="1" applyBorder="1" applyAlignment="1" applyProtection="1"/>
    <xf numFmtId="0" fontId="32" fillId="0" borderId="10" xfId="0" applyFont="1" applyBorder="1" applyAlignment="1" applyProtection="1">
      <alignment horizontal="left" wrapText="1"/>
    </xf>
    <xf numFmtId="0" fontId="12" fillId="0" borderId="1" xfId="0" applyFont="1" applyBorder="1" applyAlignment="1" applyProtection="1">
      <alignment horizontal="center" vertical="center"/>
    </xf>
    <xf numFmtId="38" fontId="13" fillId="0" borderId="1" xfId="1" applyFont="1" applyBorder="1" applyAlignment="1" applyProtection="1">
      <alignment shrinkToFit="1"/>
    </xf>
    <xf numFmtId="0" fontId="9" fillId="0" borderId="13" xfId="0" applyFont="1" applyBorder="1" applyAlignment="1" applyProtection="1">
      <alignment wrapText="1"/>
    </xf>
    <xf numFmtId="178" fontId="13" fillId="0" borderId="0" xfId="0" quotePrefix="1" applyNumberFormat="1" applyFont="1" applyAlignment="1" applyProtection="1">
      <alignment horizontal="left" vertical="center"/>
      <protection locked="0"/>
    </xf>
    <xf numFmtId="0" fontId="5" fillId="0" borderId="1" xfId="0" applyFont="1" applyBorder="1" applyAlignment="1" applyProtection="1">
      <alignment horizontal="center" shrinkToFit="1"/>
      <protection locked="0"/>
    </xf>
    <xf numFmtId="0" fontId="9" fillId="0" borderId="0" xfId="0" applyFont="1" applyAlignment="1" applyProtection="1">
      <alignment horizontal="right" vertical="center"/>
      <protection locked="0"/>
    </xf>
    <xf numFmtId="38" fontId="13" fillId="0" borderId="3" xfId="1" applyFont="1" applyBorder="1" applyAlignment="1" applyProtection="1"/>
    <xf numFmtId="0" fontId="13" fillId="0" borderId="3" xfId="0" applyFont="1" applyBorder="1" applyAlignment="1" applyProtection="1"/>
    <xf numFmtId="3" fontId="9" fillId="0" borderId="0" xfId="0" applyNumberFormat="1" applyFont="1" applyProtection="1">
      <alignment vertical="center"/>
    </xf>
    <xf numFmtId="177" fontId="13" fillId="0" borderId="0" xfId="0" quotePrefix="1" applyNumberFormat="1" applyFont="1" applyAlignment="1" applyProtection="1">
      <alignment horizontal="left" vertical="center"/>
    </xf>
    <xf numFmtId="0" fontId="10" fillId="2" borderId="0" xfId="0" applyFont="1" applyFill="1">
      <alignment vertical="center"/>
    </xf>
    <xf numFmtId="0" fontId="10" fillId="2" borderId="0" xfId="0" applyFont="1" applyFill="1" applyAlignment="1">
      <alignment horizontal="center" vertical="center"/>
    </xf>
    <xf numFmtId="0" fontId="12" fillId="0" borderId="1" xfId="0" applyFont="1" applyBorder="1" applyAlignment="1" applyProtection="1">
      <alignment horizontal="center" vertical="center"/>
      <protection locked="0"/>
    </xf>
    <xf numFmtId="0" fontId="13" fillId="0" borderId="0" xfId="0" applyFont="1" applyProtection="1">
      <alignment vertical="center"/>
      <protection locked="0"/>
    </xf>
    <xf numFmtId="0" fontId="34" fillId="0" borderId="1" xfId="0" applyFont="1" applyBorder="1" applyAlignment="1">
      <alignment horizontal="center" vertical="center"/>
    </xf>
    <xf numFmtId="0" fontId="27" fillId="0" borderId="0" xfId="0" applyFont="1" applyBorder="1" applyAlignment="1" applyProtection="1">
      <alignment horizontal="center" vertical="center"/>
      <protection locked="0"/>
    </xf>
    <xf numFmtId="0" fontId="9" fillId="0" borderId="0" xfId="0" applyFont="1" applyAlignment="1">
      <alignment vertical="top" wrapText="1"/>
    </xf>
    <xf numFmtId="49" fontId="10" fillId="2" borderId="0" xfId="0" applyNumberFormat="1" applyFont="1" applyFill="1" applyAlignment="1">
      <alignment horizontal="center" vertical="center"/>
    </xf>
    <xf numFmtId="176" fontId="10" fillId="2" borderId="0" xfId="0" applyNumberFormat="1" applyFont="1" applyFill="1" applyAlignment="1" applyProtection="1">
      <alignment horizontal="distributed" vertical="center"/>
      <protection locked="0"/>
    </xf>
    <xf numFmtId="0" fontId="10" fillId="2" borderId="0" xfId="0" applyFont="1" applyFill="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5" fillId="2" borderId="0" xfId="0" applyFont="1" applyFill="1" applyAlignment="1">
      <alignment horizontal="left" vertical="center" wrapText="1"/>
    </xf>
    <xf numFmtId="0" fontId="15" fillId="2" borderId="0" xfId="0" applyFont="1" applyFill="1" applyAlignment="1">
      <alignment horizontal="center" vertical="center"/>
    </xf>
    <xf numFmtId="0" fontId="10" fillId="2" borderId="0" xfId="0" applyFont="1" applyFill="1">
      <alignment vertical="center"/>
    </xf>
    <xf numFmtId="0" fontId="10" fillId="2" borderId="0" xfId="0" applyFont="1" applyFill="1" applyAlignment="1">
      <alignment horizontal="center" vertical="center"/>
    </xf>
    <xf numFmtId="0" fontId="10"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8" fillId="2" borderId="13" xfId="0" applyFont="1" applyFill="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57" fontId="31" fillId="0" borderId="5" xfId="0" applyNumberFormat="1" applyFont="1" applyBorder="1" applyAlignment="1" applyProtection="1">
      <alignment horizontal="center" shrinkToFit="1"/>
      <protection locked="0"/>
    </xf>
    <xf numFmtId="57" fontId="31" fillId="0" borderId="2" xfId="0" applyNumberFormat="1" applyFont="1" applyBorder="1" applyAlignment="1" applyProtection="1">
      <alignment horizontal="center" shrinkToFit="1"/>
      <protection locked="0"/>
    </xf>
    <xf numFmtId="0" fontId="13" fillId="0" borderId="5" xfId="0" applyFont="1" applyBorder="1" applyAlignment="1" applyProtection="1">
      <alignment horizontal="center" shrinkToFit="1"/>
      <protection locked="0"/>
    </xf>
    <xf numFmtId="0" fontId="13" fillId="0" borderId="2" xfId="0" applyFont="1" applyBorder="1" applyAlignment="1" applyProtection="1">
      <alignment horizontal="center" shrinkToFit="1"/>
      <protection locked="0"/>
    </xf>
    <xf numFmtId="0" fontId="9" fillId="0" borderId="5"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6" xfId="0" applyFont="1" applyBorder="1" applyAlignment="1" applyProtection="1">
      <alignment horizontal="center" wrapText="1"/>
      <protection locked="0"/>
    </xf>
    <xf numFmtId="0" fontId="12" fillId="0" borderId="8" xfId="0" applyFont="1" applyBorder="1" applyAlignment="1" applyProtection="1">
      <alignment horizontal="center"/>
      <protection locked="0"/>
    </xf>
    <xf numFmtId="0" fontId="12" fillId="0" borderId="5"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3" fillId="0" borderId="0" xfId="0" applyFont="1" applyProtection="1">
      <alignment vertical="center"/>
      <protection locked="0"/>
    </xf>
    <xf numFmtId="0" fontId="12" fillId="0" borderId="1" xfId="0" applyFont="1" applyBorder="1" applyAlignment="1" applyProtection="1">
      <alignment horizontal="center" vertical="center" textRotation="255"/>
    </xf>
    <xf numFmtId="0" fontId="32" fillId="0" borderId="5" xfId="0" applyFont="1" applyBorder="1" applyAlignment="1">
      <alignment horizontal="center" vertical="center"/>
    </xf>
    <xf numFmtId="0" fontId="32" fillId="0" borderId="2" xfId="0" applyFont="1" applyBorder="1" applyAlignment="1">
      <alignment horizontal="center" vertical="center"/>
    </xf>
    <xf numFmtId="0" fontId="34" fillId="0" borderId="6" xfId="0" applyFont="1" applyBorder="1" applyAlignment="1">
      <alignment horizontal="center" wrapText="1"/>
    </xf>
    <xf numFmtId="0" fontId="34" fillId="0" borderId="8" xfId="0" applyFont="1" applyBorder="1" applyAlignment="1">
      <alignment horizontal="center"/>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horizontal="center" vertical="center" wrapText="1"/>
    </xf>
    <xf numFmtId="0" fontId="32" fillId="0" borderId="5" xfId="0" applyFont="1" applyBorder="1" applyAlignment="1" applyProtection="1">
      <alignment horizontal="center" vertical="center"/>
      <protection locked="0"/>
    </xf>
    <xf numFmtId="0" fontId="3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textRotation="255"/>
      <protection locked="0"/>
    </xf>
    <xf numFmtId="0" fontId="9" fillId="0" borderId="20" xfId="0" applyFont="1" applyBorder="1" applyAlignment="1" applyProtection="1">
      <alignment horizontal="center" wrapText="1"/>
      <protection locked="0"/>
    </xf>
    <xf numFmtId="0" fontId="9" fillId="0" borderId="21" xfId="0" applyFont="1" applyBorder="1" applyAlignment="1" applyProtection="1">
      <alignment horizontal="center" wrapText="1"/>
      <protection locked="0"/>
    </xf>
    <xf numFmtId="0" fontId="9" fillId="0" borderId="0" xfId="0" applyFont="1" applyAlignment="1" applyProtection="1">
      <alignment horizontal="left"/>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3" xfId="0" applyFont="1" applyBorder="1" applyAlignment="1" applyProtection="1">
      <alignment horizontal="left" shrinkToFit="1"/>
      <protection locked="0"/>
    </xf>
    <xf numFmtId="0" fontId="13" fillId="0" borderId="13" xfId="0" applyFont="1" applyBorder="1" applyAlignment="1" applyProtection="1">
      <alignment horizontal="center" wrapText="1"/>
      <protection locked="0"/>
    </xf>
    <xf numFmtId="0" fontId="32" fillId="0" borderId="3" xfId="0" applyFont="1" applyBorder="1" applyAlignment="1" applyProtection="1">
      <alignment vertical="top" wrapText="1"/>
    </xf>
    <xf numFmtId="0" fontId="34" fillId="0" borderId="5"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5" xfId="0" applyFont="1" applyBorder="1" applyAlignment="1" applyProtection="1">
      <alignment horizontal="center"/>
      <protection locked="0"/>
    </xf>
    <xf numFmtId="0" fontId="34" fillId="0" borderId="4"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0" fillId="2" borderId="0" xfId="0" applyFont="1" applyFill="1" applyAlignment="1" applyProtection="1">
      <alignment horizontal="left" vertical="center" shrinkToFit="1"/>
      <protection locked="0"/>
    </xf>
    <xf numFmtId="0" fontId="20" fillId="2" borderId="0" xfId="0" applyFont="1" applyFill="1" applyAlignment="1">
      <alignment horizontal="center" vertical="center"/>
    </xf>
    <xf numFmtId="176" fontId="10" fillId="2" borderId="0" xfId="0" applyNumberFormat="1" applyFont="1" applyFill="1" applyAlignment="1">
      <alignment horizontal="distributed" vertical="center"/>
    </xf>
    <xf numFmtId="0" fontId="10" fillId="2" borderId="0" xfId="0" applyFont="1" applyFill="1" applyAlignment="1">
      <alignment horizontal="right" vertical="center"/>
    </xf>
    <xf numFmtId="0" fontId="13" fillId="2" borderId="0" xfId="0" applyFont="1" applyFill="1" applyProtection="1">
      <alignment vertical="center"/>
      <protection locked="0"/>
    </xf>
    <xf numFmtId="0" fontId="4" fillId="2" borderId="0" xfId="0" applyFont="1" applyFill="1" applyAlignment="1">
      <alignment horizontal="center" vertical="center"/>
    </xf>
    <xf numFmtId="0" fontId="13" fillId="2" borderId="0" xfId="0" applyFont="1" applyFill="1" applyAlignment="1" applyProtection="1">
      <alignment horizontal="left" vertical="center"/>
      <protection locked="0"/>
    </xf>
    <xf numFmtId="0" fontId="7" fillId="2" borderId="0" xfId="0" applyFont="1" applyFill="1" applyAlignment="1">
      <alignment horizontal="left" vertical="center"/>
    </xf>
    <xf numFmtId="0" fontId="7" fillId="2" borderId="0" xfId="0" applyFont="1" applyFill="1">
      <alignment vertical="center"/>
    </xf>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183" fontId="31" fillId="0" borderId="0" xfId="0" applyNumberFormat="1" applyFont="1">
      <alignment vertical="center"/>
    </xf>
    <xf numFmtId="178" fontId="31" fillId="0" borderId="0" xfId="0" quotePrefix="1" applyNumberFormat="1" applyFont="1" applyAlignment="1" applyProtection="1">
      <alignment horizontal="left" vertical="center"/>
      <protection locked="0"/>
    </xf>
    <xf numFmtId="0" fontId="31" fillId="0" borderId="0" xfId="0" applyFont="1" applyProtection="1">
      <alignment vertical="center"/>
      <protection locked="0"/>
    </xf>
    <xf numFmtId="183" fontId="34" fillId="0" borderId="9" xfId="0" applyNumberFormat="1" applyFont="1" applyBorder="1" applyAlignment="1">
      <alignment horizontal="center" vertical="center"/>
    </xf>
    <xf numFmtId="183" fontId="34" fillId="0" borderId="15" xfId="0" applyNumberFormat="1" applyFont="1" applyBorder="1" applyAlignment="1">
      <alignment horizontal="center" vertical="center"/>
    </xf>
    <xf numFmtId="183" fontId="34" fillId="0" borderId="16" xfId="0" applyNumberFormat="1" applyFont="1" applyBorder="1" applyAlignment="1">
      <alignment horizontal="center" vertical="center"/>
    </xf>
    <xf numFmtId="183" fontId="34" fillId="0" borderId="14" xfId="0" applyNumberFormat="1" applyFont="1" applyBorder="1" applyAlignment="1">
      <alignment horizontal="center" vertical="center"/>
    </xf>
    <xf numFmtId="183" fontId="31" fillId="0" borderId="5" xfId="0" applyNumberFormat="1" applyFont="1" applyBorder="1" applyAlignment="1" applyProtection="1">
      <alignment horizontal="center" shrinkToFit="1"/>
      <protection locked="0"/>
    </xf>
    <xf numFmtId="183" fontId="31" fillId="0" borderId="2" xfId="0" applyNumberFormat="1" applyFont="1" applyBorder="1" applyAlignment="1" applyProtection="1">
      <alignment horizontal="center" shrinkToFit="1"/>
      <protection locked="0"/>
    </xf>
    <xf numFmtId="183" fontId="31" fillId="0" borderId="3" xfId="0" applyNumberFormat="1" applyFont="1" applyBorder="1" applyAlignment="1" applyProtection="1">
      <alignment horizontal="right"/>
      <protection locked="0"/>
    </xf>
    <xf numFmtId="183" fontId="32" fillId="0" borderId="0" xfId="0" applyNumberFormat="1" applyFont="1">
      <alignment vertical="center"/>
    </xf>
    <xf numFmtId="182" fontId="39" fillId="0" borderId="0" xfId="0" applyNumberFormat="1" applyFont="1">
      <alignment vertical="center"/>
    </xf>
    <xf numFmtId="182" fontId="39" fillId="0" borderId="0" xfId="0" applyNumberFormat="1" applyFont="1" applyAlignment="1">
      <alignment horizontal="right" vertical="center"/>
    </xf>
    <xf numFmtId="177" fontId="31" fillId="0" borderId="0" xfId="0" quotePrefix="1" applyNumberFormat="1" applyFont="1" applyAlignment="1" applyProtection="1">
      <alignment horizontal="left" vertical="center"/>
    </xf>
    <xf numFmtId="0" fontId="31" fillId="0" borderId="0" xfId="0" applyFont="1" applyProtection="1">
      <alignment vertical="center"/>
    </xf>
    <xf numFmtId="184" fontId="39" fillId="0" borderId="0" xfId="0" applyNumberFormat="1" applyFont="1">
      <alignment vertical="center"/>
    </xf>
    <xf numFmtId="0" fontId="19" fillId="2" borderId="0" xfId="0" applyFont="1" applyFill="1" applyAlignment="1">
      <alignment vertical="top"/>
    </xf>
    <xf numFmtId="0" fontId="19" fillId="2" borderId="0" xfId="0" applyFont="1" applyFill="1" applyBorder="1">
      <alignment vertical="center"/>
    </xf>
    <xf numFmtId="0" fontId="10" fillId="2" borderId="0" xfId="0" applyFont="1" applyFill="1" applyBorder="1">
      <alignment vertical="center"/>
    </xf>
    <xf numFmtId="0" fontId="19" fillId="2" borderId="0" xfId="0" applyFont="1" applyFill="1" applyBorder="1" applyAlignment="1">
      <alignment horizontal="center" vertical="center"/>
    </xf>
    <xf numFmtId="0" fontId="19" fillId="2" borderId="0" xfId="0" applyFont="1" applyFill="1" applyBorder="1" applyAlignment="1">
      <alignment horizontal="center" vertical="center" wrapText="1"/>
    </xf>
    <xf numFmtId="0" fontId="19" fillId="2" borderId="0" xfId="0" applyFont="1" applyFill="1" applyBorder="1" applyAlignment="1">
      <alignment horizontal="center" vertical="center"/>
    </xf>
    <xf numFmtId="0" fontId="12" fillId="0" borderId="0" xfId="2" applyFont="1" applyFill="1" applyProtection="1">
      <alignment vertical="center"/>
    </xf>
    <xf numFmtId="185" fontId="12" fillId="0" borderId="0" xfId="2" applyNumberFormat="1" applyFont="1" applyFill="1" applyProtection="1">
      <alignment vertical="center"/>
    </xf>
    <xf numFmtId="176" fontId="12" fillId="0" borderId="11" xfId="2" applyNumberFormat="1" applyFont="1" applyFill="1" applyBorder="1" applyAlignment="1" applyProtection="1">
      <alignment horizontal="left" vertical="center"/>
    </xf>
    <xf numFmtId="183" fontId="13" fillId="0" borderId="0" xfId="0" applyNumberFormat="1" applyFont="1" applyProtection="1">
      <alignment vertical="center"/>
      <protection locked="0"/>
    </xf>
    <xf numFmtId="183" fontId="12" fillId="0" borderId="9" xfId="0" applyNumberFormat="1" applyFont="1" applyBorder="1" applyAlignment="1" applyProtection="1">
      <alignment horizontal="center" vertical="center"/>
      <protection locked="0"/>
    </xf>
    <xf numFmtId="183" fontId="12" fillId="0" borderId="15" xfId="0" applyNumberFormat="1" applyFont="1" applyBorder="1" applyAlignment="1" applyProtection="1">
      <alignment horizontal="center" vertical="center"/>
      <protection locked="0"/>
    </xf>
    <xf numFmtId="183" fontId="12" fillId="0" borderId="16" xfId="0" applyNumberFormat="1" applyFont="1" applyBorder="1" applyAlignment="1" applyProtection="1">
      <alignment horizontal="center" vertical="center"/>
      <protection locked="0"/>
    </xf>
    <xf numFmtId="183" fontId="12" fillId="0" borderId="14" xfId="0" applyNumberFormat="1" applyFont="1" applyBorder="1" applyAlignment="1" applyProtection="1">
      <alignment horizontal="center" vertical="center"/>
      <protection locked="0"/>
    </xf>
    <xf numFmtId="183" fontId="13" fillId="0" borderId="5" xfId="0" applyNumberFormat="1" applyFont="1" applyBorder="1" applyAlignment="1" applyProtection="1">
      <alignment horizontal="center" shrinkToFit="1"/>
      <protection locked="0"/>
    </xf>
    <xf numFmtId="183" fontId="13" fillId="0" borderId="2" xfId="0" applyNumberFormat="1" applyFont="1" applyBorder="1" applyAlignment="1" applyProtection="1">
      <alignment horizontal="center" shrinkToFit="1"/>
      <protection locked="0"/>
    </xf>
    <xf numFmtId="183" fontId="13" fillId="0" borderId="3" xfId="0" applyNumberFormat="1" applyFont="1" applyBorder="1" applyAlignment="1" applyProtection="1">
      <alignment horizontal="right"/>
      <protection locked="0"/>
    </xf>
    <xf numFmtId="183" fontId="9" fillId="0" borderId="0" xfId="0" applyNumberFormat="1" applyFont="1" applyProtection="1">
      <alignment vertical="center"/>
      <protection locked="0"/>
    </xf>
    <xf numFmtId="0" fontId="42" fillId="0" borderId="3" xfId="0" applyFont="1" applyBorder="1" applyAlignment="1" applyProtection="1">
      <protection locked="0"/>
    </xf>
    <xf numFmtId="0" fontId="12" fillId="2" borderId="0" xfId="0" applyFont="1" applyFill="1" applyAlignment="1">
      <alignment horizontal="distributed" vertical="center"/>
    </xf>
    <xf numFmtId="0" fontId="12" fillId="2" borderId="0" xfId="0" applyFont="1" applyFill="1" applyAlignment="1">
      <alignment horizontal="distributed" vertical="center"/>
    </xf>
  </cellXfs>
  <cellStyles count="3">
    <cellStyle name="桁区切り" xfId="1" builtinId="6"/>
    <cellStyle name="標準" xfId="0" builtinId="0"/>
    <cellStyle name="標準_投票者調" xfId="2"/>
  </cellStyles>
  <dxfs count="4186">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theme="1"/>
      </font>
      <numFmt numFmtId="181" formatCode="#,##0;\-#,##0;0;@"/>
    </dxf>
    <dxf>
      <font>
        <strike val="0"/>
        <color theme="1"/>
      </font>
      <numFmt numFmtId="181" formatCode="#,##0;\-#,##0;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numFmt numFmtId="182" formatCode=";;;"/>
    </dxf>
    <dxf>
      <numFmt numFmtId="182" formatCode=";;;"/>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color theme="1"/>
      </font>
      <numFmt numFmtId="181" formatCode="#,##0;\-#,##0;0;@"/>
    </dxf>
    <dxf>
      <font>
        <color theme="1"/>
      </font>
      <numFmt numFmtId="0" formatCode="General"/>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ont>
        <strike val="0"/>
        <color theme="1"/>
      </font>
      <numFmt numFmtId="181" formatCode="#,##0;\-#,##0;0;@"/>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theme="1"/>
      </font>
      <numFmt numFmtId="181" formatCode="#,##0;\-#,##0;0;@"/>
    </dxf>
    <dxf>
      <font>
        <strike val="0"/>
        <color theme="1"/>
      </font>
      <numFmt numFmtId="181" formatCode="#,##0;\-#,##0;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FF0000"/>
      </font>
    </dxf>
    <dxf>
      <numFmt numFmtId="180" formatCode="&quot;　円&quo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156881</xdr:colOff>
      <xdr:row>4</xdr:row>
      <xdr:rowOff>224118</xdr:rowOff>
    </xdr:from>
    <xdr:to>
      <xdr:col>18</xdr:col>
      <xdr:colOff>78440</xdr:colOff>
      <xdr:row>10</xdr:row>
      <xdr:rowOff>123265</xdr:rowOff>
    </xdr:to>
    <xdr:sp macro="" textlink="">
      <xdr:nvSpPr>
        <xdr:cNvPr id="2" name="テキスト ボックス 1"/>
        <xdr:cNvSpPr txBox="1"/>
      </xdr:nvSpPr>
      <xdr:spPr>
        <a:xfrm>
          <a:off x="10910606" y="1433793"/>
          <a:ext cx="5827059" cy="20708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BIZ UDPゴシック" panose="020B0400000000000000" pitchFamily="50" charset="-128"/>
              <a:ea typeface="BIZ UDPゴシック" panose="020B0400000000000000" pitchFamily="50" charset="-128"/>
            </a:rPr>
            <a:t>数式の入ったセルを編集できないように、シートに保護をかけています。</a:t>
          </a:r>
          <a:endParaRPr kumimoji="1" lang="en-US" altLang="ja-JP" sz="1800">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数式の入ったセルも含めて編集したい場合は、下部のシート名のタブを右クリックし、「シートの保護の解除」</a:t>
          </a:r>
          <a:endParaRPr kumimoji="1" lang="en-US" altLang="ja-JP" sz="1800">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をクリックしてください。</a:t>
          </a:r>
          <a:endParaRPr kumimoji="1" lang="en-US" altLang="ja-JP" sz="1800">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（ほかのセルも同様です。）</a:t>
          </a:r>
          <a:endParaRPr kumimoji="1" lang="en-US" altLang="ja-JP" sz="1200">
            <a:latin typeface="+mn-lt"/>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1262207</xdr:colOff>
      <xdr:row>21</xdr:row>
      <xdr:rowOff>348340</xdr:rowOff>
    </xdr:from>
    <xdr:to>
      <xdr:col>11</xdr:col>
      <xdr:colOff>225161</xdr:colOff>
      <xdr:row>23</xdr:row>
      <xdr:rowOff>195941</xdr:rowOff>
    </xdr:to>
    <xdr:sp macro="" textlink="">
      <xdr:nvSpPr>
        <xdr:cNvPr id="2" name="テキスト ボックス 1">
          <a:extLst>
            <a:ext uri="{FF2B5EF4-FFF2-40B4-BE49-F238E27FC236}">
              <a16:creationId xmlns:a16="http://schemas.microsoft.com/office/drawing/2014/main" xmlns="" id="{00000000-0008-0000-0500-000002000000}"/>
            </a:ext>
          </a:extLst>
        </xdr:cNvPr>
        <xdr:cNvSpPr txBox="1"/>
      </xdr:nvSpPr>
      <xdr:spPr>
        <a:xfrm>
          <a:off x="4800064" y="6838947"/>
          <a:ext cx="7331347" cy="582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r>
            <a:rPr kumimoji="1" lang="ja-JP" altLang="en-US" sz="1050">
              <a:ln>
                <a:noFill/>
              </a:ln>
              <a:solidFill>
                <a:sysClr val="windowText" lastClr="000000"/>
              </a:solidFill>
              <a:latin typeface="ＭＳ 明朝" panose="02020609040205080304" pitchFamily="17" charset="-128"/>
              <a:ea typeface="ＭＳ 明朝" panose="02020609040205080304" pitchFamily="17" charset="-128"/>
            </a:rPr>
            <a:t>「出納責任者の氏名」欄には記名押印又は署名をすること。</a:t>
          </a:r>
        </a:p>
        <a:p>
          <a:r>
            <a:rPr kumimoji="1" lang="ja-JP" altLang="en-US" sz="1050">
              <a:ln>
                <a:noFill/>
              </a:ln>
              <a:solidFill>
                <a:sysClr val="windowText" lastClr="000000"/>
              </a:solidFill>
              <a:latin typeface="ＭＳ 明朝" panose="02020609040205080304" pitchFamily="17" charset="-128"/>
              <a:ea typeface="ＭＳ 明朝" panose="02020609040205080304" pitchFamily="17" charset="-128"/>
            </a:rPr>
            <a:t>なお、署名の場合には、必ず出納責任者本人が自署すること。</a:t>
          </a:r>
        </a:p>
      </xdr:txBody>
    </xdr:sp>
    <xdr:clientData/>
  </xdr:twoCellAnchor>
  <xdr:twoCellAnchor>
    <xdr:from>
      <xdr:col>10</xdr:col>
      <xdr:colOff>620490</xdr:colOff>
      <xdr:row>21</xdr:row>
      <xdr:rowOff>299357</xdr:rowOff>
    </xdr:from>
    <xdr:to>
      <xdr:col>11</xdr:col>
      <xdr:colOff>447004</xdr:colOff>
      <xdr:row>22</xdr:row>
      <xdr:rowOff>337458</xdr:rowOff>
    </xdr:to>
    <xdr:sp macro="" textlink="">
      <xdr:nvSpPr>
        <xdr:cNvPr id="3" name="テキスト ボックス 2">
          <a:extLst>
            <a:ext uri="{FF2B5EF4-FFF2-40B4-BE49-F238E27FC236}">
              <a16:creationId xmlns:a16="http://schemas.microsoft.com/office/drawing/2014/main" xmlns="" id="{58D29F6C-D425-40B1-E9E9-39FCCBD38549}"/>
            </a:ext>
          </a:extLst>
        </xdr:cNvPr>
        <xdr:cNvSpPr txBox="1"/>
      </xdr:nvSpPr>
      <xdr:spPr>
        <a:xfrm>
          <a:off x="9829804" y="7353300"/>
          <a:ext cx="828000" cy="40821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kern="1200">
              <a:latin typeface="ＭＳ 明朝" panose="02020609040205080304" pitchFamily="17" charset="-128"/>
              <a:ea typeface="ＭＳ 明朝" panose="02020609040205080304" pitchFamily="17" charset="-128"/>
            </a:rPr>
            <a:t>必須様式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74"/>
  <sheetViews>
    <sheetView tabSelected="1" view="pageBreakPreview" zoomScaleNormal="100" zoomScaleSheetLayoutView="100" workbookViewId="0">
      <selection activeCell="D7" sqref="D7"/>
    </sheetView>
  </sheetViews>
  <sheetFormatPr defaultColWidth="9" defaultRowHeight="15.75" customHeight="1" x14ac:dyDescent="0.15"/>
  <cols>
    <col min="1" max="1" width="6.75" style="6" bestFit="1" customWidth="1"/>
    <col min="2" max="2" width="17.75" style="5" customWidth="1"/>
    <col min="3" max="3" width="10.375" style="5" customWidth="1"/>
    <col min="4" max="4" width="3.625" style="5" customWidth="1"/>
    <col min="5" max="5" width="9.375" style="5" customWidth="1"/>
    <col min="6" max="6" width="9.625" style="5" customWidth="1"/>
    <col min="7" max="7" width="6.625" style="5" bestFit="1" customWidth="1"/>
    <col min="8" max="8" width="38" style="5" customWidth="1"/>
    <col min="9" max="11" width="8.375" style="5" bestFit="1" customWidth="1"/>
    <col min="12" max="12" width="4.25" style="5" bestFit="1" customWidth="1"/>
    <col min="13" max="13" width="4.25" style="7" customWidth="1"/>
    <col min="14" max="14" width="75.625" style="7" bestFit="1" customWidth="1"/>
    <col min="15" max="15" width="4.25" style="5" bestFit="1" customWidth="1"/>
    <col min="16" max="16384" width="9" style="5"/>
  </cols>
  <sheetData>
    <row r="1" spans="1:14" ht="15.75" customHeight="1" x14ac:dyDescent="0.15">
      <c r="A1" s="35"/>
      <c r="B1" s="36"/>
      <c r="C1" s="36"/>
      <c r="D1" s="36"/>
      <c r="E1" s="36"/>
      <c r="F1" s="36"/>
      <c r="G1" s="36"/>
      <c r="H1" s="36"/>
      <c r="I1" s="36"/>
      <c r="J1" s="36"/>
      <c r="K1" s="36"/>
    </row>
    <row r="2" spans="1:14" ht="15.75" customHeight="1" x14ac:dyDescent="0.15">
      <c r="A2" s="35"/>
      <c r="B2" s="36"/>
      <c r="C2" s="36"/>
      <c r="D2" s="36"/>
      <c r="E2" s="36"/>
      <c r="F2" s="36"/>
      <c r="G2" s="36"/>
      <c r="H2" s="36"/>
      <c r="I2" s="36"/>
      <c r="J2" s="36"/>
      <c r="K2" s="36"/>
    </row>
    <row r="3" spans="1:14" ht="15.75" customHeight="1" x14ac:dyDescent="0.15">
      <c r="A3" s="35"/>
      <c r="B3" s="36"/>
      <c r="C3" s="36"/>
      <c r="D3" s="36"/>
      <c r="E3" s="36"/>
      <c r="F3" s="36"/>
      <c r="G3" s="36"/>
      <c r="H3" s="36"/>
      <c r="I3" s="36"/>
      <c r="J3" s="36"/>
      <c r="K3" s="36"/>
    </row>
    <row r="4" spans="1:14" s="4" customFormat="1" ht="21" x14ac:dyDescent="0.15">
      <c r="A4" s="182" t="s">
        <v>45</v>
      </c>
      <c r="B4" s="182"/>
      <c r="C4" s="182"/>
      <c r="D4" s="182"/>
      <c r="E4" s="182"/>
      <c r="F4" s="182"/>
      <c r="G4" s="182"/>
      <c r="H4" s="182"/>
      <c r="I4" s="182"/>
      <c r="J4" s="182"/>
      <c r="K4" s="182"/>
      <c r="M4" s="70"/>
      <c r="N4" s="71" t="s">
        <v>10</v>
      </c>
    </row>
    <row r="5" spans="1:14" ht="15.75" customHeight="1" x14ac:dyDescent="0.15">
      <c r="A5" s="37"/>
      <c r="B5" s="37"/>
      <c r="C5" s="37"/>
      <c r="D5" s="37"/>
      <c r="E5" s="37"/>
      <c r="F5" s="37"/>
      <c r="G5" s="36"/>
      <c r="H5" s="36"/>
      <c r="I5" s="36"/>
      <c r="J5" s="36"/>
      <c r="K5" s="35"/>
      <c r="L5" s="65"/>
      <c r="M5" s="72"/>
      <c r="N5" s="72" t="s">
        <v>120</v>
      </c>
    </row>
    <row r="6" spans="1:14" ht="15.75" customHeight="1" x14ac:dyDescent="0.15">
      <c r="A6" s="36"/>
      <c r="B6" s="36"/>
      <c r="C6" s="36"/>
      <c r="D6" s="36"/>
      <c r="E6" s="36"/>
      <c r="F6" s="36"/>
      <c r="G6" s="36"/>
      <c r="H6" s="36"/>
      <c r="I6" s="36"/>
      <c r="J6" s="36"/>
      <c r="K6" s="38"/>
      <c r="L6" s="2"/>
      <c r="M6" s="72">
        <v>1</v>
      </c>
      <c r="N6" s="72" t="s">
        <v>121</v>
      </c>
    </row>
    <row r="7" spans="1:14" s="6" customFormat="1" ht="15.75" customHeight="1" x14ac:dyDescent="0.15">
      <c r="A7" s="42"/>
      <c r="B7" s="42"/>
      <c r="C7" s="42"/>
      <c r="D7" s="42"/>
      <c r="E7" s="42"/>
      <c r="F7" s="42"/>
      <c r="G7" s="36"/>
      <c r="H7" s="36"/>
      <c r="I7" s="36"/>
      <c r="J7" s="36"/>
      <c r="K7" s="38"/>
      <c r="L7" s="2"/>
      <c r="M7" s="72">
        <v>2</v>
      </c>
      <c r="N7" s="72" t="s">
        <v>122</v>
      </c>
    </row>
    <row r="8" spans="1:14" s="6" customFormat="1" ht="15.75" customHeight="1" x14ac:dyDescent="0.15">
      <c r="A8" s="171" t="s">
        <v>185</v>
      </c>
      <c r="B8" s="178" t="str">
        <f>IF($N$20&lt;&gt;"",CONCATENATE("令和",$P$19,"年",$Q$19,"月",$R$19,"日"),"令和　年　月　日")</f>
        <v>令和　年　月　日</v>
      </c>
      <c r="C8" s="178"/>
      <c r="D8" s="170"/>
      <c r="E8" s="170" t="s">
        <v>0</v>
      </c>
      <c r="F8" s="185" t="s">
        <v>120</v>
      </c>
      <c r="G8" s="185"/>
      <c r="H8" s="185"/>
      <c r="I8" s="185"/>
      <c r="J8" s="185"/>
      <c r="K8" s="46"/>
      <c r="L8" s="5"/>
      <c r="M8" s="72">
        <v>3</v>
      </c>
      <c r="N8" s="72" t="s">
        <v>123</v>
      </c>
    </row>
    <row r="9" spans="1:14" ht="15.75" customHeight="1" x14ac:dyDescent="0.15">
      <c r="A9" s="36"/>
      <c r="B9" s="36"/>
      <c r="C9" s="36"/>
      <c r="D9" s="36"/>
      <c r="E9" s="36"/>
      <c r="F9" s="36"/>
      <c r="G9" s="36"/>
      <c r="H9" s="36"/>
      <c r="I9" s="36"/>
      <c r="J9" s="36"/>
      <c r="K9" s="35"/>
      <c r="M9" s="72">
        <v>4</v>
      </c>
      <c r="N9" s="72" t="s">
        <v>124</v>
      </c>
    </row>
    <row r="10" spans="1:14" s="8" customFormat="1" ht="15.75" customHeight="1" x14ac:dyDescent="0.15">
      <c r="A10" s="36"/>
      <c r="B10" s="36"/>
      <c r="C10" s="36"/>
      <c r="D10" s="36"/>
      <c r="E10" s="36"/>
      <c r="F10" s="36"/>
      <c r="G10" s="36"/>
      <c r="H10" s="36" ph="1"/>
      <c r="I10" s="36"/>
      <c r="J10" s="36"/>
      <c r="K10" s="38"/>
      <c r="L10" s="5"/>
      <c r="M10" s="72">
        <v>5</v>
      </c>
      <c r="N10" s="72" t="s">
        <v>125</v>
      </c>
    </row>
    <row r="11" spans="1:14" ht="15.75" customHeight="1" x14ac:dyDescent="0.15">
      <c r="A11" s="45"/>
      <c r="B11" s="45"/>
      <c r="C11" s="36"/>
      <c r="D11" s="36"/>
      <c r="E11" s="36"/>
      <c r="F11" s="36"/>
      <c r="G11" s="36"/>
      <c r="H11" s="36"/>
      <c r="I11" s="36"/>
      <c r="J11" s="36"/>
      <c r="K11" s="36"/>
      <c r="M11" s="72">
        <v>6</v>
      </c>
      <c r="N11" s="72" t="s">
        <v>126</v>
      </c>
    </row>
    <row r="12" spans="1:14" ht="15.75" customHeight="1" x14ac:dyDescent="0.15">
      <c r="A12" s="177" t="s">
        <v>6</v>
      </c>
      <c r="B12" s="183" t="s">
        <v>5</v>
      </c>
      <c r="C12" s="184" t="s">
        <v>8</v>
      </c>
      <c r="D12" s="35"/>
      <c r="E12" s="179"/>
      <c r="F12" s="179"/>
      <c r="G12" s="179"/>
      <c r="H12" s="179"/>
      <c r="I12" s="179"/>
      <c r="J12" s="179"/>
      <c r="K12" s="179"/>
      <c r="M12" s="72">
        <v>7</v>
      </c>
      <c r="N12" s="72" t="s">
        <v>127</v>
      </c>
    </row>
    <row r="13" spans="1:14" ht="15.75" customHeight="1" x14ac:dyDescent="0.15">
      <c r="A13" s="177"/>
      <c r="B13" s="183"/>
      <c r="C13" s="184"/>
      <c r="D13" s="35"/>
      <c r="E13" s="179"/>
      <c r="F13" s="179"/>
      <c r="G13" s="179"/>
      <c r="H13" s="179"/>
      <c r="I13" s="179"/>
      <c r="J13" s="179"/>
      <c r="K13" s="179"/>
      <c r="M13" s="72">
        <v>8</v>
      </c>
      <c r="N13" s="72" t="s">
        <v>128</v>
      </c>
    </row>
    <row r="14" spans="1:14" ht="15.75" customHeight="1" x14ac:dyDescent="0.15">
      <c r="A14" s="177"/>
      <c r="B14" s="183"/>
      <c r="C14" s="184"/>
      <c r="D14" s="35"/>
      <c r="E14" s="180"/>
      <c r="F14" s="180"/>
      <c r="G14" s="180"/>
      <c r="H14" s="180"/>
      <c r="I14" s="180"/>
      <c r="J14" s="180"/>
      <c r="K14" s="180"/>
      <c r="M14" s="72">
        <v>9</v>
      </c>
      <c r="N14" s="72" t="s">
        <v>129</v>
      </c>
    </row>
    <row r="15" spans="1:14" ht="15.75" customHeight="1" x14ac:dyDescent="0.15">
      <c r="A15" s="35"/>
      <c r="B15" s="36"/>
      <c r="C15" s="36"/>
      <c r="D15" s="36"/>
      <c r="E15" s="258" t="s">
        <v>183</v>
      </c>
      <c r="F15" s="36"/>
      <c r="G15" s="36"/>
      <c r="H15" s="36"/>
      <c r="I15" s="36"/>
      <c r="J15" s="36"/>
      <c r="K15" s="36"/>
      <c r="M15" s="72">
        <v>10</v>
      </c>
      <c r="N15" s="72" t="s">
        <v>130</v>
      </c>
    </row>
    <row r="16" spans="1:14" ht="15.75" customHeight="1" x14ac:dyDescent="0.15">
      <c r="A16" s="35"/>
      <c r="B16" s="36"/>
      <c r="C16" s="36"/>
      <c r="D16" s="36"/>
      <c r="E16" s="186"/>
      <c r="F16" s="186"/>
      <c r="G16" s="186"/>
      <c r="H16" s="186"/>
      <c r="I16" s="47"/>
      <c r="J16" s="47"/>
      <c r="K16" s="47"/>
      <c r="M16" s="72">
        <v>11</v>
      </c>
      <c r="N16" s="72" t="s">
        <v>131</v>
      </c>
    </row>
    <row r="17" spans="1:18" ht="15.75" customHeight="1" x14ac:dyDescent="0.15">
      <c r="A17" s="35"/>
      <c r="B17" s="36"/>
      <c r="C17" s="35" t="s">
        <v>9</v>
      </c>
      <c r="D17" s="35"/>
      <c r="E17" s="186"/>
      <c r="F17" s="186"/>
      <c r="G17" s="186"/>
      <c r="H17" s="186"/>
      <c r="I17" s="47"/>
      <c r="J17" s="47"/>
      <c r="K17" s="47"/>
    </row>
    <row r="18" spans="1:18" ht="15.75" customHeight="1" x14ac:dyDescent="0.15">
      <c r="A18" s="35"/>
      <c r="B18" s="36"/>
      <c r="C18" s="36"/>
      <c r="D18" s="36"/>
      <c r="E18" s="187"/>
      <c r="F18" s="187"/>
      <c r="G18" s="187"/>
      <c r="H18" s="187"/>
      <c r="I18" s="47"/>
      <c r="J18" s="47"/>
      <c r="K18" s="47"/>
      <c r="O18" s="264"/>
      <c r="P18" s="265" t="s">
        <v>186</v>
      </c>
      <c r="Q18" s="265" t="s">
        <v>187</v>
      </c>
      <c r="R18" s="265" t="s">
        <v>188</v>
      </c>
    </row>
    <row r="19" spans="1:18" ht="15.75" customHeight="1" thickBot="1" x14ac:dyDescent="0.2">
      <c r="A19" s="35"/>
      <c r="B19" s="36"/>
      <c r="C19" s="36"/>
      <c r="D19" s="36"/>
      <c r="E19" s="258" t="s">
        <v>184</v>
      </c>
      <c r="F19" s="35"/>
      <c r="G19" s="35"/>
      <c r="H19" s="35"/>
      <c r="I19" s="35"/>
      <c r="J19" s="35"/>
      <c r="K19" s="35"/>
      <c r="N19" s="264" t="s">
        <v>189</v>
      </c>
      <c r="O19" s="264"/>
      <c r="P19" s="265" t="str">
        <f>IF((YEAR($N20)-2018)&lt;10,DBCS(YEAR($N20)-2018),ASC(YEAR($N20)-2018))</f>
        <v>－１１８</v>
      </c>
      <c r="Q19" s="265" t="str">
        <f>IF((MONTH($N20))&lt;10,DBCS(MONTH($N20)),ASC(MONTH($N20)))</f>
        <v>１</v>
      </c>
      <c r="R19" s="265" t="str">
        <f>IF((DAY($N20))&lt;10,DBCS(DAY($N20)),ASC(DAY($N20)))</f>
        <v>０</v>
      </c>
    </row>
    <row r="20" spans="1:18" ht="15.75" customHeight="1" thickBot="1" x14ac:dyDescent="0.2">
      <c r="A20" s="35"/>
      <c r="B20" s="36"/>
      <c r="C20" s="36"/>
      <c r="D20" s="36"/>
      <c r="E20" s="36"/>
      <c r="F20" s="36"/>
      <c r="G20" s="36"/>
      <c r="H20" s="36"/>
      <c r="I20" s="36"/>
      <c r="J20" s="36"/>
      <c r="K20" s="36"/>
      <c r="N20" s="266"/>
    </row>
    <row r="21" spans="1:18" ht="15.75" customHeight="1" x14ac:dyDescent="0.15">
      <c r="A21" s="35"/>
      <c r="B21" s="178" t="s">
        <v>83</v>
      </c>
      <c r="C21" s="178"/>
      <c r="D21" s="39"/>
      <c r="E21" s="36" t="s">
        <v>1</v>
      </c>
      <c r="F21" s="36"/>
      <c r="G21" s="36"/>
      <c r="H21" s="36"/>
      <c r="I21" s="36"/>
      <c r="J21" s="36"/>
      <c r="K21" s="36"/>
    </row>
    <row r="22" spans="1:18" ht="15.75" customHeight="1" x14ac:dyDescent="0.15">
      <c r="A22" s="38" t="s">
        <v>7</v>
      </c>
      <c r="B22" s="36"/>
      <c r="C22" s="36"/>
      <c r="D22" s="36"/>
      <c r="E22" s="36"/>
      <c r="F22" s="40" t="s">
        <v>3</v>
      </c>
      <c r="G22" s="41"/>
      <c r="H22" s="42" t="s">
        <v>4</v>
      </c>
      <c r="I22" s="42"/>
      <c r="J22" s="42"/>
      <c r="K22" s="42"/>
    </row>
    <row r="23" spans="1:18" ht="15.75" customHeight="1" x14ac:dyDescent="0.15">
      <c r="A23" s="35"/>
      <c r="B23" s="178" t="s">
        <v>83</v>
      </c>
      <c r="C23" s="178"/>
      <c r="D23" s="39"/>
      <c r="E23" s="36" t="s">
        <v>2</v>
      </c>
      <c r="F23" s="36"/>
      <c r="G23" s="36"/>
      <c r="H23" s="36"/>
      <c r="I23" s="36"/>
      <c r="J23" s="36"/>
      <c r="K23" s="36"/>
    </row>
    <row r="24" spans="1:18" ht="15.75" customHeight="1" x14ac:dyDescent="0.15">
      <c r="A24" s="35"/>
      <c r="B24" s="36"/>
      <c r="C24" s="36"/>
      <c r="D24" s="36"/>
      <c r="E24" s="36"/>
      <c r="F24" s="36"/>
      <c r="G24" s="36"/>
      <c r="H24" s="36"/>
      <c r="I24" s="36"/>
      <c r="J24" s="36"/>
      <c r="K24" s="36"/>
    </row>
    <row r="25" spans="1:18" ht="15.75" customHeight="1" x14ac:dyDescent="0.15">
      <c r="A25" s="35"/>
      <c r="B25" s="36"/>
      <c r="C25" s="36"/>
      <c r="D25" s="36"/>
      <c r="E25" s="36"/>
      <c r="F25" s="36"/>
      <c r="G25" s="36"/>
      <c r="H25" s="36"/>
      <c r="I25" s="36"/>
      <c r="J25" s="36"/>
      <c r="K25" s="36"/>
    </row>
    <row r="26" spans="1:18" ht="15.75" customHeight="1" x14ac:dyDescent="0.15">
      <c r="A26" s="35"/>
      <c r="B26" s="36"/>
      <c r="C26" s="36"/>
      <c r="D26" s="36"/>
      <c r="E26" s="36"/>
      <c r="F26" s="36"/>
      <c r="G26" s="36"/>
      <c r="H26" s="36"/>
      <c r="I26" s="36"/>
      <c r="J26" s="36"/>
      <c r="K26" s="36"/>
    </row>
    <row r="27" spans="1:18" ht="15.75" customHeight="1" x14ac:dyDescent="0.15">
      <c r="A27" s="35"/>
      <c r="B27" s="36"/>
      <c r="C27" s="36"/>
      <c r="D27" s="36"/>
      <c r="E27" s="36"/>
      <c r="F27" s="36"/>
      <c r="G27" s="36"/>
      <c r="H27" s="36"/>
      <c r="I27" s="36"/>
      <c r="J27" s="36"/>
      <c r="K27" s="36"/>
    </row>
    <row r="28" spans="1:18" ht="15.75" customHeight="1" x14ac:dyDescent="0.15">
      <c r="A28" s="35"/>
      <c r="B28" s="36"/>
      <c r="C28" s="36"/>
      <c r="D28" s="36"/>
      <c r="E28" s="36"/>
      <c r="F28" s="36"/>
      <c r="G28" s="36"/>
      <c r="H28" s="36"/>
      <c r="I28" s="36"/>
      <c r="J28" s="36"/>
      <c r="K28" s="36"/>
    </row>
    <row r="29" spans="1:18" ht="15.75" customHeight="1" x14ac:dyDescent="0.15">
      <c r="A29" s="35"/>
      <c r="B29" s="36"/>
      <c r="C29" s="36"/>
      <c r="D29" s="36"/>
      <c r="E29" s="36"/>
      <c r="F29" s="36"/>
      <c r="G29" s="36"/>
      <c r="H29" s="36"/>
      <c r="I29" s="36"/>
      <c r="J29" s="36"/>
      <c r="K29" s="36"/>
    </row>
    <row r="30" spans="1:18" ht="15.75" customHeight="1" x14ac:dyDescent="0.15">
      <c r="A30" s="35"/>
      <c r="B30" s="36"/>
      <c r="C30" s="36"/>
      <c r="D30" s="36"/>
      <c r="E30" s="36"/>
      <c r="F30" s="36"/>
      <c r="G30" s="36"/>
      <c r="H30" s="36"/>
      <c r="I30" s="36"/>
      <c r="J30" s="36"/>
      <c r="K30" s="36"/>
    </row>
    <row r="31" spans="1:18" ht="15.75" customHeight="1" x14ac:dyDescent="0.15">
      <c r="A31" s="171"/>
      <c r="B31" s="170"/>
      <c r="C31" s="170"/>
      <c r="D31" s="170"/>
      <c r="E31" s="170"/>
      <c r="F31" s="170"/>
      <c r="G31" s="170"/>
      <c r="H31" s="170"/>
      <c r="I31" s="170"/>
      <c r="J31" s="170"/>
      <c r="K31" s="170"/>
    </row>
    <row r="32" spans="1:18" ht="15.75" customHeight="1" x14ac:dyDescent="0.15">
      <c r="A32" s="171"/>
      <c r="B32" s="170"/>
      <c r="C32" s="170"/>
      <c r="D32" s="170"/>
      <c r="E32" s="170"/>
      <c r="F32" s="170"/>
      <c r="G32" s="170"/>
      <c r="H32" s="170"/>
      <c r="I32" s="259"/>
      <c r="J32" s="260"/>
      <c r="K32" s="260"/>
    </row>
    <row r="33" spans="1:15" ht="15.75" customHeight="1" x14ac:dyDescent="0.15">
      <c r="A33" s="171"/>
      <c r="B33" s="170"/>
      <c r="C33" s="170"/>
      <c r="D33" s="170"/>
      <c r="E33" s="170"/>
      <c r="F33" s="170"/>
      <c r="G33" s="170"/>
      <c r="H33" s="170"/>
      <c r="I33" s="261"/>
      <c r="J33" s="261"/>
      <c r="K33" s="261"/>
    </row>
    <row r="34" spans="1:15" ht="15.75" customHeight="1" x14ac:dyDescent="0.15">
      <c r="A34" s="171"/>
      <c r="B34" s="170"/>
      <c r="C34" s="170"/>
      <c r="D34" s="170"/>
      <c r="E34" s="170"/>
      <c r="F34" s="170"/>
      <c r="G34" s="170"/>
      <c r="H34" s="170"/>
      <c r="I34" s="262"/>
      <c r="J34" s="263"/>
      <c r="K34" s="263"/>
    </row>
    <row r="35" spans="1:15" ht="15.75" customHeight="1" x14ac:dyDescent="0.15">
      <c r="A35" s="171"/>
      <c r="B35" s="170"/>
      <c r="C35" s="170"/>
      <c r="D35" s="170"/>
      <c r="E35" s="170"/>
      <c r="F35" s="170"/>
      <c r="G35" s="170"/>
      <c r="H35" s="170"/>
      <c r="I35" s="263"/>
      <c r="J35" s="263"/>
      <c r="K35" s="263"/>
    </row>
    <row r="36" spans="1:15" ht="15" customHeight="1" x14ac:dyDescent="0.15">
      <c r="A36" s="49" t="s">
        <v>66</v>
      </c>
      <c r="B36" s="50"/>
      <c r="C36" s="50"/>
      <c r="D36" s="50"/>
      <c r="E36" s="50"/>
      <c r="F36" s="50"/>
      <c r="G36" s="50"/>
      <c r="H36" s="50"/>
      <c r="I36" s="50"/>
      <c r="J36" s="50"/>
      <c r="K36" s="50"/>
      <c r="M36" s="5"/>
      <c r="N36" s="5"/>
    </row>
    <row r="37" spans="1:15" ht="15" customHeight="1" x14ac:dyDescent="0.15">
      <c r="A37" s="170"/>
      <c r="B37" s="49"/>
      <c r="C37" s="51"/>
      <c r="D37" s="51"/>
      <c r="E37" s="51"/>
      <c r="F37" s="51"/>
      <c r="G37" s="51"/>
      <c r="H37" s="51"/>
      <c r="I37" s="51"/>
      <c r="J37" s="51"/>
      <c r="K37" s="51"/>
      <c r="M37" s="5"/>
      <c r="N37" s="5"/>
    </row>
    <row r="38" spans="1:15" ht="15" customHeight="1" x14ac:dyDescent="0.15">
      <c r="A38" s="52" t="s">
        <v>63</v>
      </c>
      <c r="B38" s="50"/>
      <c r="C38" s="51"/>
      <c r="D38" s="51"/>
      <c r="E38" s="51"/>
      <c r="F38" s="51"/>
      <c r="G38" s="51"/>
      <c r="H38" s="51"/>
      <c r="I38" s="51"/>
      <c r="J38" s="51"/>
      <c r="K38" s="51"/>
      <c r="M38" s="5"/>
      <c r="N38" s="5"/>
    </row>
    <row r="39" spans="1:15" ht="15" customHeight="1" x14ac:dyDescent="0.15">
      <c r="A39" s="64" t="s">
        <v>91</v>
      </c>
      <c r="B39" s="50" t="s">
        <v>74</v>
      </c>
      <c r="C39" s="54"/>
      <c r="D39" s="54"/>
      <c r="E39" s="54"/>
      <c r="F39" s="54"/>
      <c r="G39" s="54"/>
      <c r="H39" s="54"/>
      <c r="I39" s="54"/>
      <c r="J39" s="54"/>
      <c r="K39" s="54"/>
      <c r="M39" s="5"/>
      <c r="N39" s="5"/>
    </row>
    <row r="40" spans="1:15" ht="15" customHeight="1" x14ac:dyDescent="0.15">
      <c r="A40" s="64" t="s">
        <v>190</v>
      </c>
      <c r="B40" s="50" t="s">
        <v>64</v>
      </c>
      <c r="C40" s="54"/>
      <c r="D40" s="54"/>
      <c r="E40" s="54"/>
      <c r="F40" s="54"/>
      <c r="G40" s="54"/>
      <c r="H40" s="54"/>
      <c r="I40" s="54"/>
      <c r="J40" s="54"/>
      <c r="K40" s="54"/>
      <c r="M40" s="5"/>
      <c r="N40" s="5"/>
    </row>
    <row r="41" spans="1:15" ht="15" customHeight="1" x14ac:dyDescent="0.15">
      <c r="A41" s="64" t="s">
        <v>91</v>
      </c>
      <c r="B41" s="50" t="s">
        <v>65</v>
      </c>
      <c r="C41" s="54"/>
      <c r="D41" s="54"/>
      <c r="E41" s="54"/>
      <c r="F41" s="54"/>
      <c r="G41" s="54"/>
      <c r="H41" s="54"/>
      <c r="I41" s="54"/>
      <c r="J41" s="54"/>
      <c r="K41" s="54"/>
      <c r="M41" s="5"/>
      <c r="N41" s="5"/>
    </row>
    <row r="42" spans="1:15" ht="15" customHeight="1" x14ac:dyDescent="0.15">
      <c r="A42" s="64" t="s">
        <v>91</v>
      </c>
      <c r="B42" s="50" t="s">
        <v>191</v>
      </c>
      <c r="C42" s="54"/>
      <c r="D42" s="54"/>
      <c r="E42" s="54"/>
      <c r="F42" s="54"/>
      <c r="G42" s="54"/>
      <c r="H42" s="54"/>
      <c r="I42" s="54"/>
      <c r="J42" s="54"/>
      <c r="K42" s="54"/>
      <c r="M42" s="5"/>
      <c r="O42" s="7"/>
    </row>
    <row r="43" spans="1:15" ht="15" customHeight="1" x14ac:dyDescent="0.15">
      <c r="A43" s="55"/>
      <c r="B43" s="50"/>
      <c r="C43" s="56"/>
      <c r="D43" s="56"/>
      <c r="E43" s="56"/>
      <c r="F43" s="56"/>
      <c r="G43" s="56"/>
      <c r="H43" s="56"/>
      <c r="I43" s="56"/>
      <c r="J43" s="56"/>
      <c r="K43" s="56"/>
      <c r="M43" s="5"/>
      <c r="O43" s="7"/>
    </row>
    <row r="44" spans="1:15" ht="15" customHeight="1" x14ac:dyDescent="0.15">
      <c r="A44" s="57" t="s">
        <v>67</v>
      </c>
      <c r="B44" s="50"/>
      <c r="C44" s="56"/>
      <c r="D44" s="58"/>
      <c r="E44" s="56"/>
      <c r="F44" s="56"/>
      <c r="G44" s="56"/>
      <c r="H44" s="56"/>
      <c r="I44" s="56"/>
      <c r="J44" s="56"/>
      <c r="K44" s="56"/>
      <c r="O44" s="7"/>
    </row>
    <row r="45" spans="1:15" ht="15" customHeight="1" x14ac:dyDescent="0.15">
      <c r="A45" s="64" t="s">
        <v>91</v>
      </c>
      <c r="B45" s="50" t="s">
        <v>192</v>
      </c>
      <c r="C45" s="58"/>
      <c r="D45" s="58"/>
      <c r="E45" s="56"/>
      <c r="F45" s="56"/>
      <c r="G45" s="56"/>
      <c r="H45" s="56"/>
      <c r="I45" s="56"/>
      <c r="J45" s="56"/>
      <c r="K45" s="56"/>
      <c r="O45" s="7"/>
    </row>
    <row r="46" spans="1:15" ht="15" customHeight="1" x14ac:dyDescent="0.15">
      <c r="A46" s="53"/>
      <c r="B46" s="50" t="s">
        <v>193</v>
      </c>
      <c r="C46" s="50"/>
      <c r="D46" s="50"/>
      <c r="E46" s="50"/>
      <c r="F46" s="50"/>
      <c r="G46" s="50"/>
      <c r="H46" s="50"/>
      <c r="I46" s="50"/>
      <c r="J46" s="50"/>
      <c r="K46" s="50"/>
      <c r="O46" s="7"/>
    </row>
    <row r="47" spans="1:15" ht="15" customHeight="1" x14ac:dyDescent="0.15">
      <c r="A47" s="53"/>
      <c r="B47" s="50" t="s">
        <v>81</v>
      </c>
      <c r="C47" s="50"/>
      <c r="D47" s="50"/>
      <c r="E47" s="50"/>
      <c r="F47" s="50"/>
      <c r="G47" s="50"/>
      <c r="H47" s="50"/>
      <c r="I47" s="50"/>
      <c r="J47" s="50"/>
      <c r="K47" s="50"/>
      <c r="O47" s="7"/>
    </row>
    <row r="48" spans="1:15" ht="15" customHeight="1" x14ac:dyDescent="0.15">
      <c r="A48" s="64" t="s">
        <v>190</v>
      </c>
      <c r="B48" s="9" t="s">
        <v>194</v>
      </c>
      <c r="C48" s="50"/>
      <c r="D48" s="50"/>
      <c r="E48" s="50"/>
      <c r="F48" s="50"/>
      <c r="G48" s="50"/>
      <c r="H48" s="50"/>
      <c r="I48" s="50"/>
      <c r="J48" s="50"/>
      <c r="K48" s="50"/>
      <c r="O48" s="7"/>
    </row>
    <row r="49" spans="1:15" ht="15" customHeight="1" x14ac:dyDescent="0.15">
      <c r="A49" s="64" t="s">
        <v>91</v>
      </c>
      <c r="B49" s="50" t="s">
        <v>94</v>
      </c>
      <c r="C49" s="56"/>
      <c r="D49" s="56"/>
      <c r="E49" s="56"/>
      <c r="F49" s="56"/>
      <c r="G49" s="56"/>
      <c r="H49" s="56"/>
      <c r="I49" s="56"/>
      <c r="J49" s="56"/>
      <c r="K49" s="56"/>
      <c r="O49" s="7"/>
    </row>
    <row r="50" spans="1:15" ht="15" customHeight="1" x14ac:dyDescent="0.15">
      <c r="A50" s="53"/>
      <c r="B50" s="50" t="s">
        <v>95</v>
      </c>
      <c r="C50" s="50"/>
      <c r="D50" s="50"/>
      <c r="E50" s="50"/>
      <c r="F50" s="50"/>
      <c r="G50" s="50"/>
      <c r="H50" s="50"/>
      <c r="I50" s="50"/>
      <c r="J50" s="50"/>
      <c r="K50" s="50"/>
      <c r="O50" s="7"/>
    </row>
    <row r="51" spans="1:15" ht="15" customHeight="1" x14ac:dyDescent="0.15">
      <c r="A51" s="53"/>
      <c r="B51" s="50" t="s">
        <v>195</v>
      </c>
      <c r="C51" s="50"/>
      <c r="D51" s="50"/>
      <c r="E51" s="50"/>
      <c r="F51" s="50"/>
      <c r="G51" s="50"/>
      <c r="H51" s="50"/>
      <c r="I51" s="50"/>
      <c r="J51" s="50"/>
      <c r="K51" s="50"/>
    </row>
    <row r="52" spans="1:15" ht="15" customHeight="1" x14ac:dyDescent="0.15">
      <c r="A52" s="64" t="s">
        <v>91</v>
      </c>
      <c r="B52" s="50" t="s">
        <v>72</v>
      </c>
      <c r="C52" s="50"/>
      <c r="D52" s="50"/>
      <c r="E52" s="50"/>
      <c r="F52" s="50"/>
      <c r="G52" s="50"/>
      <c r="H52" s="50"/>
      <c r="I52" s="50"/>
      <c r="J52" s="50"/>
      <c r="K52" s="50"/>
    </row>
    <row r="53" spans="1:15" ht="15" customHeight="1" x14ac:dyDescent="0.15">
      <c r="A53" s="59"/>
      <c r="B53" s="50" t="s">
        <v>196</v>
      </c>
      <c r="C53" s="56"/>
      <c r="D53" s="56"/>
      <c r="E53" s="60"/>
      <c r="F53" s="60"/>
      <c r="G53" s="60"/>
      <c r="H53" s="60"/>
      <c r="I53" s="60"/>
      <c r="J53" s="60"/>
      <c r="K53" s="60"/>
    </row>
    <row r="54" spans="1:15" ht="15" customHeight="1" x14ac:dyDescent="0.15">
      <c r="A54" s="64" t="s">
        <v>91</v>
      </c>
      <c r="B54" s="50" t="s">
        <v>71</v>
      </c>
      <c r="C54" s="56"/>
      <c r="D54" s="56"/>
      <c r="E54" s="60"/>
      <c r="F54" s="60"/>
      <c r="G54" s="60"/>
      <c r="H54" s="60"/>
      <c r="I54" s="60"/>
      <c r="J54" s="60"/>
      <c r="K54" s="60"/>
    </row>
    <row r="55" spans="1:15" ht="15" customHeight="1" x14ac:dyDescent="0.15">
      <c r="A55" s="59"/>
      <c r="B55" s="50"/>
      <c r="C55" s="56"/>
      <c r="D55" s="56"/>
      <c r="E55" s="60"/>
      <c r="F55" s="60"/>
      <c r="G55" s="60"/>
      <c r="H55" s="60"/>
      <c r="I55" s="60"/>
      <c r="J55" s="60"/>
      <c r="K55" s="60"/>
    </row>
    <row r="56" spans="1:15" ht="15" customHeight="1" x14ac:dyDescent="0.15">
      <c r="A56" s="57" t="s">
        <v>68</v>
      </c>
      <c r="B56" s="50"/>
      <c r="C56" s="56"/>
      <c r="D56" s="56"/>
      <c r="E56" s="60"/>
      <c r="F56" s="60"/>
      <c r="G56" s="60"/>
      <c r="H56" s="60"/>
      <c r="I56" s="60"/>
      <c r="J56" s="60"/>
      <c r="K56" s="60"/>
    </row>
    <row r="57" spans="1:15" ht="15" customHeight="1" x14ac:dyDescent="0.15">
      <c r="A57" s="64" t="s">
        <v>91</v>
      </c>
      <c r="B57" s="9" t="s">
        <v>197</v>
      </c>
      <c r="C57" s="50"/>
      <c r="D57" s="50"/>
      <c r="E57" s="50"/>
      <c r="F57" s="50"/>
      <c r="G57" s="50"/>
      <c r="H57" s="50"/>
      <c r="I57" s="50"/>
      <c r="J57" s="50"/>
      <c r="K57" s="50"/>
    </row>
    <row r="58" spans="1:15" ht="15" customHeight="1" x14ac:dyDescent="0.15">
      <c r="A58" s="64" t="s">
        <v>91</v>
      </c>
      <c r="B58" s="9" t="s">
        <v>198</v>
      </c>
      <c r="C58" s="50"/>
      <c r="D58" s="50"/>
      <c r="E58" s="50"/>
      <c r="F58" s="50"/>
      <c r="G58" s="50"/>
      <c r="H58" s="50"/>
      <c r="I58" s="50"/>
      <c r="J58" s="50"/>
      <c r="K58" s="50"/>
    </row>
    <row r="59" spans="1:15" ht="15" customHeight="1" x14ac:dyDescent="0.15">
      <c r="A59" s="53"/>
      <c r="B59" s="9" t="s">
        <v>89</v>
      </c>
      <c r="C59" s="9"/>
      <c r="D59" s="9"/>
      <c r="E59" s="9"/>
      <c r="F59" s="9"/>
      <c r="G59" s="9"/>
      <c r="H59" s="9"/>
      <c r="I59" s="9"/>
      <c r="J59" s="9"/>
      <c r="K59" s="9"/>
    </row>
    <row r="60" spans="1:15" ht="15" customHeight="1" x14ac:dyDescent="0.15">
      <c r="A60" s="64" t="s">
        <v>190</v>
      </c>
      <c r="B60" s="9" t="s">
        <v>87</v>
      </c>
      <c r="C60" s="9"/>
      <c r="D60" s="9"/>
      <c r="E60" s="9"/>
      <c r="F60" s="9"/>
      <c r="G60" s="9"/>
      <c r="H60" s="9"/>
      <c r="I60" s="9"/>
      <c r="J60" s="9"/>
      <c r="K60" s="9"/>
    </row>
    <row r="61" spans="1:15" ht="15" customHeight="1" x14ac:dyDescent="0.15">
      <c r="A61" s="53"/>
      <c r="B61" s="9" t="s">
        <v>96</v>
      </c>
      <c r="C61" s="61"/>
      <c r="D61" s="61"/>
      <c r="E61" s="61"/>
      <c r="F61" s="61"/>
      <c r="G61" s="61"/>
      <c r="H61" s="61"/>
      <c r="I61" s="61"/>
      <c r="J61" s="61"/>
      <c r="K61" s="61"/>
    </row>
    <row r="62" spans="1:15" ht="15" customHeight="1" x14ac:dyDescent="0.15">
      <c r="A62" s="53"/>
      <c r="B62" s="9" t="s">
        <v>88</v>
      </c>
      <c r="C62" s="61"/>
      <c r="D62" s="61"/>
      <c r="E62" s="61"/>
      <c r="F62" s="61"/>
      <c r="G62" s="61"/>
      <c r="H62" s="61"/>
      <c r="I62" s="61"/>
      <c r="J62" s="61"/>
      <c r="K62" s="61"/>
    </row>
    <row r="63" spans="1:15" ht="15" customHeight="1" x14ac:dyDescent="0.15">
      <c r="A63" s="64" t="s">
        <v>91</v>
      </c>
      <c r="B63" s="50" t="s">
        <v>82</v>
      </c>
      <c r="C63" s="61"/>
      <c r="D63" s="61"/>
      <c r="E63" s="61"/>
      <c r="F63" s="61"/>
      <c r="G63" s="61"/>
      <c r="H63" s="61"/>
      <c r="I63" s="61"/>
      <c r="J63" s="61"/>
      <c r="K63" s="61"/>
    </row>
    <row r="64" spans="1:15" ht="15" customHeight="1" x14ac:dyDescent="0.15">
      <c r="A64" s="50"/>
      <c r="B64" s="50"/>
      <c r="C64" s="9"/>
      <c r="D64" s="9"/>
      <c r="E64" s="9"/>
      <c r="F64" s="9"/>
      <c r="G64" s="9"/>
      <c r="H64" s="9"/>
      <c r="I64" s="9"/>
      <c r="J64" s="9"/>
      <c r="K64" s="9"/>
    </row>
    <row r="65" spans="1:11" ht="15" customHeight="1" x14ac:dyDescent="0.15">
      <c r="A65" s="52" t="s">
        <v>70</v>
      </c>
      <c r="B65" s="50"/>
      <c r="C65" s="50"/>
      <c r="D65" s="50"/>
      <c r="E65" s="50"/>
      <c r="F65" s="50"/>
      <c r="G65" s="50"/>
      <c r="H65" s="50"/>
      <c r="I65" s="50"/>
      <c r="J65" s="50"/>
      <c r="K65" s="50"/>
    </row>
    <row r="66" spans="1:11" ht="15" customHeight="1" x14ac:dyDescent="0.15">
      <c r="A66" s="64" t="s">
        <v>91</v>
      </c>
      <c r="B66" s="50" t="s">
        <v>73</v>
      </c>
      <c r="C66" s="50"/>
      <c r="D66" s="62"/>
      <c r="E66" s="50"/>
      <c r="F66" s="50"/>
      <c r="G66" s="50"/>
      <c r="H66" s="50"/>
      <c r="I66" s="50"/>
      <c r="J66" s="50"/>
      <c r="K66" s="50"/>
    </row>
    <row r="67" spans="1:11" ht="15" customHeight="1" x14ac:dyDescent="0.15">
      <c r="A67" s="64" t="s">
        <v>91</v>
      </c>
      <c r="B67" s="9" t="s">
        <v>69</v>
      </c>
      <c r="C67" s="50"/>
      <c r="D67" s="50"/>
      <c r="E67" s="50"/>
      <c r="F67" s="50"/>
      <c r="G67" s="50"/>
      <c r="H67" s="50"/>
      <c r="I67" s="50"/>
      <c r="J67" s="50"/>
      <c r="K67" s="50"/>
    </row>
    <row r="68" spans="1:11" ht="15" customHeight="1" x14ac:dyDescent="0.15">
      <c r="A68" s="64" t="s">
        <v>91</v>
      </c>
      <c r="B68" s="9" t="s">
        <v>92</v>
      </c>
      <c r="C68" s="50"/>
      <c r="D68" s="50"/>
      <c r="E68" s="50"/>
      <c r="F68" s="50"/>
      <c r="G68" s="50"/>
      <c r="H68" s="50"/>
      <c r="I68" s="50"/>
      <c r="J68" s="50"/>
      <c r="K68" s="50"/>
    </row>
    <row r="69" spans="1:11" ht="15" customHeight="1" x14ac:dyDescent="0.15">
      <c r="A69" s="64" t="s">
        <v>91</v>
      </c>
      <c r="B69" s="181" t="s">
        <v>93</v>
      </c>
      <c r="C69" s="181"/>
      <c r="D69" s="181"/>
      <c r="E69" s="181"/>
      <c r="F69" s="181"/>
      <c r="G69" s="181"/>
      <c r="H69" s="181"/>
      <c r="I69" s="181"/>
      <c r="J69" s="181"/>
      <c r="K69" s="181"/>
    </row>
    <row r="70" spans="1:11" ht="15" customHeight="1" x14ac:dyDescent="0.15">
      <c r="A70" s="64"/>
      <c r="B70" s="181"/>
      <c r="C70" s="181"/>
      <c r="D70" s="181"/>
      <c r="E70" s="181"/>
      <c r="F70" s="181"/>
      <c r="G70" s="181"/>
      <c r="H70" s="181"/>
      <c r="I70" s="181"/>
      <c r="J70" s="181"/>
      <c r="K70" s="181"/>
    </row>
    <row r="71" spans="1:11" ht="15" customHeight="1" x14ac:dyDescent="0.15">
      <c r="A71" s="63"/>
      <c r="B71" s="181"/>
      <c r="C71" s="181"/>
      <c r="D71" s="181"/>
      <c r="E71" s="181"/>
      <c r="F71" s="181"/>
      <c r="G71" s="181"/>
      <c r="H71" s="181"/>
      <c r="I71" s="181"/>
      <c r="J71" s="181"/>
      <c r="K71" s="181"/>
    </row>
    <row r="72" spans="1:11" ht="15.75" customHeight="1" x14ac:dyDescent="0.15">
      <c r="B72" s="176"/>
      <c r="C72" s="176"/>
      <c r="D72" s="176"/>
      <c r="E72" s="176"/>
      <c r="F72" s="176"/>
      <c r="G72" s="176"/>
      <c r="H72" s="176"/>
      <c r="I72" s="176"/>
      <c r="J72" s="176"/>
      <c r="K72" s="176"/>
    </row>
    <row r="73" spans="1:11" ht="15.75" customHeight="1" x14ac:dyDescent="0.15">
      <c r="B73" s="176"/>
      <c r="C73" s="176"/>
      <c r="D73" s="176"/>
      <c r="E73" s="176"/>
      <c r="F73" s="176"/>
      <c r="G73" s="176"/>
      <c r="H73" s="176"/>
      <c r="I73" s="176"/>
      <c r="J73" s="176"/>
      <c r="K73" s="176"/>
    </row>
    <row r="74" spans="1:11" ht="15.75" customHeight="1" x14ac:dyDescent="0.15">
      <c r="B74" s="176"/>
      <c r="C74" s="176"/>
      <c r="D74" s="176"/>
      <c r="E74" s="176"/>
      <c r="F74" s="176"/>
      <c r="G74" s="176"/>
      <c r="H74" s="176"/>
      <c r="I74" s="176"/>
      <c r="J74" s="176"/>
      <c r="K74" s="176"/>
    </row>
  </sheetData>
  <sheetProtection selectLockedCells="1"/>
  <mergeCells count="15">
    <mergeCell ref="A4:K4"/>
    <mergeCell ref="B8:C8"/>
    <mergeCell ref="B21:C21"/>
    <mergeCell ref="B12:B14"/>
    <mergeCell ref="C12:C14"/>
    <mergeCell ref="F8:J8"/>
    <mergeCell ref="E16:H18"/>
    <mergeCell ref="B72:K74"/>
    <mergeCell ref="J34:J35"/>
    <mergeCell ref="K34:K35"/>
    <mergeCell ref="A12:A14"/>
    <mergeCell ref="B23:C23"/>
    <mergeCell ref="E12:K14"/>
    <mergeCell ref="I34:I35"/>
    <mergeCell ref="B69:K71"/>
  </mergeCells>
  <phoneticPr fontId="1"/>
  <dataValidations count="1">
    <dataValidation type="list" allowBlank="1" showInputMessage="1" showErrorMessage="1" sqref="F8:J8">
      <formula1>$N$5:$N$16</formula1>
    </dataValidation>
  </dataValidations>
  <pageMargins left="0.98425196850393704" right="0.98425196850393704" top="0.78740157480314965" bottom="0.39370078740157483" header="0" footer="0"/>
  <pageSetup paperSize="9" scale="97" orientation="landscape" horizontalDpi="300" verticalDpi="300" r:id="rId1"/>
  <rowBreaks count="1" manualBreakCount="1">
    <brk id="3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9"/>
  <sheetViews>
    <sheetView view="pageBreakPreview" topLeftCell="B1" zoomScale="85" zoomScaleNormal="85" zoomScaleSheetLayoutView="85" workbookViewId="0">
      <selection activeCell="I18" sqref="I18"/>
    </sheetView>
  </sheetViews>
  <sheetFormatPr defaultColWidth="9" defaultRowHeight="13.5" x14ac:dyDescent="0.15"/>
  <cols>
    <col min="1" max="1" width="4.125" style="275" customWidth="1"/>
    <col min="2" max="2" width="13.875" style="275" bestFit="1" customWidth="1"/>
    <col min="3" max="3" width="14.625" style="11" customWidth="1"/>
    <col min="4" max="4" width="13.625" style="11" customWidth="1"/>
    <col min="5" max="5" width="34.375" style="11" customWidth="1"/>
    <col min="6" max="6" width="16.125" style="11" bestFit="1" customWidth="1"/>
    <col min="7" max="7" width="10.625" style="11" customWidth="1"/>
    <col min="8" max="8" width="15.625" style="11" customWidth="1"/>
    <col min="9" max="9" width="13.5" style="11" customWidth="1"/>
    <col min="10" max="10" width="4.625" style="11" customWidth="1"/>
    <col min="11" max="12" width="11.75" style="11" customWidth="1"/>
    <col min="13" max="16384" width="9" style="11"/>
  </cols>
  <sheetData>
    <row r="1" spans="1:12" ht="14.25" x14ac:dyDescent="0.15">
      <c r="A1" s="267" t="s">
        <v>99</v>
      </c>
      <c r="B1" s="267"/>
      <c r="C1" s="163" t="s">
        <v>98</v>
      </c>
      <c r="D1" s="173"/>
    </row>
    <row r="2" spans="1:12" ht="26.25" customHeight="1" x14ac:dyDescent="0.15">
      <c r="A2" s="268" t="s">
        <v>47</v>
      </c>
      <c r="B2" s="269"/>
      <c r="C2" s="200" t="s">
        <v>46</v>
      </c>
      <c r="D2" s="188" t="s">
        <v>15</v>
      </c>
      <c r="E2" s="188" t="s">
        <v>16</v>
      </c>
      <c r="F2" s="188"/>
      <c r="G2" s="188"/>
      <c r="H2" s="195" t="s">
        <v>37</v>
      </c>
      <c r="I2" s="188" t="s">
        <v>18</v>
      </c>
      <c r="K2" s="193" t="s">
        <v>90</v>
      </c>
      <c r="L2" s="194"/>
    </row>
    <row r="3" spans="1:12" ht="26.25" customHeight="1" x14ac:dyDescent="0.15">
      <c r="A3" s="270"/>
      <c r="B3" s="271"/>
      <c r="C3" s="201"/>
      <c r="D3" s="188"/>
      <c r="E3" s="135" t="s">
        <v>12</v>
      </c>
      <c r="F3" s="172" t="s">
        <v>13</v>
      </c>
      <c r="G3" s="172" t="s">
        <v>17</v>
      </c>
      <c r="H3" s="195"/>
      <c r="I3" s="188"/>
      <c r="K3" s="136" t="s">
        <v>100</v>
      </c>
      <c r="L3" s="164" t="s">
        <v>19</v>
      </c>
    </row>
    <row r="4" spans="1:12" ht="28.5" customHeight="1" x14ac:dyDescent="0.15">
      <c r="A4" s="249"/>
      <c r="B4" s="250"/>
      <c r="C4" s="44"/>
      <c r="D4" s="81"/>
      <c r="E4" s="75"/>
      <c r="F4" s="75"/>
      <c r="G4" s="93"/>
      <c r="H4" s="80"/>
      <c r="I4" s="80"/>
    </row>
    <row r="5" spans="1:12" ht="28.5" customHeight="1" x14ac:dyDescent="0.15">
      <c r="A5" s="272"/>
      <c r="B5" s="273"/>
      <c r="C5" s="44"/>
      <c r="D5" s="81"/>
      <c r="E5" s="75"/>
      <c r="F5" s="75"/>
      <c r="G5" s="93"/>
      <c r="H5" s="80"/>
      <c r="I5" s="80"/>
    </row>
    <row r="6" spans="1:12" ht="28.5" customHeight="1" x14ac:dyDescent="0.15">
      <c r="A6" s="272"/>
      <c r="B6" s="273"/>
      <c r="C6" s="44"/>
      <c r="D6" s="81"/>
      <c r="E6" s="75"/>
      <c r="F6" s="75"/>
      <c r="G6" s="93"/>
      <c r="H6" s="80"/>
      <c r="I6" s="80"/>
    </row>
    <row r="7" spans="1:12" ht="28.5" customHeight="1" x14ac:dyDescent="0.15">
      <c r="A7" s="272"/>
      <c r="B7" s="273"/>
      <c r="C7" s="44"/>
      <c r="D7" s="81"/>
      <c r="F7" s="75"/>
      <c r="G7" s="93"/>
      <c r="H7" s="80"/>
      <c r="I7" s="80"/>
    </row>
    <row r="8" spans="1:12" ht="28.5" customHeight="1" x14ac:dyDescent="0.15">
      <c r="A8" s="272"/>
      <c r="B8" s="273"/>
      <c r="C8" s="44"/>
      <c r="D8" s="81"/>
      <c r="E8" s="75"/>
      <c r="F8" s="75"/>
      <c r="G8" s="93"/>
      <c r="H8" s="80"/>
      <c r="I8" s="80"/>
    </row>
    <row r="9" spans="1:12" ht="28.5" customHeight="1" x14ac:dyDescent="0.15">
      <c r="A9" s="272"/>
      <c r="B9" s="273"/>
      <c r="C9" s="44"/>
      <c r="D9" s="81"/>
      <c r="E9" s="75"/>
      <c r="F9" s="75"/>
      <c r="G9" s="93"/>
      <c r="H9" s="80"/>
      <c r="I9" s="80"/>
    </row>
    <row r="10" spans="1:12" ht="28.5" customHeight="1" x14ac:dyDescent="0.15">
      <c r="A10" s="272"/>
      <c r="B10" s="273"/>
      <c r="C10" s="44"/>
      <c r="D10" s="81"/>
      <c r="E10" s="75"/>
      <c r="F10" s="75"/>
      <c r="G10" s="93"/>
      <c r="H10" s="80"/>
      <c r="I10" s="80"/>
    </row>
    <row r="11" spans="1:12" ht="28.5" customHeight="1" x14ac:dyDescent="0.15">
      <c r="A11" s="272"/>
      <c r="B11" s="273"/>
      <c r="C11" s="44"/>
      <c r="D11" s="81"/>
      <c r="E11" s="75"/>
      <c r="F11" s="75"/>
      <c r="G11" s="93"/>
      <c r="H11" s="80"/>
      <c r="I11" s="80"/>
    </row>
    <row r="12" spans="1:12" ht="28.5" customHeight="1" x14ac:dyDescent="0.15">
      <c r="A12" s="272"/>
      <c r="B12" s="273"/>
      <c r="C12" s="44"/>
      <c r="D12" s="81"/>
      <c r="E12" s="75"/>
      <c r="F12" s="75"/>
      <c r="G12" s="93"/>
      <c r="H12" s="80"/>
      <c r="I12" s="80"/>
    </row>
    <row r="13" spans="1:12" ht="28.15" customHeight="1" x14ac:dyDescent="0.15">
      <c r="A13" s="272"/>
      <c r="B13" s="273"/>
      <c r="C13" s="44"/>
      <c r="D13" s="81"/>
      <c r="E13" s="75"/>
      <c r="F13" s="75"/>
      <c r="G13" s="93"/>
      <c r="H13" s="80"/>
      <c r="I13" s="80"/>
    </row>
    <row r="14" spans="1:12" ht="28.5" customHeight="1" x14ac:dyDescent="0.15">
      <c r="A14" s="272"/>
      <c r="B14" s="273"/>
      <c r="C14" s="44"/>
      <c r="D14" s="81"/>
      <c r="E14" s="75"/>
      <c r="F14" s="75"/>
      <c r="G14" s="93"/>
      <c r="H14" s="80"/>
      <c r="I14" s="80"/>
    </row>
    <row r="15" spans="1:12" ht="28.5" customHeight="1" x14ac:dyDescent="0.15">
      <c r="A15" s="272"/>
      <c r="B15" s="273"/>
      <c r="C15" s="44"/>
      <c r="D15" s="81"/>
      <c r="E15" s="75"/>
      <c r="F15" s="75"/>
      <c r="G15" s="93"/>
      <c r="H15" s="80"/>
      <c r="I15" s="80"/>
    </row>
    <row r="16" spans="1:12" ht="28.5" customHeight="1" x14ac:dyDescent="0.15">
      <c r="A16" s="272"/>
      <c r="B16" s="273"/>
      <c r="C16" s="44"/>
      <c r="D16" s="81"/>
      <c r="E16" s="75"/>
      <c r="F16" s="75"/>
      <c r="G16" s="93"/>
      <c r="H16" s="80"/>
      <c r="I16" s="80"/>
    </row>
    <row r="17" spans="1:12" ht="28.5" customHeight="1" x14ac:dyDescent="0.15">
      <c r="A17" s="272"/>
      <c r="B17" s="273"/>
      <c r="C17" s="44"/>
      <c r="D17" s="81"/>
      <c r="E17" s="75"/>
      <c r="F17" s="75"/>
      <c r="G17" s="93"/>
      <c r="H17" s="80"/>
      <c r="I17" s="80"/>
    </row>
    <row r="18" spans="1:12" ht="28.5" customHeight="1" x14ac:dyDescent="0.15">
      <c r="A18" s="272"/>
      <c r="B18" s="273"/>
      <c r="C18" s="44"/>
      <c r="D18" s="81"/>
      <c r="E18" s="75"/>
      <c r="F18" s="75"/>
      <c r="G18" s="93"/>
      <c r="H18" s="80"/>
      <c r="I18" s="80"/>
      <c r="K18" s="165" t="s">
        <v>199</v>
      </c>
      <c r="L18" s="168" t="str">
        <f>IF(C19="","　　　　　　",SUMIF(D4:D18,K18,C4:C18))</f>
        <v>　　　　　　</v>
      </c>
    </row>
    <row r="19" spans="1:12" ht="28.5" customHeight="1" x14ac:dyDescent="0.15">
      <c r="A19" s="274" t="s">
        <v>200</v>
      </c>
      <c r="B19" s="274"/>
      <c r="C19" s="166" t="str">
        <f>IF(SUM(C4:C18)=0,"",SUM(C4:C18))</f>
        <v/>
      </c>
      <c r="D19" s="167" t="str">
        <f>"円、うち寄附："&amp;TEXT(L18,"#,##0")&amp;"円、その他の収入："&amp;TEXT(L19,"#,##0")&amp;"円）"</f>
        <v>円、うち寄附：　　　　　　円、その他の収入：　　　　　　円）</v>
      </c>
      <c r="E19" s="74"/>
      <c r="F19" s="73"/>
      <c r="G19" s="73"/>
      <c r="H19" s="73"/>
      <c r="I19" s="73"/>
      <c r="J19" s="73"/>
      <c r="K19" s="165" t="s">
        <v>19</v>
      </c>
      <c r="L19" s="168" t="str">
        <f>IF(C19="","　　　　　　",SUMIF(D4:D18,K19,C4:C18))</f>
        <v>　　　　　　</v>
      </c>
    </row>
    <row r="21" spans="1:12" ht="14.25" x14ac:dyDescent="0.15">
      <c r="A21" s="267" t="s">
        <v>99</v>
      </c>
      <c r="B21" s="267"/>
      <c r="C21" s="169" t="str">
        <f>IF($C$1="　","(No.　　)",C1+1)</f>
        <v>(No.　　)</v>
      </c>
      <c r="D21" s="173"/>
    </row>
    <row r="22" spans="1:12" ht="26.25" customHeight="1" x14ac:dyDescent="0.15">
      <c r="A22" s="268" t="s">
        <v>47</v>
      </c>
      <c r="B22" s="269"/>
      <c r="C22" s="200" t="s">
        <v>46</v>
      </c>
      <c r="D22" s="188" t="s">
        <v>15</v>
      </c>
      <c r="E22" s="188" t="s">
        <v>16</v>
      </c>
      <c r="F22" s="188"/>
      <c r="G22" s="188"/>
      <c r="H22" s="195" t="s">
        <v>37</v>
      </c>
      <c r="I22" s="188" t="s">
        <v>18</v>
      </c>
      <c r="K22" s="193" t="s">
        <v>90</v>
      </c>
      <c r="L22" s="194"/>
    </row>
    <row r="23" spans="1:12" ht="26.25" customHeight="1" x14ac:dyDescent="0.15">
      <c r="A23" s="270"/>
      <c r="B23" s="271"/>
      <c r="C23" s="201"/>
      <c r="D23" s="188"/>
      <c r="E23" s="135" t="s">
        <v>12</v>
      </c>
      <c r="F23" s="172" t="s">
        <v>13</v>
      </c>
      <c r="G23" s="172" t="s">
        <v>17</v>
      </c>
      <c r="H23" s="195"/>
      <c r="I23" s="188"/>
      <c r="K23" s="136" t="s">
        <v>100</v>
      </c>
      <c r="L23" s="164" t="s">
        <v>19</v>
      </c>
    </row>
    <row r="24" spans="1:12" ht="28.5" customHeight="1" x14ac:dyDescent="0.15">
      <c r="A24" s="249"/>
      <c r="B24" s="250"/>
      <c r="C24" s="44"/>
      <c r="D24" s="81"/>
      <c r="E24" s="75"/>
      <c r="F24" s="75"/>
      <c r="G24" s="93"/>
      <c r="H24" s="80"/>
      <c r="I24" s="80"/>
    </row>
    <row r="25" spans="1:12" ht="28.5" customHeight="1" x14ac:dyDescent="0.15">
      <c r="A25" s="272"/>
      <c r="B25" s="273"/>
      <c r="C25" s="44"/>
      <c r="D25" s="81"/>
      <c r="E25" s="75"/>
      <c r="F25" s="75"/>
      <c r="G25" s="93"/>
      <c r="H25" s="80"/>
      <c r="I25" s="80"/>
    </row>
    <row r="26" spans="1:12" ht="28.5" customHeight="1" x14ac:dyDescent="0.15">
      <c r="A26" s="272"/>
      <c r="B26" s="273"/>
      <c r="C26" s="44"/>
      <c r="D26" s="81"/>
      <c r="E26" s="75"/>
      <c r="F26" s="75"/>
      <c r="G26" s="93"/>
      <c r="H26" s="80"/>
      <c r="I26" s="80"/>
    </row>
    <row r="27" spans="1:12" ht="28.5" customHeight="1" x14ac:dyDescent="0.15">
      <c r="A27" s="272"/>
      <c r="B27" s="273"/>
      <c r="C27" s="44"/>
      <c r="D27" s="81"/>
      <c r="E27" s="75"/>
      <c r="F27" s="75"/>
      <c r="G27" s="93"/>
      <c r="H27" s="80"/>
      <c r="I27" s="80"/>
    </row>
    <row r="28" spans="1:12" ht="28.5" customHeight="1" x14ac:dyDescent="0.15">
      <c r="A28" s="272"/>
      <c r="B28" s="273"/>
      <c r="C28" s="44"/>
      <c r="D28" s="81"/>
      <c r="E28" s="75"/>
      <c r="F28" s="75"/>
      <c r="G28" s="93"/>
      <c r="H28" s="80"/>
      <c r="I28" s="80"/>
    </row>
    <row r="29" spans="1:12" ht="28.5" customHeight="1" x14ac:dyDescent="0.15">
      <c r="A29" s="272"/>
      <c r="B29" s="273"/>
      <c r="C29" s="44"/>
      <c r="D29" s="81"/>
      <c r="E29" s="75"/>
      <c r="F29" s="75"/>
      <c r="G29" s="93"/>
      <c r="H29" s="80"/>
      <c r="I29" s="80"/>
    </row>
    <row r="30" spans="1:12" ht="28.5" customHeight="1" x14ac:dyDescent="0.15">
      <c r="A30" s="272"/>
      <c r="B30" s="273"/>
      <c r="C30" s="44"/>
      <c r="D30" s="81"/>
      <c r="E30" s="75"/>
      <c r="F30" s="75"/>
      <c r="G30" s="93"/>
      <c r="H30" s="80"/>
      <c r="I30" s="80"/>
    </row>
    <row r="31" spans="1:12" ht="28.5" customHeight="1" x14ac:dyDescent="0.15">
      <c r="A31" s="272"/>
      <c r="B31" s="273"/>
      <c r="C31" s="44"/>
      <c r="D31" s="81"/>
      <c r="E31" s="75"/>
      <c r="F31" s="75"/>
      <c r="G31" s="93"/>
      <c r="H31" s="80"/>
      <c r="I31" s="80"/>
    </row>
    <row r="32" spans="1:12" ht="28.5" customHeight="1" x14ac:dyDescent="0.15">
      <c r="A32" s="272"/>
      <c r="B32" s="273"/>
      <c r="C32" s="44"/>
      <c r="D32" s="81"/>
      <c r="E32" s="75"/>
      <c r="F32" s="75"/>
      <c r="G32" s="93"/>
      <c r="H32" s="80"/>
      <c r="I32" s="80"/>
    </row>
    <row r="33" spans="1:12" ht="28.5" customHeight="1" x14ac:dyDescent="0.15">
      <c r="A33" s="272"/>
      <c r="B33" s="273"/>
      <c r="C33" s="44"/>
      <c r="D33" s="81"/>
      <c r="E33" s="75"/>
      <c r="F33" s="75"/>
      <c r="G33" s="93"/>
      <c r="H33" s="80"/>
      <c r="I33" s="80"/>
    </row>
    <row r="34" spans="1:12" ht="28.5" customHeight="1" x14ac:dyDescent="0.15">
      <c r="A34" s="272"/>
      <c r="B34" s="273"/>
      <c r="C34" s="44"/>
      <c r="D34" s="81"/>
      <c r="E34" s="75"/>
      <c r="F34" s="75"/>
      <c r="G34" s="93"/>
      <c r="H34" s="80"/>
      <c r="I34" s="80"/>
    </row>
    <row r="35" spans="1:12" ht="28.5" customHeight="1" x14ac:dyDescent="0.15">
      <c r="A35" s="272"/>
      <c r="B35" s="273"/>
      <c r="C35" s="44"/>
      <c r="D35" s="81"/>
      <c r="E35" s="75"/>
      <c r="F35" s="75"/>
      <c r="G35" s="93"/>
      <c r="H35" s="80"/>
      <c r="I35" s="80"/>
    </row>
    <row r="36" spans="1:12" ht="28.5" customHeight="1" x14ac:dyDescent="0.15">
      <c r="A36" s="272"/>
      <c r="B36" s="273"/>
      <c r="C36" s="44"/>
      <c r="D36" s="81"/>
      <c r="E36" s="75"/>
      <c r="F36" s="75"/>
      <c r="G36" s="93"/>
      <c r="H36" s="80"/>
      <c r="I36" s="80"/>
    </row>
    <row r="37" spans="1:12" ht="28.5" customHeight="1" x14ac:dyDescent="0.15">
      <c r="A37" s="272"/>
      <c r="B37" s="273"/>
      <c r="C37" s="44"/>
      <c r="D37" s="81"/>
      <c r="E37" s="75"/>
      <c r="F37" s="75"/>
      <c r="G37" s="93"/>
      <c r="H37" s="80"/>
      <c r="I37" s="80"/>
    </row>
    <row r="38" spans="1:12" ht="28.5" customHeight="1" x14ac:dyDescent="0.15">
      <c r="A38" s="272"/>
      <c r="B38" s="273"/>
      <c r="C38" s="44"/>
      <c r="D38" s="81"/>
      <c r="E38" s="75"/>
      <c r="F38" s="75"/>
      <c r="G38" s="93"/>
      <c r="H38" s="80"/>
      <c r="I38" s="80"/>
      <c r="K38" s="165" t="s">
        <v>199</v>
      </c>
      <c r="L38" s="168" t="str">
        <f>IF(C39="","　　　　　　",SUMIF(D24:D38,K38,C24:C38))</f>
        <v>　　　　　　</v>
      </c>
    </row>
    <row r="39" spans="1:12" ht="28.5" customHeight="1" x14ac:dyDescent="0.15">
      <c r="A39" s="274" t="s">
        <v>201</v>
      </c>
      <c r="B39" s="274"/>
      <c r="C39" s="166" t="str">
        <f>IF(SUM(C24:C38)=0,"",SUM(C24:C38))</f>
        <v/>
      </c>
      <c r="D39" s="167" t="str">
        <f>"円、うち寄附："&amp;TEXT(L38,"#,##0")&amp;"円、その他の収入："&amp;TEXT(L39,"#,##0")&amp;"円）"</f>
        <v>円、うち寄附：　　　　　　円、その他の収入：　　　　　　円）</v>
      </c>
      <c r="E39" s="74"/>
      <c r="F39" s="73"/>
      <c r="G39" s="73"/>
      <c r="H39" s="73"/>
      <c r="I39" s="73"/>
      <c r="J39" s="73"/>
      <c r="K39" s="165" t="s">
        <v>19</v>
      </c>
      <c r="L39" s="168" t="str">
        <f>IF(C39="","　　　　　　",SUMIF(D24:D38,K39,C24:C38))</f>
        <v>　　　　　　</v>
      </c>
    </row>
    <row r="41" spans="1:12" ht="14.25" x14ac:dyDescent="0.15">
      <c r="A41" s="267" t="s">
        <v>99</v>
      </c>
      <c r="B41" s="267"/>
      <c r="C41" s="169" t="str">
        <f>IF($C$1="　","(No.　　)",C21+1)</f>
        <v>(No.　　)</v>
      </c>
      <c r="D41" s="173"/>
    </row>
    <row r="42" spans="1:12" ht="26.25" customHeight="1" x14ac:dyDescent="0.15">
      <c r="A42" s="268" t="s">
        <v>47</v>
      </c>
      <c r="B42" s="269"/>
      <c r="C42" s="200" t="s">
        <v>46</v>
      </c>
      <c r="D42" s="188" t="s">
        <v>15</v>
      </c>
      <c r="E42" s="188" t="s">
        <v>16</v>
      </c>
      <c r="F42" s="188"/>
      <c r="G42" s="188"/>
      <c r="H42" s="195" t="s">
        <v>37</v>
      </c>
      <c r="I42" s="188" t="s">
        <v>18</v>
      </c>
      <c r="K42" s="193" t="s">
        <v>90</v>
      </c>
      <c r="L42" s="194"/>
    </row>
    <row r="43" spans="1:12" ht="26.25" customHeight="1" x14ac:dyDescent="0.15">
      <c r="A43" s="270"/>
      <c r="B43" s="271"/>
      <c r="C43" s="201"/>
      <c r="D43" s="188"/>
      <c r="E43" s="135" t="s">
        <v>12</v>
      </c>
      <c r="F43" s="172" t="s">
        <v>13</v>
      </c>
      <c r="G43" s="172" t="s">
        <v>17</v>
      </c>
      <c r="H43" s="195"/>
      <c r="I43" s="188"/>
      <c r="K43" s="136" t="s">
        <v>100</v>
      </c>
      <c r="L43" s="164" t="s">
        <v>19</v>
      </c>
    </row>
    <row r="44" spans="1:12" ht="28.5" customHeight="1" x14ac:dyDescent="0.15">
      <c r="A44" s="249"/>
      <c r="B44" s="250"/>
      <c r="C44" s="44"/>
      <c r="D44" s="81"/>
      <c r="E44" s="75"/>
      <c r="F44" s="75"/>
      <c r="G44" s="93"/>
      <c r="H44" s="80"/>
      <c r="I44" s="80"/>
    </row>
    <row r="45" spans="1:12" ht="28.5" customHeight="1" x14ac:dyDescent="0.15">
      <c r="A45" s="272"/>
      <c r="B45" s="273"/>
      <c r="C45" s="44"/>
      <c r="D45" s="81"/>
      <c r="E45" s="75"/>
      <c r="F45" s="75"/>
      <c r="G45" s="93"/>
      <c r="H45" s="80"/>
      <c r="I45" s="80"/>
    </row>
    <row r="46" spans="1:12" ht="28.5" customHeight="1" x14ac:dyDescent="0.15">
      <c r="A46" s="272"/>
      <c r="B46" s="273"/>
      <c r="C46" s="44"/>
      <c r="D46" s="81"/>
      <c r="E46" s="75"/>
      <c r="F46" s="75"/>
      <c r="G46" s="93"/>
      <c r="H46" s="80"/>
      <c r="I46" s="80"/>
    </row>
    <row r="47" spans="1:12" ht="28.5" customHeight="1" x14ac:dyDescent="0.15">
      <c r="A47" s="272"/>
      <c r="B47" s="273"/>
      <c r="C47" s="44"/>
      <c r="D47" s="81"/>
      <c r="E47" s="75"/>
      <c r="F47" s="75"/>
      <c r="G47" s="93"/>
      <c r="H47" s="80"/>
      <c r="I47" s="80"/>
    </row>
    <row r="48" spans="1:12" ht="28.5" customHeight="1" x14ac:dyDescent="0.15">
      <c r="A48" s="272"/>
      <c r="B48" s="273"/>
      <c r="C48" s="44"/>
      <c r="D48" s="81"/>
      <c r="E48" s="75"/>
      <c r="F48" s="75"/>
      <c r="G48" s="93"/>
      <c r="H48" s="80"/>
      <c r="I48" s="80"/>
    </row>
    <row r="49" spans="1:12" ht="28.5" customHeight="1" x14ac:dyDescent="0.15">
      <c r="A49" s="272"/>
      <c r="B49" s="273"/>
      <c r="C49" s="44"/>
      <c r="D49" s="81"/>
      <c r="E49" s="75"/>
      <c r="F49" s="75"/>
      <c r="G49" s="93"/>
      <c r="H49" s="80"/>
      <c r="I49" s="80"/>
    </row>
    <row r="50" spans="1:12" ht="28.5" customHeight="1" x14ac:dyDescent="0.15">
      <c r="A50" s="272"/>
      <c r="B50" s="273"/>
      <c r="C50" s="44"/>
      <c r="D50" s="81"/>
      <c r="E50" s="75"/>
      <c r="F50" s="75"/>
      <c r="G50" s="93"/>
      <c r="H50" s="80"/>
      <c r="I50" s="80"/>
    </row>
    <row r="51" spans="1:12" ht="28.5" customHeight="1" x14ac:dyDescent="0.15">
      <c r="A51" s="272"/>
      <c r="B51" s="273"/>
      <c r="C51" s="44"/>
      <c r="D51" s="81"/>
      <c r="E51" s="75"/>
      <c r="F51" s="75"/>
      <c r="G51" s="93"/>
      <c r="H51" s="80"/>
      <c r="I51" s="80"/>
    </row>
    <row r="52" spans="1:12" ht="28.5" customHeight="1" x14ac:dyDescent="0.15">
      <c r="A52" s="272"/>
      <c r="B52" s="273"/>
      <c r="C52" s="44"/>
      <c r="D52" s="81"/>
      <c r="E52" s="75"/>
      <c r="F52" s="75"/>
      <c r="G52" s="93"/>
      <c r="H52" s="80"/>
      <c r="I52" s="80"/>
    </row>
    <row r="53" spans="1:12" ht="28.5" customHeight="1" x14ac:dyDescent="0.15">
      <c r="A53" s="272"/>
      <c r="B53" s="273"/>
      <c r="C53" s="44"/>
      <c r="D53" s="81"/>
      <c r="E53" s="75"/>
      <c r="F53" s="75"/>
      <c r="G53" s="93"/>
      <c r="H53" s="80"/>
      <c r="I53" s="80"/>
    </row>
    <row r="54" spans="1:12" ht="28.5" customHeight="1" x14ac:dyDescent="0.15">
      <c r="A54" s="272"/>
      <c r="B54" s="273"/>
      <c r="C54" s="44"/>
      <c r="D54" s="81"/>
      <c r="E54" s="75"/>
      <c r="F54" s="75"/>
      <c r="G54" s="93"/>
      <c r="H54" s="80"/>
      <c r="I54" s="80"/>
    </row>
    <row r="55" spans="1:12" ht="28.5" customHeight="1" x14ac:dyDescent="0.15">
      <c r="A55" s="272"/>
      <c r="B55" s="273"/>
      <c r="C55" s="44"/>
      <c r="D55" s="81"/>
      <c r="E55" s="75"/>
      <c r="F55" s="75"/>
      <c r="G55" s="93"/>
      <c r="H55" s="80"/>
      <c r="I55" s="80"/>
    </row>
    <row r="56" spans="1:12" ht="28.5" customHeight="1" x14ac:dyDescent="0.15">
      <c r="A56" s="272"/>
      <c r="B56" s="273"/>
      <c r="C56" s="44"/>
      <c r="D56" s="81"/>
      <c r="E56" s="75"/>
      <c r="F56" s="75"/>
      <c r="G56" s="93"/>
      <c r="H56" s="80"/>
      <c r="I56" s="80"/>
    </row>
    <row r="57" spans="1:12" ht="28.5" customHeight="1" x14ac:dyDescent="0.15">
      <c r="A57" s="272"/>
      <c r="B57" s="273"/>
      <c r="C57" s="44"/>
      <c r="D57" s="81"/>
      <c r="E57" s="75"/>
      <c r="F57" s="75"/>
      <c r="G57" s="93"/>
      <c r="H57" s="80"/>
      <c r="I57" s="80"/>
    </row>
    <row r="58" spans="1:12" ht="28.5" customHeight="1" x14ac:dyDescent="0.15">
      <c r="A58" s="272"/>
      <c r="B58" s="273"/>
      <c r="C58" s="44"/>
      <c r="D58" s="81"/>
      <c r="E58" s="75"/>
      <c r="F58" s="75"/>
      <c r="G58" s="93"/>
      <c r="H58" s="80"/>
      <c r="I58" s="80"/>
      <c r="K58" s="165" t="s">
        <v>199</v>
      </c>
      <c r="L58" s="168" t="str">
        <f>IF(C59="","　　　　　　",SUMIF(D44:D58,K58,C44:C58))</f>
        <v>　　　　　　</v>
      </c>
    </row>
    <row r="59" spans="1:12" ht="28.5" customHeight="1" x14ac:dyDescent="0.15">
      <c r="A59" s="274" t="s">
        <v>200</v>
      </c>
      <c r="B59" s="274"/>
      <c r="C59" s="166" t="str">
        <f>IF(SUM(C44:C58)=0,"",SUM(C44:C58))</f>
        <v/>
      </c>
      <c r="D59" s="167" t="str">
        <f>"円、うち寄附："&amp;TEXT(L58,"#,##0")&amp;"円、その他の収入："&amp;TEXT(L59,"#,##0")&amp;"円）"</f>
        <v>円、うち寄附：　　　　　　円、その他の収入：　　　　　　円）</v>
      </c>
      <c r="E59" s="74"/>
      <c r="F59" s="73"/>
      <c r="G59" s="73"/>
      <c r="H59" s="73"/>
      <c r="I59" s="73"/>
      <c r="J59" s="73"/>
      <c r="K59" s="165" t="s">
        <v>19</v>
      </c>
      <c r="L59" s="168" t="str">
        <f>IF(C59="","　　　　　　",SUMIF(D44:D58,K59,C44:C58))</f>
        <v>　　　　　　</v>
      </c>
    </row>
    <row r="61" spans="1:12" ht="14.25" x14ac:dyDescent="0.15">
      <c r="A61" s="267" t="s">
        <v>99</v>
      </c>
      <c r="B61" s="267"/>
      <c r="C61" s="169" t="str">
        <f>IF($C$1="　","(No.　　)",C41+1)</f>
        <v>(No.　　)</v>
      </c>
      <c r="D61" s="173"/>
    </row>
    <row r="62" spans="1:12" ht="26.25" customHeight="1" x14ac:dyDescent="0.15">
      <c r="A62" s="268" t="s">
        <v>47</v>
      </c>
      <c r="B62" s="269"/>
      <c r="C62" s="200" t="s">
        <v>46</v>
      </c>
      <c r="D62" s="188" t="s">
        <v>15</v>
      </c>
      <c r="E62" s="188" t="s">
        <v>16</v>
      </c>
      <c r="F62" s="188"/>
      <c r="G62" s="188"/>
      <c r="H62" s="195" t="s">
        <v>37</v>
      </c>
      <c r="I62" s="188" t="s">
        <v>18</v>
      </c>
      <c r="K62" s="193" t="s">
        <v>90</v>
      </c>
      <c r="L62" s="194"/>
    </row>
    <row r="63" spans="1:12" ht="26.25" customHeight="1" x14ac:dyDescent="0.15">
      <c r="A63" s="270"/>
      <c r="B63" s="271"/>
      <c r="C63" s="201"/>
      <c r="D63" s="188"/>
      <c r="E63" s="135" t="s">
        <v>12</v>
      </c>
      <c r="F63" s="172" t="s">
        <v>13</v>
      </c>
      <c r="G63" s="172" t="s">
        <v>17</v>
      </c>
      <c r="H63" s="195"/>
      <c r="I63" s="188"/>
      <c r="K63" s="136" t="s">
        <v>100</v>
      </c>
      <c r="L63" s="164" t="s">
        <v>19</v>
      </c>
    </row>
    <row r="64" spans="1:12" ht="28.5" customHeight="1" x14ac:dyDescent="0.15">
      <c r="A64" s="249"/>
      <c r="B64" s="250"/>
      <c r="C64" s="44"/>
      <c r="D64" s="81"/>
      <c r="E64" s="75"/>
      <c r="F64" s="75"/>
      <c r="G64" s="93"/>
      <c r="H64" s="80"/>
      <c r="I64" s="80"/>
    </row>
    <row r="65" spans="1:12" ht="28.5" customHeight="1" x14ac:dyDescent="0.15">
      <c r="A65" s="272"/>
      <c r="B65" s="273"/>
      <c r="C65" s="44"/>
      <c r="D65" s="81"/>
      <c r="E65" s="75"/>
      <c r="F65" s="75"/>
      <c r="G65" s="93"/>
      <c r="H65" s="80"/>
      <c r="I65" s="80"/>
    </row>
    <row r="66" spans="1:12" ht="28.5" customHeight="1" x14ac:dyDescent="0.15">
      <c r="A66" s="272"/>
      <c r="B66" s="273"/>
      <c r="C66" s="44"/>
      <c r="D66" s="81"/>
      <c r="E66" s="75"/>
      <c r="F66" s="75"/>
      <c r="G66" s="93"/>
      <c r="H66" s="80"/>
      <c r="I66" s="80"/>
    </row>
    <row r="67" spans="1:12" ht="28.5" customHeight="1" x14ac:dyDescent="0.15">
      <c r="A67" s="272"/>
      <c r="B67" s="273"/>
      <c r="C67" s="44"/>
      <c r="D67" s="81"/>
      <c r="E67" s="75"/>
      <c r="F67" s="75"/>
      <c r="G67" s="93"/>
      <c r="H67" s="80"/>
      <c r="I67" s="80"/>
    </row>
    <row r="68" spans="1:12" ht="28.5" customHeight="1" x14ac:dyDescent="0.15">
      <c r="A68" s="272"/>
      <c r="B68" s="273"/>
      <c r="C68" s="44"/>
      <c r="D68" s="81"/>
      <c r="E68" s="75"/>
      <c r="F68" s="75"/>
      <c r="G68" s="93"/>
      <c r="H68" s="80"/>
      <c r="I68" s="80"/>
    </row>
    <row r="69" spans="1:12" ht="28.5" customHeight="1" x14ac:dyDescent="0.15">
      <c r="A69" s="272"/>
      <c r="B69" s="273"/>
      <c r="C69" s="44"/>
      <c r="D69" s="81"/>
      <c r="E69" s="75"/>
      <c r="F69" s="75"/>
      <c r="G69" s="93"/>
      <c r="H69" s="80"/>
      <c r="I69" s="80"/>
    </row>
    <row r="70" spans="1:12" ht="28.5" customHeight="1" x14ac:dyDescent="0.15">
      <c r="A70" s="272"/>
      <c r="B70" s="273"/>
      <c r="C70" s="44"/>
      <c r="D70" s="81"/>
      <c r="E70" s="75"/>
      <c r="F70" s="75"/>
      <c r="G70" s="93"/>
      <c r="H70" s="80"/>
      <c r="I70" s="80"/>
    </row>
    <row r="71" spans="1:12" ht="28.5" customHeight="1" x14ac:dyDescent="0.15">
      <c r="A71" s="272"/>
      <c r="B71" s="273"/>
      <c r="C71" s="44"/>
      <c r="D71" s="81"/>
      <c r="E71" s="75"/>
      <c r="F71" s="75"/>
      <c r="G71" s="93"/>
      <c r="H71" s="80"/>
      <c r="I71" s="80"/>
    </row>
    <row r="72" spans="1:12" ht="28.5" customHeight="1" x14ac:dyDescent="0.15">
      <c r="A72" s="272"/>
      <c r="B72" s="273"/>
      <c r="C72" s="44"/>
      <c r="D72" s="81"/>
      <c r="E72" s="75"/>
      <c r="F72" s="75"/>
      <c r="G72" s="93"/>
      <c r="H72" s="80"/>
      <c r="I72" s="80"/>
    </row>
    <row r="73" spans="1:12" ht="28.5" customHeight="1" x14ac:dyDescent="0.15">
      <c r="A73" s="272"/>
      <c r="B73" s="273"/>
      <c r="C73" s="44"/>
      <c r="D73" s="81"/>
      <c r="E73" s="75"/>
      <c r="F73" s="75"/>
      <c r="G73" s="93"/>
      <c r="H73" s="80"/>
      <c r="I73" s="80"/>
    </row>
    <row r="74" spans="1:12" ht="28.5" customHeight="1" x14ac:dyDescent="0.15">
      <c r="A74" s="272"/>
      <c r="B74" s="273"/>
      <c r="C74" s="44"/>
      <c r="D74" s="81"/>
      <c r="E74" s="75"/>
      <c r="F74" s="75"/>
      <c r="G74" s="93"/>
      <c r="H74" s="80"/>
      <c r="I74" s="80"/>
    </row>
    <row r="75" spans="1:12" ht="28.5" customHeight="1" x14ac:dyDescent="0.15">
      <c r="A75" s="272"/>
      <c r="B75" s="273"/>
      <c r="C75" s="44"/>
      <c r="D75" s="81"/>
      <c r="E75" s="75"/>
      <c r="F75" s="75"/>
      <c r="G75" s="93"/>
      <c r="H75" s="80"/>
      <c r="I75" s="80"/>
    </row>
    <row r="76" spans="1:12" ht="28.5" customHeight="1" x14ac:dyDescent="0.15">
      <c r="A76" s="272"/>
      <c r="B76" s="273"/>
      <c r="C76" s="44"/>
      <c r="D76" s="81"/>
      <c r="E76" s="75"/>
      <c r="F76" s="75"/>
      <c r="G76" s="93"/>
      <c r="H76" s="80"/>
      <c r="I76" s="80"/>
    </row>
    <row r="77" spans="1:12" ht="28.5" customHeight="1" x14ac:dyDescent="0.15">
      <c r="A77" s="272"/>
      <c r="B77" s="273"/>
      <c r="C77" s="44"/>
      <c r="D77" s="81"/>
      <c r="E77" s="75"/>
      <c r="F77" s="75"/>
      <c r="G77" s="93"/>
      <c r="H77" s="80"/>
      <c r="I77" s="80"/>
    </row>
    <row r="78" spans="1:12" ht="28.5" customHeight="1" x14ac:dyDescent="0.15">
      <c r="A78" s="272"/>
      <c r="B78" s="273"/>
      <c r="C78" s="44"/>
      <c r="D78" s="81"/>
      <c r="E78" s="75"/>
      <c r="F78" s="75"/>
      <c r="G78" s="93"/>
      <c r="H78" s="80"/>
      <c r="I78" s="80"/>
      <c r="K78" s="165" t="s">
        <v>199</v>
      </c>
      <c r="L78" s="168" t="str">
        <f>IF(C79="","　　　　　　",SUMIF(D64:D78,K78,C64:C78))</f>
        <v>　　　　　　</v>
      </c>
    </row>
    <row r="79" spans="1:12" ht="28.5" customHeight="1" x14ac:dyDescent="0.15">
      <c r="A79" s="274" t="s">
        <v>202</v>
      </c>
      <c r="B79" s="274"/>
      <c r="C79" s="166" t="str">
        <f>IF(SUM(C64:C78)=0,"",SUM(C64:C78))</f>
        <v/>
      </c>
      <c r="D79" s="167" t="str">
        <f>"円、うち寄附："&amp;TEXT(L78,"#,##0")&amp;"円、その他の収入："&amp;TEXT(L79,"#,##0")&amp;"円）"</f>
        <v>円、うち寄附：　　　　　　円、その他の収入：　　　　　　円）</v>
      </c>
      <c r="E79" s="74"/>
      <c r="F79" s="73"/>
      <c r="G79" s="73"/>
      <c r="H79" s="73"/>
      <c r="I79" s="73"/>
      <c r="J79" s="73"/>
      <c r="K79" s="165" t="s">
        <v>19</v>
      </c>
      <c r="L79" s="168" t="str">
        <f>IF(C79="","　　　　　　",SUMIF(D64:D78,K79,C64:C78))</f>
        <v>　　　　　　</v>
      </c>
    </row>
    <row r="81" spans="1:12" ht="14.25" x14ac:dyDescent="0.15">
      <c r="A81" s="267" t="s">
        <v>99</v>
      </c>
      <c r="B81" s="267"/>
      <c r="C81" s="169" t="str">
        <f>IF($C$1="　","(No.　　)",C61+1)</f>
        <v>(No.　　)</v>
      </c>
      <c r="D81" s="173"/>
    </row>
    <row r="82" spans="1:12" ht="26.25" customHeight="1" x14ac:dyDescent="0.15">
      <c r="A82" s="268" t="s">
        <v>47</v>
      </c>
      <c r="B82" s="269"/>
      <c r="C82" s="200" t="s">
        <v>46</v>
      </c>
      <c r="D82" s="188" t="s">
        <v>15</v>
      </c>
      <c r="E82" s="202" t="s">
        <v>16</v>
      </c>
      <c r="F82" s="203"/>
      <c r="G82" s="204"/>
      <c r="H82" s="195" t="s">
        <v>37</v>
      </c>
      <c r="I82" s="188" t="s">
        <v>18</v>
      </c>
      <c r="K82" s="193" t="s">
        <v>90</v>
      </c>
      <c r="L82" s="194"/>
    </row>
    <row r="83" spans="1:12" ht="26.25" customHeight="1" x14ac:dyDescent="0.15">
      <c r="A83" s="270"/>
      <c r="B83" s="271"/>
      <c r="C83" s="201"/>
      <c r="D83" s="188"/>
      <c r="E83" s="135" t="s">
        <v>12</v>
      </c>
      <c r="F83" s="172" t="s">
        <v>13</v>
      </c>
      <c r="G83" s="172" t="s">
        <v>17</v>
      </c>
      <c r="H83" s="195"/>
      <c r="I83" s="188"/>
      <c r="K83" s="136" t="s">
        <v>100</v>
      </c>
      <c r="L83" s="164" t="s">
        <v>19</v>
      </c>
    </row>
    <row r="84" spans="1:12" ht="28.5" customHeight="1" x14ac:dyDescent="0.15">
      <c r="A84" s="249"/>
      <c r="B84" s="250"/>
      <c r="C84" s="44"/>
      <c r="D84" s="81"/>
      <c r="E84" s="75"/>
      <c r="F84" s="75"/>
      <c r="G84" s="93"/>
      <c r="H84" s="80"/>
      <c r="I84" s="80"/>
    </row>
    <row r="85" spans="1:12" ht="28.5" customHeight="1" x14ac:dyDescent="0.15">
      <c r="A85" s="272"/>
      <c r="B85" s="273"/>
      <c r="C85" s="44"/>
      <c r="D85" s="81"/>
      <c r="E85" s="75"/>
      <c r="F85" s="75"/>
      <c r="G85" s="93"/>
      <c r="H85" s="80"/>
      <c r="I85" s="80"/>
    </row>
    <row r="86" spans="1:12" ht="28.5" customHeight="1" x14ac:dyDescent="0.15">
      <c r="A86" s="272"/>
      <c r="B86" s="273"/>
      <c r="C86" s="44"/>
      <c r="D86" s="81"/>
      <c r="E86" s="75"/>
      <c r="F86" s="75"/>
      <c r="G86" s="93"/>
      <c r="H86" s="80"/>
      <c r="I86" s="80"/>
    </row>
    <row r="87" spans="1:12" ht="28.5" customHeight="1" x14ac:dyDescent="0.15">
      <c r="A87" s="272"/>
      <c r="B87" s="273"/>
      <c r="C87" s="44"/>
      <c r="D87" s="81"/>
      <c r="E87" s="75"/>
      <c r="F87" s="75"/>
      <c r="G87" s="93"/>
      <c r="H87" s="80"/>
      <c r="I87" s="80"/>
    </row>
    <row r="88" spans="1:12" ht="28.5" customHeight="1" x14ac:dyDescent="0.15">
      <c r="A88" s="272"/>
      <c r="B88" s="273"/>
      <c r="C88" s="44"/>
      <c r="D88" s="81"/>
      <c r="E88" s="75"/>
      <c r="F88" s="75"/>
      <c r="G88" s="93"/>
      <c r="H88" s="80"/>
      <c r="I88" s="80"/>
    </row>
    <row r="89" spans="1:12" ht="28.5" customHeight="1" x14ac:dyDescent="0.15">
      <c r="A89" s="272"/>
      <c r="B89" s="273"/>
      <c r="C89" s="44"/>
      <c r="D89" s="81"/>
      <c r="E89" s="75"/>
      <c r="F89" s="75"/>
      <c r="G89" s="93"/>
      <c r="H89" s="80"/>
      <c r="I89" s="80"/>
    </row>
    <row r="90" spans="1:12" ht="28.5" customHeight="1" x14ac:dyDescent="0.15">
      <c r="A90" s="272"/>
      <c r="B90" s="273"/>
      <c r="C90" s="44"/>
      <c r="D90" s="81"/>
      <c r="E90" s="75"/>
      <c r="F90" s="75"/>
      <c r="G90" s="93"/>
      <c r="H90" s="80"/>
      <c r="I90" s="80"/>
    </row>
    <row r="91" spans="1:12" ht="28.5" customHeight="1" x14ac:dyDescent="0.15">
      <c r="A91" s="272"/>
      <c r="B91" s="273"/>
      <c r="C91" s="44"/>
      <c r="D91" s="81"/>
      <c r="E91" s="75"/>
      <c r="F91" s="75"/>
      <c r="G91" s="93"/>
      <c r="H91" s="80"/>
      <c r="I91" s="80"/>
    </row>
    <row r="92" spans="1:12" ht="28.5" customHeight="1" x14ac:dyDescent="0.15">
      <c r="A92" s="272"/>
      <c r="B92" s="273"/>
      <c r="C92" s="44"/>
      <c r="D92" s="81"/>
      <c r="E92" s="75"/>
      <c r="F92" s="75"/>
      <c r="G92" s="93"/>
      <c r="H92" s="80"/>
      <c r="I92" s="80"/>
    </row>
    <row r="93" spans="1:12" ht="28.5" customHeight="1" x14ac:dyDescent="0.15">
      <c r="A93" s="272"/>
      <c r="B93" s="273"/>
      <c r="C93" s="44"/>
      <c r="D93" s="81"/>
      <c r="E93" s="75"/>
      <c r="F93" s="75"/>
      <c r="G93" s="93"/>
      <c r="H93" s="80"/>
      <c r="I93" s="80"/>
    </row>
    <row r="94" spans="1:12" ht="28.5" customHeight="1" x14ac:dyDescent="0.15">
      <c r="A94" s="272"/>
      <c r="B94" s="273"/>
      <c r="C94" s="44"/>
      <c r="D94" s="81"/>
      <c r="E94" s="75"/>
      <c r="F94" s="75"/>
      <c r="G94" s="93"/>
      <c r="H94" s="80"/>
      <c r="I94" s="80"/>
    </row>
    <row r="95" spans="1:12" ht="28.5" customHeight="1" x14ac:dyDescent="0.15">
      <c r="A95" s="272"/>
      <c r="B95" s="273"/>
      <c r="C95" s="44"/>
      <c r="D95" s="81"/>
      <c r="E95" s="75"/>
      <c r="F95" s="75"/>
      <c r="G95" s="93"/>
      <c r="H95" s="80"/>
      <c r="I95" s="80"/>
    </row>
    <row r="96" spans="1:12" ht="28.5" customHeight="1" x14ac:dyDescent="0.15">
      <c r="A96" s="272"/>
      <c r="B96" s="273"/>
      <c r="C96" s="44"/>
      <c r="D96" s="81"/>
      <c r="E96" s="75"/>
      <c r="F96" s="75"/>
      <c r="G96" s="93"/>
      <c r="H96" s="80"/>
      <c r="I96" s="80"/>
    </row>
    <row r="97" spans="1:12" ht="28.5" customHeight="1" x14ac:dyDescent="0.15">
      <c r="A97" s="272"/>
      <c r="B97" s="273"/>
      <c r="C97" s="44"/>
      <c r="D97" s="81"/>
      <c r="E97" s="75"/>
      <c r="F97" s="75"/>
      <c r="G97" s="93"/>
      <c r="H97" s="80"/>
      <c r="I97" s="80"/>
    </row>
    <row r="98" spans="1:12" ht="28.5" customHeight="1" x14ac:dyDescent="0.15">
      <c r="A98" s="272"/>
      <c r="B98" s="273"/>
      <c r="C98" s="44"/>
      <c r="D98" s="81"/>
      <c r="E98" s="75"/>
      <c r="F98" s="75"/>
      <c r="G98" s="93"/>
      <c r="H98" s="80"/>
      <c r="I98" s="80"/>
      <c r="K98" s="165" t="s">
        <v>199</v>
      </c>
      <c r="L98" s="168" t="str">
        <f>IF(C99="","　　　　　　",SUMIF(D84:D98,K98,C84:C98))</f>
        <v>　　　　　　</v>
      </c>
    </row>
    <row r="99" spans="1:12" ht="28.5" customHeight="1" x14ac:dyDescent="0.15">
      <c r="A99" s="274" t="s">
        <v>85</v>
      </c>
      <c r="B99" s="274"/>
      <c r="C99" s="166" t="str">
        <f>IF(SUM(C84:C98)=0,"",SUM(C84:C98))</f>
        <v/>
      </c>
      <c r="D99" s="167" t="str">
        <f>"円、うち寄附："&amp;TEXT(L98,"#,##0")&amp;"円、その他の収入："&amp;TEXT(L99,"#,##0")&amp;"円）"</f>
        <v>円、うち寄附：　　　　　　円、その他の収入：　　　　　　円）</v>
      </c>
      <c r="E99" s="74"/>
      <c r="F99" s="73"/>
      <c r="G99" s="73"/>
      <c r="H99" s="73"/>
      <c r="I99" s="73"/>
      <c r="J99" s="73"/>
      <c r="K99" s="165" t="s">
        <v>19</v>
      </c>
      <c r="L99" s="168" t="str">
        <f>IF(C99="","　　　　　　",SUMIF(D84:D98,K99,C84:C98))</f>
        <v>　　　　　　</v>
      </c>
    </row>
    <row r="101" spans="1:12" ht="14.25" x14ac:dyDescent="0.15">
      <c r="A101" s="267" t="s">
        <v>99</v>
      </c>
      <c r="B101" s="267"/>
      <c r="C101" s="169" t="str">
        <f>IF($C$1="　","(No.　　)",C81+1)</f>
        <v>(No.　　)</v>
      </c>
      <c r="D101" s="173"/>
    </row>
    <row r="102" spans="1:12" ht="26.25" customHeight="1" x14ac:dyDescent="0.15">
      <c r="A102" s="268" t="s">
        <v>47</v>
      </c>
      <c r="B102" s="269"/>
      <c r="C102" s="200" t="s">
        <v>46</v>
      </c>
      <c r="D102" s="188" t="s">
        <v>15</v>
      </c>
      <c r="E102" s="188" t="s">
        <v>16</v>
      </c>
      <c r="F102" s="188"/>
      <c r="G102" s="188"/>
      <c r="H102" s="195" t="s">
        <v>37</v>
      </c>
      <c r="I102" s="188" t="s">
        <v>18</v>
      </c>
      <c r="K102" s="193" t="s">
        <v>90</v>
      </c>
      <c r="L102" s="194"/>
    </row>
    <row r="103" spans="1:12" ht="26.25" customHeight="1" x14ac:dyDescent="0.15">
      <c r="A103" s="270"/>
      <c r="B103" s="271"/>
      <c r="C103" s="201"/>
      <c r="D103" s="188"/>
      <c r="E103" s="135" t="s">
        <v>12</v>
      </c>
      <c r="F103" s="172" t="s">
        <v>13</v>
      </c>
      <c r="G103" s="172" t="s">
        <v>17</v>
      </c>
      <c r="H103" s="195"/>
      <c r="I103" s="188"/>
      <c r="K103" s="136" t="s">
        <v>100</v>
      </c>
      <c r="L103" s="164" t="s">
        <v>19</v>
      </c>
    </row>
    <row r="104" spans="1:12" ht="28.5" customHeight="1" x14ac:dyDescent="0.15">
      <c r="A104" s="249"/>
      <c r="B104" s="250"/>
      <c r="C104" s="44"/>
      <c r="D104" s="81"/>
      <c r="E104" s="75"/>
      <c r="F104" s="75"/>
      <c r="G104" s="93"/>
      <c r="H104" s="80"/>
      <c r="I104" s="80"/>
    </row>
    <row r="105" spans="1:12" ht="28.5" customHeight="1" x14ac:dyDescent="0.15">
      <c r="A105" s="272"/>
      <c r="B105" s="273"/>
      <c r="C105" s="44"/>
      <c r="D105" s="81"/>
      <c r="E105" s="75"/>
      <c r="F105" s="75"/>
      <c r="G105" s="93"/>
      <c r="H105" s="80"/>
      <c r="I105" s="80"/>
    </row>
    <row r="106" spans="1:12" ht="28.5" customHeight="1" x14ac:dyDescent="0.15">
      <c r="A106" s="272"/>
      <c r="B106" s="273"/>
      <c r="C106" s="44"/>
      <c r="D106" s="81"/>
      <c r="E106" s="75"/>
      <c r="F106" s="75"/>
      <c r="G106" s="93"/>
      <c r="H106" s="80"/>
      <c r="I106" s="80"/>
    </row>
    <row r="107" spans="1:12" ht="28.5" customHeight="1" x14ac:dyDescent="0.15">
      <c r="A107" s="272"/>
      <c r="B107" s="273"/>
      <c r="C107" s="44"/>
      <c r="D107" s="81"/>
      <c r="E107" s="75"/>
      <c r="F107" s="75"/>
      <c r="G107" s="93"/>
      <c r="H107" s="80"/>
      <c r="I107" s="80"/>
    </row>
    <row r="108" spans="1:12" ht="28.5" customHeight="1" x14ac:dyDescent="0.15">
      <c r="A108" s="272"/>
      <c r="B108" s="273"/>
      <c r="C108" s="44"/>
      <c r="D108" s="81"/>
      <c r="E108" s="75"/>
      <c r="F108" s="75"/>
      <c r="G108" s="93"/>
      <c r="H108" s="80"/>
      <c r="I108" s="80"/>
    </row>
    <row r="109" spans="1:12" ht="28.5" customHeight="1" x14ac:dyDescent="0.15">
      <c r="A109" s="272"/>
      <c r="B109" s="273"/>
      <c r="C109" s="44"/>
      <c r="D109" s="81"/>
      <c r="E109" s="75"/>
      <c r="F109" s="75"/>
      <c r="G109" s="93"/>
      <c r="H109" s="80"/>
      <c r="I109" s="80"/>
    </row>
    <row r="110" spans="1:12" ht="28.5" customHeight="1" x14ac:dyDescent="0.15">
      <c r="A110" s="272"/>
      <c r="B110" s="273"/>
      <c r="C110" s="44"/>
      <c r="D110" s="81"/>
      <c r="E110" s="75"/>
      <c r="F110" s="75"/>
      <c r="G110" s="93"/>
      <c r="H110" s="80"/>
      <c r="I110" s="80"/>
    </row>
    <row r="111" spans="1:12" ht="28.5" customHeight="1" x14ac:dyDescent="0.15">
      <c r="A111" s="272"/>
      <c r="B111" s="273"/>
      <c r="C111" s="44"/>
      <c r="D111" s="81"/>
      <c r="E111" s="75"/>
      <c r="F111" s="75"/>
      <c r="G111" s="93"/>
      <c r="H111" s="80"/>
      <c r="I111" s="80"/>
    </row>
    <row r="112" spans="1:12" ht="28.5" customHeight="1" x14ac:dyDescent="0.15">
      <c r="A112" s="272"/>
      <c r="B112" s="273"/>
      <c r="C112" s="44"/>
      <c r="D112" s="81"/>
      <c r="E112" s="75"/>
      <c r="F112" s="75"/>
      <c r="G112" s="93"/>
      <c r="H112" s="80"/>
      <c r="I112" s="80"/>
    </row>
    <row r="113" spans="1:12" ht="28.5" customHeight="1" x14ac:dyDescent="0.15">
      <c r="A113" s="272"/>
      <c r="B113" s="273"/>
      <c r="C113" s="44"/>
      <c r="D113" s="81"/>
      <c r="E113" s="75"/>
      <c r="F113" s="75"/>
      <c r="G113" s="93"/>
      <c r="H113" s="80"/>
      <c r="I113" s="80"/>
    </row>
    <row r="114" spans="1:12" ht="28.5" customHeight="1" x14ac:dyDescent="0.15">
      <c r="A114" s="272"/>
      <c r="B114" s="273"/>
      <c r="C114" s="44"/>
      <c r="D114" s="81"/>
      <c r="E114" s="75"/>
      <c r="F114" s="75"/>
      <c r="G114" s="93"/>
      <c r="H114" s="80"/>
      <c r="I114" s="80"/>
    </row>
    <row r="115" spans="1:12" ht="28.5" customHeight="1" x14ac:dyDescent="0.15">
      <c r="A115" s="272"/>
      <c r="B115" s="273"/>
      <c r="C115" s="44"/>
      <c r="D115" s="81"/>
      <c r="E115" s="75"/>
      <c r="F115" s="75"/>
      <c r="G115" s="93"/>
      <c r="H115" s="80"/>
      <c r="I115" s="80"/>
    </row>
    <row r="116" spans="1:12" ht="28.5" customHeight="1" x14ac:dyDescent="0.15">
      <c r="A116" s="272"/>
      <c r="B116" s="273"/>
      <c r="C116" s="44"/>
      <c r="D116" s="81"/>
      <c r="E116" s="75"/>
      <c r="F116" s="75"/>
      <c r="G116" s="93"/>
      <c r="H116" s="80"/>
      <c r="I116" s="80"/>
    </row>
    <row r="117" spans="1:12" ht="28.5" customHeight="1" x14ac:dyDescent="0.15">
      <c r="A117" s="272"/>
      <c r="B117" s="273"/>
      <c r="C117" s="44"/>
      <c r="D117" s="81"/>
      <c r="E117" s="75"/>
      <c r="F117" s="75"/>
      <c r="G117" s="93"/>
      <c r="H117" s="80"/>
      <c r="I117" s="80"/>
    </row>
    <row r="118" spans="1:12" ht="28.5" customHeight="1" x14ac:dyDescent="0.15">
      <c r="A118" s="272"/>
      <c r="B118" s="273"/>
      <c r="C118" s="44"/>
      <c r="D118" s="81"/>
      <c r="E118" s="75"/>
      <c r="F118" s="75"/>
      <c r="G118" s="93"/>
      <c r="H118" s="80"/>
      <c r="I118" s="80"/>
      <c r="K118" s="165" t="s">
        <v>199</v>
      </c>
      <c r="L118" s="168" t="str">
        <f>IF(C119="","　　　　　　",SUMIF(D104:D118,K118,C104:C118))</f>
        <v>　　　　　　</v>
      </c>
    </row>
    <row r="119" spans="1:12" ht="28.5" customHeight="1" x14ac:dyDescent="0.15">
      <c r="A119" s="274" t="s">
        <v>200</v>
      </c>
      <c r="B119" s="274"/>
      <c r="C119" s="166" t="str">
        <f>IF(SUM(C104:C118)=0,"",SUM(C104:C118))</f>
        <v/>
      </c>
      <c r="D119" s="167" t="str">
        <f>"円、うち寄附："&amp;TEXT(L118,"#,##0")&amp;"円、その他の収入："&amp;TEXT(L119,"#,##0")&amp;"円）"</f>
        <v>円、うち寄附：　　　　　　円、その他の収入：　　　　　　円）</v>
      </c>
      <c r="E119" s="74"/>
      <c r="F119" s="73"/>
      <c r="G119" s="73"/>
      <c r="H119" s="73"/>
      <c r="I119" s="73"/>
      <c r="J119" s="73"/>
      <c r="K119" s="165" t="s">
        <v>19</v>
      </c>
      <c r="L119" s="168" t="str">
        <f>IF(C119="","　　　　　　",SUMIF(D104:D118,K119,C104:C118))</f>
        <v>　　　　　　</v>
      </c>
    </row>
    <row r="121" spans="1:12" ht="14.25" x14ac:dyDescent="0.15">
      <c r="A121" s="267" t="s">
        <v>99</v>
      </c>
      <c r="B121" s="267"/>
      <c r="C121" s="169" t="str">
        <f>IF($C$1="　","(No.　　)",C101+1)</f>
        <v>(No.　　)</v>
      </c>
      <c r="D121" s="173"/>
    </row>
    <row r="122" spans="1:12" ht="26.25" customHeight="1" x14ac:dyDescent="0.15">
      <c r="A122" s="268" t="s">
        <v>47</v>
      </c>
      <c r="B122" s="269"/>
      <c r="C122" s="200" t="s">
        <v>46</v>
      </c>
      <c r="D122" s="188" t="s">
        <v>15</v>
      </c>
      <c r="E122" s="188" t="s">
        <v>16</v>
      </c>
      <c r="F122" s="188"/>
      <c r="G122" s="188"/>
      <c r="H122" s="195" t="s">
        <v>37</v>
      </c>
      <c r="I122" s="188" t="s">
        <v>18</v>
      </c>
      <c r="K122" s="193" t="s">
        <v>90</v>
      </c>
      <c r="L122" s="194"/>
    </row>
    <row r="123" spans="1:12" ht="26.25" customHeight="1" x14ac:dyDescent="0.15">
      <c r="A123" s="270"/>
      <c r="B123" s="271"/>
      <c r="C123" s="201"/>
      <c r="D123" s="188"/>
      <c r="E123" s="135" t="s">
        <v>12</v>
      </c>
      <c r="F123" s="172" t="s">
        <v>13</v>
      </c>
      <c r="G123" s="172" t="s">
        <v>17</v>
      </c>
      <c r="H123" s="195"/>
      <c r="I123" s="188"/>
      <c r="K123" s="136" t="s">
        <v>100</v>
      </c>
      <c r="L123" s="164" t="s">
        <v>19</v>
      </c>
    </row>
    <row r="124" spans="1:12" ht="28.5" customHeight="1" x14ac:dyDescent="0.15">
      <c r="A124" s="249"/>
      <c r="B124" s="250"/>
      <c r="C124" s="44"/>
      <c r="D124" s="81"/>
      <c r="E124" s="75"/>
      <c r="F124" s="75"/>
      <c r="G124" s="93"/>
      <c r="H124" s="80"/>
      <c r="I124" s="80"/>
    </row>
    <row r="125" spans="1:12" ht="28.5" customHeight="1" x14ac:dyDescent="0.15">
      <c r="A125" s="272"/>
      <c r="B125" s="273"/>
      <c r="C125" s="44"/>
      <c r="D125" s="81"/>
      <c r="E125" s="75"/>
      <c r="F125" s="75"/>
      <c r="G125" s="93"/>
      <c r="H125" s="80"/>
      <c r="I125" s="80"/>
    </row>
    <row r="126" spans="1:12" ht="28.5" customHeight="1" x14ac:dyDescent="0.15">
      <c r="A126" s="272"/>
      <c r="B126" s="273"/>
      <c r="C126" s="44"/>
      <c r="D126" s="81"/>
      <c r="E126" s="75"/>
      <c r="F126" s="75"/>
      <c r="G126" s="93"/>
      <c r="H126" s="80"/>
      <c r="I126" s="80"/>
    </row>
    <row r="127" spans="1:12" ht="28.5" customHeight="1" x14ac:dyDescent="0.15">
      <c r="A127" s="272"/>
      <c r="B127" s="273"/>
      <c r="C127" s="44"/>
      <c r="D127" s="81"/>
      <c r="E127" s="75"/>
      <c r="F127" s="75"/>
      <c r="G127" s="93"/>
      <c r="H127" s="80"/>
      <c r="I127" s="80"/>
    </row>
    <row r="128" spans="1:12" ht="28.5" customHeight="1" x14ac:dyDescent="0.15">
      <c r="A128" s="272"/>
      <c r="B128" s="273"/>
      <c r="C128" s="44"/>
      <c r="D128" s="81"/>
      <c r="E128" s="75"/>
      <c r="F128" s="75"/>
      <c r="G128" s="93"/>
      <c r="H128" s="80"/>
      <c r="I128" s="80"/>
    </row>
    <row r="129" spans="1:12" ht="28.5" customHeight="1" x14ac:dyDescent="0.15">
      <c r="A129" s="272"/>
      <c r="B129" s="273"/>
      <c r="C129" s="44"/>
      <c r="D129" s="81"/>
      <c r="E129" s="75"/>
      <c r="F129" s="75"/>
      <c r="G129" s="93"/>
      <c r="H129" s="80"/>
      <c r="I129" s="80"/>
    </row>
    <row r="130" spans="1:12" ht="28.5" customHeight="1" x14ac:dyDescent="0.15">
      <c r="A130" s="272"/>
      <c r="B130" s="273"/>
      <c r="C130" s="44"/>
      <c r="D130" s="81"/>
      <c r="E130" s="75"/>
      <c r="F130" s="75"/>
      <c r="G130" s="93"/>
      <c r="H130" s="80"/>
      <c r="I130" s="80"/>
    </row>
    <row r="131" spans="1:12" ht="28.5" customHeight="1" x14ac:dyDescent="0.15">
      <c r="A131" s="272"/>
      <c r="B131" s="273"/>
      <c r="C131" s="44"/>
      <c r="D131" s="81"/>
      <c r="E131" s="75"/>
      <c r="F131" s="75"/>
      <c r="G131" s="93"/>
      <c r="H131" s="80"/>
      <c r="I131" s="80"/>
    </row>
    <row r="132" spans="1:12" ht="28.5" customHeight="1" x14ac:dyDescent="0.15">
      <c r="A132" s="272"/>
      <c r="B132" s="273"/>
      <c r="C132" s="44"/>
      <c r="D132" s="81"/>
      <c r="E132" s="75"/>
      <c r="F132" s="75"/>
      <c r="G132" s="93"/>
      <c r="H132" s="80"/>
      <c r="I132" s="80"/>
    </row>
    <row r="133" spans="1:12" ht="28.5" customHeight="1" x14ac:dyDescent="0.15">
      <c r="A133" s="272"/>
      <c r="B133" s="273"/>
      <c r="C133" s="44"/>
      <c r="D133" s="81"/>
      <c r="E133" s="75"/>
      <c r="F133" s="75"/>
      <c r="G133" s="93"/>
      <c r="H133" s="80"/>
      <c r="I133" s="80"/>
    </row>
    <row r="134" spans="1:12" ht="28.5" customHeight="1" x14ac:dyDescent="0.15">
      <c r="A134" s="272"/>
      <c r="B134" s="273"/>
      <c r="C134" s="44"/>
      <c r="D134" s="81"/>
      <c r="E134" s="75"/>
      <c r="F134" s="75"/>
      <c r="G134" s="93"/>
      <c r="H134" s="80"/>
      <c r="I134" s="80"/>
    </row>
    <row r="135" spans="1:12" ht="28.5" customHeight="1" x14ac:dyDescent="0.15">
      <c r="A135" s="272"/>
      <c r="B135" s="273"/>
      <c r="C135" s="44"/>
      <c r="D135" s="81"/>
      <c r="E135" s="75"/>
      <c r="F135" s="75"/>
      <c r="G135" s="93"/>
      <c r="H135" s="80"/>
      <c r="I135" s="80"/>
    </row>
    <row r="136" spans="1:12" ht="28.5" customHeight="1" x14ac:dyDescent="0.15">
      <c r="A136" s="272"/>
      <c r="B136" s="273"/>
      <c r="C136" s="44"/>
      <c r="D136" s="81"/>
      <c r="E136" s="75"/>
      <c r="F136" s="75"/>
      <c r="G136" s="93"/>
      <c r="H136" s="80"/>
      <c r="I136" s="80"/>
    </row>
    <row r="137" spans="1:12" ht="28.5" customHeight="1" x14ac:dyDescent="0.15">
      <c r="A137" s="272"/>
      <c r="B137" s="273"/>
      <c r="C137" s="44"/>
      <c r="D137" s="81"/>
      <c r="E137" s="75"/>
      <c r="F137" s="75"/>
      <c r="G137" s="93"/>
      <c r="H137" s="80"/>
      <c r="I137" s="80"/>
    </row>
    <row r="138" spans="1:12" ht="28.5" customHeight="1" x14ac:dyDescent="0.15">
      <c r="A138" s="272"/>
      <c r="B138" s="273"/>
      <c r="C138" s="44"/>
      <c r="D138" s="81"/>
      <c r="E138" s="75"/>
      <c r="F138" s="75"/>
      <c r="G138" s="93"/>
      <c r="H138" s="80"/>
      <c r="I138" s="80"/>
      <c r="K138" s="165" t="s">
        <v>199</v>
      </c>
      <c r="L138" s="168" t="str">
        <f>IF(C139="","　　　　　　",SUMIF(D124:D138,K138,C124:C138))</f>
        <v>　　　　　　</v>
      </c>
    </row>
    <row r="139" spans="1:12" ht="28.5" customHeight="1" x14ac:dyDescent="0.15">
      <c r="A139" s="274" t="s">
        <v>201</v>
      </c>
      <c r="B139" s="274"/>
      <c r="C139" s="166" t="str">
        <f>IF(SUM(C124:C138)=0,"",SUM(C124:C138))</f>
        <v/>
      </c>
      <c r="D139" s="167" t="str">
        <f>"円、うち寄附："&amp;TEXT(L138,"#,##0")&amp;"円、その他の収入："&amp;TEXT(L139,"#,##0")&amp;"円）"</f>
        <v>円、うち寄附：　　　　　　円、その他の収入：　　　　　　円）</v>
      </c>
      <c r="E139" s="74"/>
      <c r="F139" s="73"/>
      <c r="G139" s="73"/>
      <c r="H139" s="73"/>
      <c r="I139" s="73"/>
      <c r="J139" s="73"/>
      <c r="K139" s="165" t="s">
        <v>19</v>
      </c>
      <c r="L139" s="168" t="str">
        <f>IF(C139="","　　　　　　",SUMIF(D124:D138,K139,C124:C138))</f>
        <v>　　　　　　</v>
      </c>
    </row>
    <row r="141" spans="1:12" ht="14.25" x14ac:dyDescent="0.15">
      <c r="A141" s="267" t="s">
        <v>99</v>
      </c>
      <c r="B141" s="267"/>
      <c r="C141" s="169" t="str">
        <f>IF($C$1="　","(No.　　)",C121+1)</f>
        <v>(No.　　)</v>
      </c>
      <c r="D141" s="173"/>
    </row>
    <row r="142" spans="1:12" ht="26.25" customHeight="1" x14ac:dyDescent="0.15">
      <c r="A142" s="268" t="s">
        <v>47</v>
      </c>
      <c r="B142" s="269"/>
      <c r="C142" s="200" t="s">
        <v>46</v>
      </c>
      <c r="D142" s="188" t="s">
        <v>15</v>
      </c>
      <c r="E142" s="188" t="s">
        <v>16</v>
      </c>
      <c r="F142" s="188"/>
      <c r="G142" s="188"/>
      <c r="H142" s="195" t="s">
        <v>37</v>
      </c>
      <c r="I142" s="188" t="s">
        <v>18</v>
      </c>
      <c r="K142" s="193" t="s">
        <v>90</v>
      </c>
      <c r="L142" s="194"/>
    </row>
    <row r="143" spans="1:12" ht="26.25" customHeight="1" x14ac:dyDescent="0.15">
      <c r="A143" s="270"/>
      <c r="B143" s="271"/>
      <c r="C143" s="201"/>
      <c r="D143" s="188"/>
      <c r="E143" s="135" t="s">
        <v>12</v>
      </c>
      <c r="F143" s="172" t="s">
        <v>13</v>
      </c>
      <c r="G143" s="172" t="s">
        <v>17</v>
      </c>
      <c r="H143" s="195"/>
      <c r="I143" s="188"/>
      <c r="K143" s="136" t="s">
        <v>100</v>
      </c>
      <c r="L143" s="164" t="s">
        <v>19</v>
      </c>
    </row>
    <row r="144" spans="1:12" ht="28.5" customHeight="1" x14ac:dyDescent="0.15">
      <c r="A144" s="249"/>
      <c r="B144" s="250"/>
      <c r="C144" s="44"/>
      <c r="D144" s="81"/>
      <c r="E144" s="75"/>
      <c r="F144" s="75"/>
      <c r="G144" s="93"/>
      <c r="H144" s="80"/>
      <c r="I144" s="80"/>
    </row>
    <row r="145" spans="1:12" ht="28.5" customHeight="1" x14ac:dyDescent="0.15">
      <c r="A145" s="272"/>
      <c r="B145" s="273"/>
      <c r="C145" s="44"/>
      <c r="D145" s="81"/>
      <c r="E145" s="75"/>
      <c r="F145" s="75"/>
      <c r="G145" s="93"/>
      <c r="H145" s="80"/>
      <c r="I145" s="80"/>
    </row>
    <row r="146" spans="1:12" ht="28.5" customHeight="1" x14ac:dyDescent="0.15">
      <c r="A146" s="272"/>
      <c r="B146" s="273"/>
      <c r="C146" s="44"/>
      <c r="D146" s="81"/>
      <c r="E146" s="75"/>
      <c r="F146" s="75"/>
      <c r="G146" s="93"/>
      <c r="H146" s="80"/>
      <c r="I146" s="80"/>
    </row>
    <row r="147" spans="1:12" ht="28.5" customHeight="1" x14ac:dyDescent="0.15">
      <c r="A147" s="272"/>
      <c r="B147" s="273"/>
      <c r="C147" s="44"/>
      <c r="D147" s="81"/>
      <c r="E147" s="75"/>
      <c r="F147" s="75"/>
      <c r="G147" s="93"/>
      <c r="H147" s="80"/>
      <c r="I147" s="80"/>
    </row>
    <row r="148" spans="1:12" ht="28.5" customHeight="1" x14ac:dyDescent="0.15">
      <c r="A148" s="272"/>
      <c r="B148" s="273"/>
      <c r="C148" s="44"/>
      <c r="D148" s="81"/>
      <c r="E148" s="75"/>
      <c r="F148" s="75"/>
      <c r="G148" s="93"/>
      <c r="H148" s="80"/>
      <c r="I148" s="80"/>
    </row>
    <row r="149" spans="1:12" ht="28.5" customHeight="1" x14ac:dyDescent="0.15">
      <c r="A149" s="272"/>
      <c r="B149" s="273"/>
      <c r="C149" s="44"/>
      <c r="D149" s="81"/>
      <c r="E149" s="75"/>
      <c r="F149" s="75"/>
      <c r="G149" s="93"/>
      <c r="H149" s="80"/>
      <c r="I149" s="80"/>
    </row>
    <row r="150" spans="1:12" ht="28.5" customHeight="1" x14ac:dyDescent="0.15">
      <c r="A150" s="272"/>
      <c r="B150" s="273"/>
      <c r="C150" s="44"/>
      <c r="D150" s="81"/>
      <c r="E150" s="75"/>
      <c r="F150" s="75"/>
      <c r="G150" s="93"/>
      <c r="H150" s="80"/>
      <c r="I150" s="80"/>
    </row>
    <row r="151" spans="1:12" ht="28.5" customHeight="1" x14ac:dyDescent="0.15">
      <c r="A151" s="272"/>
      <c r="B151" s="273"/>
      <c r="C151" s="44"/>
      <c r="D151" s="81"/>
      <c r="E151" s="75"/>
      <c r="F151" s="75"/>
      <c r="G151" s="93"/>
      <c r="H151" s="80"/>
      <c r="I151" s="80"/>
    </row>
    <row r="152" spans="1:12" ht="28.5" customHeight="1" x14ac:dyDescent="0.15">
      <c r="A152" s="272"/>
      <c r="B152" s="273"/>
      <c r="C152" s="44"/>
      <c r="D152" s="81"/>
      <c r="E152" s="75"/>
      <c r="F152" s="75"/>
      <c r="G152" s="93"/>
      <c r="H152" s="80"/>
      <c r="I152" s="80"/>
    </row>
    <row r="153" spans="1:12" ht="28.5" customHeight="1" x14ac:dyDescent="0.15">
      <c r="A153" s="272"/>
      <c r="B153" s="273"/>
      <c r="C153" s="44"/>
      <c r="D153" s="81"/>
      <c r="E153" s="75"/>
      <c r="F153" s="75"/>
      <c r="G153" s="93"/>
      <c r="H153" s="80"/>
      <c r="I153" s="80"/>
    </row>
    <row r="154" spans="1:12" ht="28.5" customHeight="1" x14ac:dyDescent="0.15">
      <c r="A154" s="272"/>
      <c r="B154" s="273"/>
      <c r="C154" s="44"/>
      <c r="D154" s="81"/>
      <c r="E154" s="75"/>
      <c r="F154" s="75"/>
      <c r="G154" s="93"/>
      <c r="H154" s="80"/>
      <c r="I154" s="80"/>
    </row>
    <row r="155" spans="1:12" ht="28.5" customHeight="1" x14ac:dyDescent="0.15">
      <c r="A155" s="272"/>
      <c r="B155" s="273"/>
      <c r="C155" s="44"/>
      <c r="D155" s="81"/>
      <c r="E155" s="75"/>
      <c r="F155" s="75"/>
      <c r="G155" s="93"/>
      <c r="H155" s="80"/>
      <c r="I155" s="80"/>
    </row>
    <row r="156" spans="1:12" ht="28.5" customHeight="1" x14ac:dyDescent="0.15">
      <c r="A156" s="272"/>
      <c r="B156" s="273"/>
      <c r="C156" s="44"/>
      <c r="D156" s="81"/>
      <c r="E156" s="75"/>
      <c r="F156" s="75"/>
      <c r="G156" s="93"/>
      <c r="H156" s="80"/>
      <c r="I156" s="80"/>
    </row>
    <row r="157" spans="1:12" ht="28.5" customHeight="1" x14ac:dyDescent="0.15">
      <c r="A157" s="272"/>
      <c r="B157" s="273"/>
      <c r="C157" s="44"/>
      <c r="D157" s="81"/>
      <c r="E157" s="75"/>
      <c r="F157" s="75"/>
      <c r="G157" s="93"/>
      <c r="H157" s="80"/>
      <c r="I157" s="80"/>
    </row>
    <row r="158" spans="1:12" ht="28.5" customHeight="1" x14ac:dyDescent="0.15">
      <c r="A158" s="272"/>
      <c r="B158" s="273"/>
      <c r="C158" s="44"/>
      <c r="D158" s="81"/>
      <c r="E158" s="75"/>
      <c r="F158" s="75"/>
      <c r="G158" s="93"/>
      <c r="H158" s="80"/>
      <c r="I158" s="80"/>
      <c r="K158" s="165" t="s">
        <v>199</v>
      </c>
      <c r="L158" s="168" t="str">
        <f>IF(C159="","　　　　　　",SUMIF(D144:D158,K158,C144:C158))</f>
        <v>　　　　　　</v>
      </c>
    </row>
    <row r="159" spans="1:12" ht="28.5" customHeight="1" x14ac:dyDescent="0.15">
      <c r="A159" s="274" t="s">
        <v>202</v>
      </c>
      <c r="B159" s="274"/>
      <c r="C159" s="166" t="str">
        <f>IF(SUM(C144:C158)=0,"",SUM(C144:C158))</f>
        <v/>
      </c>
      <c r="D159" s="167" t="str">
        <f>"円、うち寄附："&amp;TEXT(L158,"#,##0")&amp;"円、その他の収入："&amp;TEXT(L159,"#,##0")&amp;"円）"</f>
        <v>円、うち寄附：　　　　　　円、その他の収入：　　　　　　円）</v>
      </c>
      <c r="E159" s="74"/>
      <c r="F159" s="73"/>
      <c r="G159" s="73"/>
      <c r="H159" s="73"/>
      <c r="I159" s="73"/>
      <c r="J159" s="73"/>
      <c r="K159" s="165" t="s">
        <v>19</v>
      </c>
      <c r="L159" s="168" t="str">
        <f>IF(C159="","　　　　　　",SUMIF(D144:D158,K159,C144:C158))</f>
        <v>　　　　　　</v>
      </c>
    </row>
    <row r="161" spans="1:12" ht="14.25" x14ac:dyDescent="0.15">
      <c r="A161" s="267" t="s">
        <v>99</v>
      </c>
      <c r="B161" s="267"/>
      <c r="C161" s="169" t="str">
        <f>IF($C$1="　","(No.　　)",C141+1)</f>
        <v>(No.　　)</v>
      </c>
      <c r="D161" s="173"/>
    </row>
    <row r="162" spans="1:12" ht="26.25" customHeight="1" x14ac:dyDescent="0.15">
      <c r="A162" s="268" t="s">
        <v>47</v>
      </c>
      <c r="B162" s="269"/>
      <c r="C162" s="200" t="s">
        <v>46</v>
      </c>
      <c r="D162" s="188" t="s">
        <v>15</v>
      </c>
      <c r="E162" s="188" t="s">
        <v>16</v>
      </c>
      <c r="F162" s="188"/>
      <c r="G162" s="188"/>
      <c r="H162" s="195" t="s">
        <v>37</v>
      </c>
      <c r="I162" s="188" t="s">
        <v>18</v>
      </c>
      <c r="K162" s="193" t="s">
        <v>90</v>
      </c>
      <c r="L162" s="194"/>
    </row>
    <row r="163" spans="1:12" ht="26.25" customHeight="1" x14ac:dyDescent="0.15">
      <c r="A163" s="270"/>
      <c r="B163" s="271"/>
      <c r="C163" s="201"/>
      <c r="D163" s="188"/>
      <c r="E163" s="135" t="s">
        <v>12</v>
      </c>
      <c r="F163" s="172" t="s">
        <v>13</v>
      </c>
      <c r="G163" s="172" t="s">
        <v>17</v>
      </c>
      <c r="H163" s="195"/>
      <c r="I163" s="188"/>
      <c r="K163" s="136" t="s">
        <v>100</v>
      </c>
      <c r="L163" s="164" t="s">
        <v>19</v>
      </c>
    </row>
    <row r="164" spans="1:12" ht="28.5" customHeight="1" x14ac:dyDescent="0.15">
      <c r="A164" s="249"/>
      <c r="B164" s="250"/>
      <c r="C164" s="44"/>
      <c r="D164" s="81"/>
      <c r="E164" s="75"/>
      <c r="F164" s="75"/>
      <c r="G164" s="93"/>
      <c r="H164" s="80"/>
      <c r="I164" s="80"/>
    </row>
    <row r="165" spans="1:12" ht="28.5" customHeight="1" x14ac:dyDescent="0.15">
      <c r="A165" s="272"/>
      <c r="B165" s="273"/>
      <c r="C165" s="44"/>
      <c r="D165" s="81"/>
      <c r="E165" s="75"/>
      <c r="F165" s="75"/>
      <c r="G165" s="93"/>
      <c r="H165" s="80"/>
      <c r="I165" s="80"/>
    </row>
    <row r="166" spans="1:12" ht="28.5" customHeight="1" x14ac:dyDescent="0.15">
      <c r="A166" s="272"/>
      <c r="B166" s="273"/>
      <c r="C166" s="44"/>
      <c r="D166" s="81"/>
      <c r="E166" s="75"/>
      <c r="F166" s="75"/>
      <c r="G166" s="93"/>
      <c r="H166" s="80"/>
      <c r="I166" s="80"/>
    </row>
    <row r="167" spans="1:12" ht="28.5" customHeight="1" x14ac:dyDescent="0.15">
      <c r="A167" s="272"/>
      <c r="B167" s="273"/>
      <c r="C167" s="44"/>
      <c r="D167" s="81"/>
      <c r="E167" s="75"/>
      <c r="F167" s="75"/>
      <c r="G167" s="93"/>
      <c r="H167" s="80"/>
      <c r="I167" s="80"/>
    </row>
    <row r="168" spans="1:12" ht="28.5" customHeight="1" x14ac:dyDescent="0.15">
      <c r="A168" s="272"/>
      <c r="B168" s="273"/>
      <c r="C168" s="44"/>
      <c r="D168" s="81"/>
      <c r="E168" s="75"/>
      <c r="F168" s="75"/>
      <c r="G168" s="93"/>
      <c r="H168" s="80"/>
      <c r="I168" s="80"/>
    </row>
    <row r="169" spans="1:12" ht="28.5" customHeight="1" x14ac:dyDescent="0.15">
      <c r="A169" s="272"/>
      <c r="B169" s="273"/>
      <c r="C169" s="44"/>
      <c r="D169" s="81"/>
      <c r="E169" s="75"/>
      <c r="F169" s="75"/>
      <c r="G169" s="93"/>
      <c r="H169" s="80"/>
      <c r="I169" s="80"/>
    </row>
    <row r="170" spans="1:12" ht="28.5" customHeight="1" x14ac:dyDescent="0.15">
      <c r="A170" s="272"/>
      <c r="B170" s="273"/>
      <c r="C170" s="44"/>
      <c r="D170" s="81"/>
      <c r="E170" s="75"/>
      <c r="F170" s="75"/>
      <c r="G170" s="93"/>
      <c r="H170" s="80"/>
      <c r="I170" s="80"/>
    </row>
    <row r="171" spans="1:12" ht="28.5" customHeight="1" x14ac:dyDescent="0.15">
      <c r="A171" s="272"/>
      <c r="B171" s="273"/>
      <c r="C171" s="44"/>
      <c r="D171" s="81"/>
      <c r="E171" s="75"/>
      <c r="F171" s="75"/>
      <c r="G171" s="93"/>
      <c r="H171" s="80"/>
      <c r="I171" s="80"/>
    </row>
    <row r="172" spans="1:12" ht="28.5" customHeight="1" x14ac:dyDescent="0.15">
      <c r="A172" s="272"/>
      <c r="B172" s="273"/>
      <c r="C172" s="44"/>
      <c r="D172" s="81"/>
      <c r="E172" s="75"/>
      <c r="F172" s="75"/>
      <c r="G172" s="93"/>
      <c r="H172" s="80"/>
      <c r="I172" s="80"/>
    </row>
    <row r="173" spans="1:12" ht="28.5" customHeight="1" x14ac:dyDescent="0.15">
      <c r="A173" s="272"/>
      <c r="B173" s="273"/>
      <c r="C173" s="44"/>
      <c r="D173" s="81"/>
      <c r="E173" s="75"/>
      <c r="F173" s="75"/>
      <c r="G173" s="93"/>
      <c r="H173" s="80"/>
      <c r="I173" s="80"/>
    </row>
    <row r="174" spans="1:12" ht="28.5" customHeight="1" x14ac:dyDescent="0.15">
      <c r="A174" s="272"/>
      <c r="B174" s="273"/>
      <c r="C174" s="44"/>
      <c r="D174" s="81"/>
      <c r="E174" s="75"/>
      <c r="F174" s="75"/>
      <c r="G174" s="93"/>
      <c r="H174" s="80"/>
      <c r="I174" s="80"/>
    </row>
    <row r="175" spans="1:12" ht="28.5" customHeight="1" x14ac:dyDescent="0.15">
      <c r="A175" s="272"/>
      <c r="B175" s="273"/>
      <c r="C175" s="44"/>
      <c r="D175" s="81"/>
      <c r="E175" s="75"/>
      <c r="F175" s="75"/>
      <c r="G175" s="93"/>
      <c r="H175" s="80"/>
      <c r="I175" s="80"/>
    </row>
    <row r="176" spans="1:12" ht="28.5" customHeight="1" x14ac:dyDescent="0.15">
      <c r="A176" s="272"/>
      <c r="B176" s="273"/>
      <c r="C176" s="44"/>
      <c r="D176" s="81"/>
      <c r="E176" s="75"/>
      <c r="F176" s="75"/>
      <c r="G176" s="93"/>
      <c r="H176" s="80"/>
      <c r="I176" s="80"/>
    </row>
    <row r="177" spans="1:12" ht="28.5" customHeight="1" x14ac:dyDescent="0.15">
      <c r="A177" s="272"/>
      <c r="B177" s="273"/>
      <c r="C177" s="44"/>
      <c r="D177" s="81"/>
      <c r="E177" s="75"/>
      <c r="F177" s="75"/>
      <c r="G177" s="93"/>
      <c r="H177" s="80"/>
      <c r="I177" s="80"/>
    </row>
    <row r="178" spans="1:12" ht="28.5" customHeight="1" x14ac:dyDescent="0.15">
      <c r="A178" s="272"/>
      <c r="B178" s="273"/>
      <c r="C178" s="44"/>
      <c r="D178" s="81"/>
      <c r="E178" s="75"/>
      <c r="F178" s="75"/>
      <c r="G178" s="93"/>
      <c r="H178" s="80"/>
      <c r="I178" s="80"/>
      <c r="K178" s="165" t="s">
        <v>199</v>
      </c>
      <c r="L178" s="168" t="str">
        <f>IF(C179="","　　　　　　",SUMIF(D164:D178,K178,C164:C178))</f>
        <v>　　　　　　</v>
      </c>
    </row>
    <row r="179" spans="1:12" ht="28.5" customHeight="1" x14ac:dyDescent="0.15">
      <c r="A179" s="274" t="s">
        <v>200</v>
      </c>
      <c r="B179" s="274"/>
      <c r="C179" s="166" t="str">
        <f>IF(SUM(C164:C178)=0,"",SUM(C164:C178))</f>
        <v/>
      </c>
      <c r="D179" s="167" t="str">
        <f>"円、うち寄附："&amp;TEXT(L178,"#,##0")&amp;"円、その他の収入："&amp;TEXT(L179,"#,##0")&amp;"円）"</f>
        <v>円、うち寄附：　　　　　　円、その他の収入：　　　　　　円）</v>
      </c>
      <c r="E179" s="74"/>
      <c r="F179" s="73"/>
      <c r="G179" s="73"/>
      <c r="H179" s="73"/>
      <c r="I179" s="73"/>
      <c r="J179" s="73"/>
      <c r="K179" s="165" t="s">
        <v>19</v>
      </c>
      <c r="L179" s="168" t="str">
        <f>IF(C179="","　　　　　　",SUMIF(D164:D178,K179,C164:C178))</f>
        <v>　　　　　　</v>
      </c>
    </row>
    <row r="181" spans="1:12" ht="14.25" x14ac:dyDescent="0.15">
      <c r="A181" s="267" t="s">
        <v>99</v>
      </c>
      <c r="B181" s="267"/>
      <c r="C181" s="169" t="str">
        <f>IF($C$1="　","(No.　　)",C161+1)</f>
        <v>(No.　　)</v>
      </c>
      <c r="D181" s="173"/>
    </row>
    <row r="182" spans="1:12" ht="26.25" customHeight="1" x14ac:dyDescent="0.15">
      <c r="A182" s="268" t="s">
        <v>47</v>
      </c>
      <c r="B182" s="269"/>
      <c r="C182" s="200" t="s">
        <v>46</v>
      </c>
      <c r="D182" s="188" t="s">
        <v>15</v>
      </c>
      <c r="E182" s="188" t="s">
        <v>16</v>
      </c>
      <c r="F182" s="188"/>
      <c r="G182" s="188"/>
      <c r="H182" s="195" t="s">
        <v>37</v>
      </c>
      <c r="I182" s="188" t="s">
        <v>18</v>
      </c>
      <c r="K182" s="193" t="s">
        <v>90</v>
      </c>
      <c r="L182" s="194"/>
    </row>
    <row r="183" spans="1:12" ht="26.25" customHeight="1" x14ac:dyDescent="0.15">
      <c r="A183" s="270"/>
      <c r="B183" s="271"/>
      <c r="C183" s="201"/>
      <c r="D183" s="188"/>
      <c r="E183" s="135" t="s">
        <v>12</v>
      </c>
      <c r="F183" s="172" t="s">
        <v>13</v>
      </c>
      <c r="G183" s="172" t="s">
        <v>17</v>
      </c>
      <c r="H183" s="195"/>
      <c r="I183" s="188"/>
      <c r="K183" s="136" t="s">
        <v>100</v>
      </c>
      <c r="L183" s="164" t="s">
        <v>19</v>
      </c>
    </row>
    <row r="184" spans="1:12" ht="28.5" customHeight="1" x14ac:dyDescent="0.15">
      <c r="A184" s="249"/>
      <c r="B184" s="250"/>
      <c r="C184" s="44"/>
      <c r="D184" s="81"/>
      <c r="E184" s="75"/>
      <c r="F184" s="75"/>
      <c r="G184" s="93"/>
      <c r="H184" s="80"/>
      <c r="I184" s="80"/>
    </row>
    <row r="185" spans="1:12" ht="28.5" customHeight="1" x14ac:dyDescent="0.15">
      <c r="A185" s="272"/>
      <c r="B185" s="273"/>
      <c r="C185" s="44"/>
      <c r="D185" s="81"/>
      <c r="E185" s="75"/>
      <c r="F185" s="75"/>
      <c r="G185" s="93"/>
      <c r="H185" s="80"/>
      <c r="I185" s="80"/>
    </row>
    <row r="186" spans="1:12" ht="28.5" customHeight="1" x14ac:dyDescent="0.15">
      <c r="A186" s="272"/>
      <c r="B186" s="273"/>
      <c r="C186" s="44"/>
      <c r="D186" s="81"/>
      <c r="E186" s="75"/>
      <c r="F186" s="75"/>
      <c r="G186" s="93"/>
      <c r="H186" s="80"/>
      <c r="I186" s="80"/>
    </row>
    <row r="187" spans="1:12" ht="28.5" customHeight="1" x14ac:dyDescent="0.15">
      <c r="A187" s="272"/>
      <c r="B187" s="273"/>
      <c r="C187" s="44"/>
      <c r="D187" s="81"/>
      <c r="E187" s="75"/>
      <c r="F187" s="75"/>
      <c r="G187" s="93"/>
      <c r="H187" s="80"/>
      <c r="I187" s="80"/>
    </row>
    <row r="188" spans="1:12" ht="28.5" customHeight="1" x14ac:dyDescent="0.15">
      <c r="A188" s="272"/>
      <c r="B188" s="273"/>
      <c r="C188" s="44"/>
      <c r="D188" s="81"/>
      <c r="E188" s="75"/>
      <c r="F188" s="75"/>
      <c r="G188" s="93"/>
      <c r="H188" s="80"/>
      <c r="I188" s="80"/>
    </row>
    <row r="189" spans="1:12" ht="28.5" customHeight="1" x14ac:dyDescent="0.15">
      <c r="A189" s="272"/>
      <c r="B189" s="273"/>
      <c r="C189" s="44"/>
      <c r="D189" s="81"/>
      <c r="E189" s="75"/>
      <c r="F189" s="75"/>
      <c r="G189" s="93"/>
      <c r="H189" s="80"/>
      <c r="I189" s="80"/>
    </row>
    <row r="190" spans="1:12" ht="28.5" customHeight="1" x14ac:dyDescent="0.15">
      <c r="A190" s="272"/>
      <c r="B190" s="273"/>
      <c r="C190" s="44"/>
      <c r="D190" s="81"/>
      <c r="E190" s="75"/>
      <c r="F190" s="75"/>
      <c r="G190" s="93"/>
      <c r="H190" s="80"/>
      <c r="I190" s="80"/>
    </row>
    <row r="191" spans="1:12" ht="28.5" customHeight="1" x14ac:dyDescent="0.15">
      <c r="A191" s="272"/>
      <c r="B191" s="273"/>
      <c r="C191" s="44"/>
      <c r="D191" s="81"/>
      <c r="E191" s="75"/>
      <c r="F191" s="75"/>
      <c r="G191" s="93"/>
      <c r="H191" s="80"/>
      <c r="I191" s="80"/>
    </row>
    <row r="192" spans="1:12" ht="28.5" customHeight="1" x14ac:dyDescent="0.15">
      <c r="A192" s="272"/>
      <c r="B192" s="273"/>
      <c r="C192" s="44"/>
      <c r="D192" s="81"/>
      <c r="E192" s="75"/>
      <c r="F192" s="75"/>
      <c r="G192" s="93"/>
      <c r="H192" s="80"/>
      <c r="I192" s="80"/>
    </row>
    <row r="193" spans="1:12" ht="28.5" customHeight="1" x14ac:dyDescent="0.15">
      <c r="A193" s="272"/>
      <c r="B193" s="273"/>
      <c r="C193" s="44"/>
      <c r="D193" s="81"/>
      <c r="E193" s="75"/>
      <c r="F193" s="75"/>
      <c r="G193" s="93"/>
      <c r="H193" s="80"/>
      <c r="I193" s="80"/>
    </row>
    <row r="194" spans="1:12" ht="28.5" customHeight="1" x14ac:dyDescent="0.15">
      <c r="A194" s="272"/>
      <c r="B194" s="273"/>
      <c r="C194" s="44"/>
      <c r="D194" s="81"/>
      <c r="E194" s="75"/>
      <c r="F194" s="75"/>
      <c r="G194" s="93"/>
      <c r="H194" s="80"/>
      <c r="I194" s="80"/>
    </row>
    <row r="195" spans="1:12" ht="28.5" customHeight="1" x14ac:dyDescent="0.15">
      <c r="A195" s="272"/>
      <c r="B195" s="273"/>
      <c r="C195" s="44"/>
      <c r="D195" s="81"/>
      <c r="E195" s="75"/>
      <c r="F195" s="75"/>
      <c r="G195" s="93"/>
      <c r="H195" s="80"/>
      <c r="I195" s="80"/>
    </row>
    <row r="196" spans="1:12" ht="28.5" customHeight="1" x14ac:dyDescent="0.15">
      <c r="A196" s="272"/>
      <c r="B196" s="273"/>
      <c r="C196" s="44"/>
      <c r="D196" s="81"/>
      <c r="E196" s="75"/>
      <c r="F196" s="75"/>
      <c r="G196" s="93"/>
      <c r="H196" s="80"/>
      <c r="I196" s="80"/>
    </row>
    <row r="197" spans="1:12" ht="28.5" customHeight="1" x14ac:dyDescent="0.15">
      <c r="A197" s="272"/>
      <c r="B197" s="273"/>
      <c r="C197" s="44"/>
      <c r="D197" s="81"/>
      <c r="E197" s="75"/>
      <c r="F197" s="75"/>
      <c r="G197" s="93"/>
      <c r="H197" s="80"/>
      <c r="I197" s="80"/>
    </row>
    <row r="198" spans="1:12" ht="28.5" customHeight="1" x14ac:dyDescent="0.15">
      <c r="A198" s="272"/>
      <c r="B198" s="273"/>
      <c r="C198" s="44"/>
      <c r="D198" s="81"/>
      <c r="E198" s="75"/>
      <c r="F198" s="75"/>
      <c r="G198" s="93"/>
      <c r="H198" s="80"/>
      <c r="I198" s="80"/>
      <c r="K198" s="165" t="s">
        <v>199</v>
      </c>
      <c r="L198" s="168" t="str">
        <f>IF(C199="","　　　　　　",SUMIF(D184:D198,K198,C184:C198))</f>
        <v>　　　　　　</v>
      </c>
    </row>
    <row r="199" spans="1:12" ht="28.5" customHeight="1" x14ac:dyDescent="0.15">
      <c r="A199" s="274" t="s">
        <v>201</v>
      </c>
      <c r="B199" s="274"/>
      <c r="C199" s="166" t="str">
        <f>IF(SUM(C184:C198)=0,"",SUM(C184:C198))</f>
        <v/>
      </c>
      <c r="D199" s="167" t="str">
        <f>"円、うち寄附："&amp;TEXT(L198,"#,##0")&amp;"円、その他の収入："&amp;TEXT(L199,"#,##0")&amp;"円）"</f>
        <v>円、うち寄附：　　　　　　円、その他の収入：　　　　　　円）</v>
      </c>
      <c r="E199" s="74"/>
      <c r="F199" s="73"/>
      <c r="G199" s="73"/>
      <c r="H199" s="73"/>
      <c r="I199" s="73"/>
      <c r="J199" s="73"/>
      <c r="K199" s="165" t="s">
        <v>19</v>
      </c>
      <c r="L199" s="168" t="str">
        <f>IF(C199="","　　　　　　",SUMIF(D184:D198,K199,C184:C198))</f>
        <v>　　　　　　</v>
      </c>
    </row>
    <row r="201" spans="1:12" ht="14.25" x14ac:dyDescent="0.15">
      <c r="A201" s="267" t="s">
        <v>99</v>
      </c>
      <c r="B201" s="267"/>
      <c r="C201" s="169" t="str">
        <f>IF($C$1="　","(No.　　)",C181+1)</f>
        <v>(No.　　)</v>
      </c>
      <c r="D201" s="173"/>
    </row>
    <row r="202" spans="1:12" ht="26.25" customHeight="1" x14ac:dyDescent="0.15">
      <c r="A202" s="268" t="s">
        <v>47</v>
      </c>
      <c r="B202" s="269"/>
      <c r="C202" s="200" t="s">
        <v>46</v>
      </c>
      <c r="D202" s="188" t="s">
        <v>15</v>
      </c>
      <c r="E202" s="188" t="s">
        <v>16</v>
      </c>
      <c r="F202" s="188"/>
      <c r="G202" s="188"/>
      <c r="H202" s="195" t="s">
        <v>37</v>
      </c>
      <c r="I202" s="188" t="s">
        <v>18</v>
      </c>
      <c r="K202" s="193" t="s">
        <v>90</v>
      </c>
      <c r="L202" s="194"/>
    </row>
    <row r="203" spans="1:12" ht="26.25" customHeight="1" x14ac:dyDescent="0.15">
      <c r="A203" s="270"/>
      <c r="B203" s="271"/>
      <c r="C203" s="201"/>
      <c r="D203" s="188"/>
      <c r="E203" s="135" t="s">
        <v>12</v>
      </c>
      <c r="F203" s="172" t="s">
        <v>13</v>
      </c>
      <c r="G203" s="172" t="s">
        <v>17</v>
      </c>
      <c r="H203" s="195"/>
      <c r="I203" s="188"/>
      <c r="K203" s="136" t="s">
        <v>100</v>
      </c>
      <c r="L203" s="164" t="s">
        <v>19</v>
      </c>
    </row>
    <row r="204" spans="1:12" ht="28.5" customHeight="1" x14ac:dyDescent="0.15">
      <c r="A204" s="249"/>
      <c r="B204" s="250"/>
      <c r="C204" s="44"/>
      <c r="D204" s="81"/>
      <c r="E204" s="75"/>
      <c r="F204" s="75"/>
      <c r="G204" s="93"/>
      <c r="H204" s="80"/>
      <c r="I204" s="80"/>
    </row>
    <row r="205" spans="1:12" ht="28.5" customHeight="1" x14ac:dyDescent="0.15">
      <c r="A205" s="272"/>
      <c r="B205" s="273"/>
      <c r="C205" s="44"/>
      <c r="D205" s="81"/>
      <c r="E205" s="75"/>
      <c r="F205" s="75"/>
      <c r="G205" s="93"/>
      <c r="H205" s="80"/>
      <c r="I205" s="80"/>
    </row>
    <row r="206" spans="1:12" ht="28.5" customHeight="1" x14ac:dyDescent="0.15">
      <c r="A206" s="272"/>
      <c r="B206" s="273"/>
      <c r="C206" s="44"/>
      <c r="D206" s="81"/>
      <c r="E206" s="75"/>
      <c r="F206" s="75"/>
      <c r="G206" s="93"/>
      <c r="H206" s="80"/>
      <c r="I206" s="80"/>
    </row>
    <row r="207" spans="1:12" ht="28.5" customHeight="1" x14ac:dyDescent="0.15">
      <c r="A207" s="272"/>
      <c r="B207" s="273"/>
      <c r="C207" s="44"/>
      <c r="D207" s="81"/>
      <c r="E207" s="75"/>
      <c r="F207" s="75"/>
      <c r="G207" s="93"/>
      <c r="H207" s="80"/>
      <c r="I207" s="80"/>
    </row>
    <row r="208" spans="1:12" ht="28.5" customHeight="1" x14ac:dyDescent="0.15">
      <c r="A208" s="272"/>
      <c r="B208" s="273"/>
      <c r="C208" s="44"/>
      <c r="D208" s="81"/>
      <c r="E208" s="75"/>
      <c r="F208" s="75"/>
      <c r="G208" s="93"/>
      <c r="H208" s="80"/>
      <c r="I208" s="80"/>
    </row>
    <row r="209" spans="1:12" ht="28.5" customHeight="1" x14ac:dyDescent="0.15">
      <c r="A209" s="272"/>
      <c r="B209" s="273"/>
      <c r="C209" s="44"/>
      <c r="D209" s="81"/>
      <c r="E209" s="75"/>
      <c r="F209" s="75"/>
      <c r="G209" s="93"/>
      <c r="H209" s="80"/>
      <c r="I209" s="80"/>
    </row>
    <row r="210" spans="1:12" ht="28.5" customHeight="1" x14ac:dyDescent="0.15">
      <c r="A210" s="272"/>
      <c r="B210" s="273"/>
      <c r="C210" s="44"/>
      <c r="D210" s="81"/>
      <c r="E210" s="75"/>
      <c r="F210" s="75"/>
      <c r="G210" s="93"/>
      <c r="H210" s="80"/>
      <c r="I210" s="80"/>
    </row>
    <row r="211" spans="1:12" ht="28.5" customHeight="1" x14ac:dyDescent="0.15">
      <c r="A211" s="272"/>
      <c r="B211" s="273"/>
      <c r="C211" s="44"/>
      <c r="D211" s="81"/>
      <c r="E211" s="75"/>
      <c r="F211" s="75"/>
      <c r="G211" s="93"/>
      <c r="H211" s="80"/>
      <c r="I211" s="80"/>
    </row>
    <row r="212" spans="1:12" ht="28.5" customHeight="1" x14ac:dyDescent="0.15">
      <c r="A212" s="272"/>
      <c r="B212" s="273"/>
      <c r="C212" s="44"/>
      <c r="D212" s="81"/>
      <c r="E212" s="75"/>
      <c r="F212" s="75"/>
      <c r="G212" s="93"/>
      <c r="H212" s="80"/>
      <c r="I212" s="80"/>
    </row>
    <row r="213" spans="1:12" ht="28.5" customHeight="1" x14ac:dyDescent="0.15">
      <c r="A213" s="272"/>
      <c r="B213" s="273"/>
      <c r="C213" s="44"/>
      <c r="D213" s="81"/>
      <c r="E213" s="75"/>
      <c r="F213" s="75"/>
      <c r="G213" s="93"/>
      <c r="H213" s="80"/>
      <c r="I213" s="80"/>
    </row>
    <row r="214" spans="1:12" ht="28.5" customHeight="1" x14ac:dyDescent="0.15">
      <c r="A214" s="272"/>
      <c r="B214" s="273"/>
      <c r="C214" s="44"/>
      <c r="D214" s="81"/>
      <c r="E214" s="75"/>
      <c r="F214" s="75"/>
      <c r="G214" s="93"/>
      <c r="H214" s="80"/>
      <c r="I214" s="80"/>
    </row>
    <row r="215" spans="1:12" ht="28.5" customHeight="1" x14ac:dyDescent="0.15">
      <c r="A215" s="272"/>
      <c r="B215" s="273"/>
      <c r="C215" s="44"/>
      <c r="D215" s="81"/>
      <c r="E215" s="75"/>
      <c r="F215" s="75"/>
      <c r="G215" s="93"/>
      <c r="H215" s="80"/>
      <c r="I215" s="80"/>
    </row>
    <row r="216" spans="1:12" ht="28.5" customHeight="1" x14ac:dyDescent="0.15">
      <c r="A216" s="272"/>
      <c r="B216" s="273"/>
      <c r="C216" s="44"/>
      <c r="D216" s="81"/>
      <c r="E216" s="75"/>
      <c r="F216" s="75"/>
      <c r="G216" s="93"/>
      <c r="H216" s="80"/>
      <c r="I216" s="80"/>
    </row>
    <row r="217" spans="1:12" ht="28.5" customHeight="1" x14ac:dyDescent="0.15">
      <c r="A217" s="272"/>
      <c r="B217" s="273"/>
      <c r="C217" s="44"/>
      <c r="D217" s="81"/>
      <c r="E217" s="75"/>
      <c r="F217" s="75"/>
      <c r="G217" s="93"/>
      <c r="H217" s="80"/>
      <c r="I217" s="80"/>
    </row>
    <row r="218" spans="1:12" ht="28.5" customHeight="1" x14ac:dyDescent="0.15">
      <c r="A218" s="272"/>
      <c r="B218" s="273"/>
      <c r="C218" s="44"/>
      <c r="D218" s="81"/>
      <c r="E218" s="75"/>
      <c r="F218" s="75"/>
      <c r="G218" s="93"/>
      <c r="H218" s="80"/>
      <c r="I218" s="80"/>
      <c r="K218" s="165" t="s">
        <v>199</v>
      </c>
      <c r="L218" s="168" t="str">
        <f>IF(C219="","　　　　　　",SUMIF(D204:D218,K218,C204:C218))</f>
        <v>　　　　　　</v>
      </c>
    </row>
    <row r="219" spans="1:12" ht="28.5" customHeight="1" x14ac:dyDescent="0.15">
      <c r="A219" s="274" t="s">
        <v>201</v>
      </c>
      <c r="B219" s="274"/>
      <c r="C219" s="166" t="str">
        <f>IF(SUM(C204:C218)=0,"",SUM(C204:C218))</f>
        <v/>
      </c>
      <c r="D219" s="167" t="str">
        <f>"円、うち寄附："&amp;TEXT(L218,"#,##0")&amp;"円、その他の収入："&amp;TEXT(L219,"#,##0")&amp;"円）"</f>
        <v>円、うち寄附：　　　　　　円、その他の収入：　　　　　　円）</v>
      </c>
      <c r="E219" s="74"/>
      <c r="F219" s="73"/>
      <c r="G219" s="73"/>
      <c r="H219" s="73"/>
      <c r="I219" s="73"/>
      <c r="J219" s="73"/>
      <c r="K219" s="165" t="s">
        <v>19</v>
      </c>
      <c r="L219" s="168" t="str">
        <f>IF(C219="","　　　　　　",SUMIF(D204:D218,K219,C204:C218))</f>
        <v>　　　　　　</v>
      </c>
    </row>
    <row r="221" spans="1:12" ht="14.25" x14ac:dyDescent="0.15">
      <c r="A221" s="267" t="s">
        <v>99</v>
      </c>
      <c r="B221" s="267"/>
      <c r="C221" s="169" t="str">
        <f>IF($C$1="　","(No.　　)",C201+1)</f>
        <v>(No.　　)</v>
      </c>
      <c r="D221" s="173"/>
    </row>
    <row r="222" spans="1:12" ht="26.25" customHeight="1" x14ac:dyDescent="0.15">
      <c r="A222" s="268" t="s">
        <v>47</v>
      </c>
      <c r="B222" s="269"/>
      <c r="C222" s="200" t="s">
        <v>46</v>
      </c>
      <c r="D222" s="188" t="s">
        <v>15</v>
      </c>
      <c r="E222" s="188" t="s">
        <v>16</v>
      </c>
      <c r="F222" s="188"/>
      <c r="G222" s="188"/>
      <c r="H222" s="195" t="s">
        <v>37</v>
      </c>
      <c r="I222" s="188" t="s">
        <v>18</v>
      </c>
      <c r="K222" s="193" t="s">
        <v>90</v>
      </c>
      <c r="L222" s="194"/>
    </row>
    <row r="223" spans="1:12" ht="26.25" customHeight="1" x14ac:dyDescent="0.15">
      <c r="A223" s="270"/>
      <c r="B223" s="271"/>
      <c r="C223" s="201"/>
      <c r="D223" s="188"/>
      <c r="E223" s="135" t="s">
        <v>12</v>
      </c>
      <c r="F223" s="172" t="s">
        <v>13</v>
      </c>
      <c r="G223" s="172" t="s">
        <v>17</v>
      </c>
      <c r="H223" s="195"/>
      <c r="I223" s="188"/>
      <c r="K223" s="136" t="s">
        <v>100</v>
      </c>
      <c r="L223" s="164" t="s">
        <v>19</v>
      </c>
    </row>
    <row r="224" spans="1:12" ht="28.5" customHeight="1" x14ac:dyDescent="0.15">
      <c r="A224" s="249"/>
      <c r="B224" s="250"/>
      <c r="C224" s="44"/>
      <c r="D224" s="81"/>
      <c r="E224" s="75"/>
      <c r="F224" s="75"/>
      <c r="G224" s="93"/>
      <c r="H224" s="80"/>
      <c r="I224" s="80"/>
    </row>
    <row r="225" spans="1:12" ht="28.5" customHeight="1" x14ac:dyDescent="0.15">
      <c r="A225" s="272"/>
      <c r="B225" s="273"/>
      <c r="C225" s="44"/>
      <c r="D225" s="81"/>
      <c r="E225" s="75"/>
      <c r="F225" s="75"/>
      <c r="G225" s="93"/>
      <c r="H225" s="80"/>
      <c r="I225" s="80"/>
    </row>
    <row r="226" spans="1:12" ht="28.5" customHeight="1" x14ac:dyDescent="0.15">
      <c r="A226" s="272"/>
      <c r="B226" s="273"/>
      <c r="C226" s="44"/>
      <c r="D226" s="81"/>
      <c r="E226" s="75"/>
      <c r="F226" s="75"/>
      <c r="G226" s="93"/>
      <c r="H226" s="80"/>
      <c r="I226" s="80"/>
    </row>
    <row r="227" spans="1:12" ht="28.5" customHeight="1" x14ac:dyDescent="0.15">
      <c r="A227" s="272"/>
      <c r="B227" s="273"/>
      <c r="C227" s="44"/>
      <c r="D227" s="81"/>
      <c r="E227" s="75"/>
      <c r="F227" s="75"/>
      <c r="G227" s="93"/>
      <c r="H227" s="80"/>
      <c r="I227" s="80"/>
    </row>
    <row r="228" spans="1:12" ht="28.5" customHeight="1" x14ac:dyDescent="0.15">
      <c r="A228" s="272"/>
      <c r="B228" s="273"/>
      <c r="C228" s="44"/>
      <c r="D228" s="81"/>
      <c r="E228" s="75"/>
      <c r="F228" s="75"/>
      <c r="G228" s="93"/>
      <c r="H228" s="80"/>
      <c r="I228" s="80"/>
    </row>
    <row r="229" spans="1:12" ht="28.5" customHeight="1" x14ac:dyDescent="0.15">
      <c r="A229" s="272"/>
      <c r="B229" s="273"/>
      <c r="C229" s="44"/>
      <c r="D229" s="81"/>
      <c r="E229" s="75"/>
      <c r="F229" s="75"/>
      <c r="G229" s="93"/>
      <c r="H229" s="80"/>
      <c r="I229" s="80"/>
    </row>
    <row r="230" spans="1:12" ht="28.5" customHeight="1" x14ac:dyDescent="0.15">
      <c r="A230" s="272"/>
      <c r="B230" s="273"/>
      <c r="C230" s="44"/>
      <c r="D230" s="81"/>
      <c r="E230" s="75"/>
      <c r="F230" s="75"/>
      <c r="G230" s="93"/>
      <c r="H230" s="80"/>
      <c r="I230" s="80"/>
    </row>
    <row r="231" spans="1:12" ht="28.5" customHeight="1" x14ac:dyDescent="0.15">
      <c r="A231" s="272"/>
      <c r="B231" s="273"/>
      <c r="C231" s="44"/>
      <c r="D231" s="81"/>
      <c r="E231" s="75"/>
      <c r="F231" s="75"/>
      <c r="G231" s="93"/>
      <c r="H231" s="80"/>
      <c r="I231" s="80"/>
    </row>
    <row r="232" spans="1:12" ht="28.5" customHeight="1" x14ac:dyDescent="0.15">
      <c r="A232" s="272"/>
      <c r="B232" s="273"/>
      <c r="C232" s="44"/>
      <c r="D232" s="81"/>
      <c r="E232" s="75"/>
      <c r="F232" s="75"/>
      <c r="G232" s="93"/>
      <c r="H232" s="80"/>
      <c r="I232" s="80"/>
    </row>
    <row r="233" spans="1:12" ht="28.5" customHeight="1" x14ac:dyDescent="0.15">
      <c r="A233" s="272"/>
      <c r="B233" s="273"/>
      <c r="C233" s="44"/>
      <c r="D233" s="81"/>
      <c r="E233" s="75"/>
      <c r="F233" s="75"/>
      <c r="G233" s="93"/>
      <c r="H233" s="80"/>
      <c r="I233" s="80"/>
    </row>
    <row r="234" spans="1:12" ht="28.5" customHeight="1" x14ac:dyDescent="0.15">
      <c r="A234" s="272"/>
      <c r="B234" s="273"/>
      <c r="C234" s="44"/>
      <c r="D234" s="81"/>
      <c r="E234" s="75"/>
      <c r="F234" s="75"/>
      <c r="G234" s="93"/>
      <c r="H234" s="80"/>
      <c r="I234" s="80"/>
    </row>
    <row r="235" spans="1:12" ht="28.5" customHeight="1" x14ac:dyDescent="0.15">
      <c r="A235" s="272"/>
      <c r="B235" s="273"/>
      <c r="C235" s="44"/>
      <c r="D235" s="81"/>
      <c r="E235" s="75"/>
      <c r="F235" s="75"/>
      <c r="G235" s="93"/>
      <c r="H235" s="80"/>
      <c r="I235" s="80"/>
    </row>
    <row r="236" spans="1:12" ht="28.5" customHeight="1" x14ac:dyDescent="0.15">
      <c r="A236" s="272"/>
      <c r="B236" s="273"/>
      <c r="C236" s="44"/>
      <c r="D236" s="81"/>
      <c r="E236" s="75"/>
      <c r="F236" s="75"/>
      <c r="G236" s="93"/>
      <c r="H236" s="80"/>
      <c r="I236" s="80"/>
    </row>
    <row r="237" spans="1:12" ht="28.5" customHeight="1" x14ac:dyDescent="0.15">
      <c r="A237" s="272"/>
      <c r="B237" s="273"/>
      <c r="C237" s="44"/>
      <c r="D237" s="81"/>
      <c r="E237" s="75"/>
      <c r="F237" s="75"/>
      <c r="G237" s="93"/>
      <c r="H237" s="80"/>
      <c r="I237" s="80"/>
    </row>
    <row r="238" spans="1:12" ht="28.5" customHeight="1" x14ac:dyDescent="0.15">
      <c r="A238" s="272"/>
      <c r="B238" s="273"/>
      <c r="C238" s="44"/>
      <c r="D238" s="81"/>
      <c r="E238" s="75"/>
      <c r="F238" s="75"/>
      <c r="G238" s="93"/>
      <c r="H238" s="80"/>
      <c r="I238" s="80"/>
      <c r="K238" s="165" t="s">
        <v>199</v>
      </c>
      <c r="L238" s="168" t="str">
        <f>IF(C239="","　　　　　　",SUMIF(D224:D238,K238,C224:C238))</f>
        <v>　　　　　　</v>
      </c>
    </row>
    <row r="239" spans="1:12" ht="28.5" customHeight="1" x14ac:dyDescent="0.15">
      <c r="A239" s="274" t="s">
        <v>201</v>
      </c>
      <c r="B239" s="274"/>
      <c r="C239" s="166" t="str">
        <f>IF(SUM(C224:C238)=0,"",SUM(C224:C238))</f>
        <v/>
      </c>
      <c r="D239" s="167" t="str">
        <f>"円、うち寄附："&amp;TEXT(L238,"#,##0")&amp;"円、その他の収入："&amp;TEXT(L239,"#,##0")&amp;"円）"</f>
        <v>円、うち寄附：　　　　　　円、その他の収入：　　　　　　円）</v>
      </c>
      <c r="E239" s="74"/>
      <c r="F239" s="73"/>
      <c r="G239" s="73"/>
      <c r="H239" s="73"/>
      <c r="I239" s="73"/>
      <c r="J239" s="73"/>
      <c r="K239" s="165" t="s">
        <v>19</v>
      </c>
      <c r="L239" s="168" t="str">
        <f>IF(C239="","　　　　　　",SUMIF(D224:D238,K239,C224:C238))</f>
        <v>　　　　　　</v>
      </c>
    </row>
    <row r="241" spans="1:12" ht="14.25" x14ac:dyDescent="0.15">
      <c r="A241" s="267" t="s">
        <v>99</v>
      </c>
      <c r="B241" s="267"/>
      <c r="C241" s="169" t="str">
        <f>IF($C$1="　","(No.　　)",C221+1)</f>
        <v>(No.　　)</v>
      </c>
      <c r="D241" s="173"/>
    </row>
    <row r="242" spans="1:12" ht="26.25" customHeight="1" x14ac:dyDescent="0.15">
      <c r="A242" s="268" t="s">
        <v>47</v>
      </c>
      <c r="B242" s="269"/>
      <c r="C242" s="200" t="s">
        <v>46</v>
      </c>
      <c r="D242" s="188" t="s">
        <v>15</v>
      </c>
      <c r="E242" s="188" t="s">
        <v>16</v>
      </c>
      <c r="F242" s="188"/>
      <c r="G242" s="188"/>
      <c r="H242" s="195" t="s">
        <v>37</v>
      </c>
      <c r="I242" s="188" t="s">
        <v>18</v>
      </c>
      <c r="K242" s="193" t="s">
        <v>90</v>
      </c>
      <c r="L242" s="194"/>
    </row>
    <row r="243" spans="1:12" ht="26.25" customHeight="1" x14ac:dyDescent="0.15">
      <c r="A243" s="270"/>
      <c r="B243" s="271"/>
      <c r="C243" s="201"/>
      <c r="D243" s="188"/>
      <c r="E243" s="135" t="s">
        <v>12</v>
      </c>
      <c r="F243" s="172" t="s">
        <v>13</v>
      </c>
      <c r="G243" s="172" t="s">
        <v>17</v>
      </c>
      <c r="H243" s="195"/>
      <c r="I243" s="188"/>
      <c r="K243" s="136" t="s">
        <v>100</v>
      </c>
      <c r="L243" s="164" t="s">
        <v>19</v>
      </c>
    </row>
    <row r="244" spans="1:12" ht="28.5" customHeight="1" x14ac:dyDescent="0.15">
      <c r="A244" s="249"/>
      <c r="B244" s="250"/>
      <c r="C244" s="44"/>
      <c r="D244" s="81"/>
      <c r="E244" s="75"/>
      <c r="F244" s="75"/>
      <c r="G244" s="93"/>
      <c r="H244" s="80"/>
      <c r="I244" s="80"/>
    </row>
    <row r="245" spans="1:12" ht="28.5" customHeight="1" x14ac:dyDescent="0.15">
      <c r="A245" s="272"/>
      <c r="B245" s="273"/>
      <c r="C245" s="44"/>
      <c r="D245" s="81"/>
      <c r="E245" s="75"/>
      <c r="F245" s="75"/>
      <c r="G245" s="93"/>
      <c r="H245" s="80"/>
      <c r="I245" s="80"/>
    </row>
    <row r="246" spans="1:12" ht="28.5" customHeight="1" x14ac:dyDescent="0.15">
      <c r="A246" s="272"/>
      <c r="B246" s="273"/>
      <c r="C246" s="44"/>
      <c r="D246" s="81"/>
      <c r="E246" s="75"/>
      <c r="F246" s="75"/>
      <c r="G246" s="93"/>
      <c r="H246" s="80"/>
      <c r="I246" s="80"/>
    </row>
    <row r="247" spans="1:12" ht="28.5" customHeight="1" x14ac:dyDescent="0.15">
      <c r="A247" s="272"/>
      <c r="B247" s="273"/>
      <c r="C247" s="44"/>
      <c r="D247" s="81"/>
      <c r="E247" s="75"/>
      <c r="F247" s="75"/>
      <c r="G247" s="93"/>
      <c r="H247" s="80"/>
      <c r="I247" s="80"/>
    </row>
    <row r="248" spans="1:12" ht="28.5" customHeight="1" x14ac:dyDescent="0.15">
      <c r="A248" s="272"/>
      <c r="B248" s="273"/>
      <c r="C248" s="44"/>
      <c r="D248" s="81"/>
      <c r="E248" s="75"/>
      <c r="F248" s="75"/>
      <c r="G248" s="93"/>
      <c r="H248" s="80"/>
      <c r="I248" s="80"/>
    </row>
    <row r="249" spans="1:12" ht="28.5" customHeight="1" x14ac:dyDescent="0.15">
      <c r="A249" s="272"/>
      <c r="B249" s="273"/>
      <c r="C249" s="44"/>
      <c r="D249" s="81"/>
      <c r="E249" s="75"/>
      <c r="F249" s="75"/>
      <c r="G249" s="93"/>
      <c r="H249" s="80"/>
      <c r="I249" s="80"/>
    </row>
    <row r="250" spans="1:12" ht="28.5" customHeight="1" x14ac:dyDescent="0.15">
      <c r="A250" s="272"/>
      <c r="B250" s="273"/>
      <c r="C250" s="44"/>
      <c r="D250" s="81"/>
      <c r="E250" s="75"/>
      <c r="F250" s="75"/>
      <c r="G250" s="93"/>
      <c r="H250" s="80"/>
      <c r="I250" s="80"/>
    </row>
    <row r="251" spans="1:12" ht="28.5" customHeight="1" x14ac:dyDescent="0.15">
      <c r="A251" s="272"/>
      <c r="B251" s="273"/>
      <c r="C251" s="44"/>
      <c r="D251" s="81"/>
      <c r="E251" s="75"/>
      <c r="F251" s="75"/>
      <c r="G251" s="93"/>
      <c r="H251" s="80"/>
      <c r="I251" s="80"/>
    </row>
    <row r="252" spans="1:12" ht="28.5" customHeight="1" x14ac:dyDescent="0.15">
      <c r="A252" s="272"/>
      <c r="B252" s="273"/>
      <c r="C252" s="44"/>
      <c r="D252" s="81"/>
      <c r="E252" s="75"/>
      <c r="F252" s="75"/>
      <c r="G252" s="93"/>
      <c r="H252" s="80"/>
      <c r="I252" s="80"/>
    </row>
    <row r="253" spans="1:12" ht="28.5" customHeight="1" x14ac:dyDescent="0.15">
      <c r="A253" s="272"/>
      <c r="B253" s="273"/>
      <c r="C253" s="44"/>
      <c r="D253" s="81"/>
      <c r="E253" s="75"/>
      <c r="F253" s="75"/>
      <c r="G253" s="93"/>
      <c r="H253" s="80"/>
      <c r="I253" s="80"/>
    </row>
    <row r="254" spans="1:12" ht="28.5" customHeight="1" x14ac:dyDescent="0.15">
      <c r="A254" s="272"/>
      <c r="B254" s="273"/>
      <c r="C254" s="44"/>
      <c r="D254" s="81"/>
      <c r="E254" s="75"/>
      <c r="F254" s="75"/>
      <c r="G254" s="93"/>
      <c r="H254" s="80"/>
      <c r="I254" s="80"/>
    </row>
    <row r="255" spans="1:12" ht="28.5" customHeight="1" x14ac:dyDescent="0.15">
      <c r="A255" s="272"/>
      <c r="B255" s="273"/>
      <c r="C255" s="44"/>
      <c r="D255" s="81"/>
      <c r="E255" s="75"/>
      <c r="F255" s="75"/>
      <c r="G255" s="93"/>
      <c r="H255" s="80"/>
      <c r="I255" s="80"/>
    </row>
    <row r="256" spans="1:12" ht="28.5" customHeight="1" x14ac:dyDescent="0.15">
      <c r="A256" s="272"/>
      <c r="B256" s="273"/>
      <c r="C256" s="44"/>
      <c r="D256" s="81"/>
      <c r="E256" s="75"/>
      <c r="F256" s="75"/>
      <c r="G256" s="93"/>
      <c r="H256" s="80"/>
      <c r="I256" s="80"/>
    </row>
    <row r="257" spans="1:12" ht="28.5" customHeight="1" x14ac:dyDescent="0.15">
      <c r="A257" s="272"/>
      <c r="B257" s="273"/>
      <c r="C257" s="44"/>
      <c r="D257" s="81"/>
      <c r="E257" s="75"/>
      <c r="F257" s="75"/>
      <c r="G257" s="93"/>
      <c r="H257" s="80"/>
      <c r="I257" s="80"/>
    </row>
    <row r="258" spans="1:12" ht="28.5" customHeight="1" x14ac:dyDescent="0.15">
      <c r="A258" s="272"/>
      <c r="B258" s="273"/>
      <c r="C258" s="44"/>
      <c r="D258" s="81"/>
      <c r="E258" s="75"/>
      <c r="F258" s="75"/>
      <c r="G258" s="93"/>
      <c r="H258" s="80"/>
      <c r="I258" s="80"/>
      <c r="K258" s="165" t="s">
        <v>199</v>
      </c>
      <c r="L258" s="168" t="str">
        <f>IF(C259="","　　　　　　",SUMIF(D244:D258,K258,C244:C258))</f>
        <v>　　　　　　</v>
      </c>
    </row>
    <row r="259" spans="1:12" ht="28.5" customHeight="1" x14ac:dyDescent="0.15">
      <c r="A259" s="274" t="s">
        <v>201</v>
      </c>
      <c r="B259" s="274"/>
      <c r="C259" s="166" t="str">
        <f>IF(SUM(C244:C258)=0,"",SUM(C244:C258))</f>
        <v/>
      </c>
      <c r="D259" s="167" t="str">
        <f>"円、うち寄附："&amp;TEXT(L258,"#,##0")&amp;"円、その他の収入："&amp;TEXT(L259,"#,##0")&amp;"円）"</f>
        <v>円、うち寄附：　　　　　　円、その他の収入：　　　　　　円）</v>
      </c>
      <c r="E259" s="74"/>
      <c r="F259" s="73"/>
      <c r="G259" s="73"/>
      <c r="H259" s="73"/>
      <c r="I259" s="73"/>
      <c r="J259" s="73"/>
      <c r="K259" s="165" t="s">
        <v>19</v>
      </c>
      <c r="L259" s="168" t="str">
        <f>IF(C259="","　　　　　　",SUMIF(D244:D258,K259,C244:C258))</f>
        <v>　　　　　　</v>
      </c>
    </row>
    <row r="261" spans="1:12" ht="14.25" x14ac:dyDescent="0.15">
      <c r="A261" s="267" t="s">
        <v>99</v>
      </c>
      <c r="B261" s="267"/>
      <c r="C261" s="169" t="str">
        <f>IF($C$1="　","(No.　　)",C241+1)</f>
        <v>(No.　　)</v>
      </c>
      <c r="D261" s="173"/>
    </row>
    <row r="262" spans="1:12" ht="26.25" customHeight="1" x14ac:dyDescent="0.15">
      <c r="A262" s="268" t="s">
        <v>47</v>
      </c>
      <c r="B262" s="269"/>
      <c r="C262" s="200" t="s">
        <v>46</v>
      </c>
      <c r="D262" s="188" t="s">
        <v>15</v>
      </c>
      <c r="E262" s="202" t="s">
        <v>16</v>
      </c>
      <c r="F262" s="203"/>
      <c r="G262" s="204"/>
      <c r="H262" s="195" t="s">
        <v>37</v>
      </c>
      <c r="I262" s="188" t="s">
        <v>18</v>
      </c>
      <c r="K262" s="193" t="s">
        <v>90</v>
      </c>
      <c r="L262" s="194"/>
    </row>
    <row r="263" spans="1:12" ht="26.25" customHeight="1" x14ac:dyDescent="0.15">
      <c r="A263" s="270"/>
      <c r="B263" s="271"/>
      <c r="C263" s="201"/>
      <c r="D263" s="188"/>
      <c r="E263" s="135" t="s">
        <v>12</v>
      </c>
      <c r="F263" s="172" t="s">
        <v>13</v>
      </c>
      <c r="G263" s="172" t="s">
        <v>17</v>
      </c>
      <c r="H263" s="195"/>
      <c r="I263" s="188"/>
      <c r="K263" s="136" t="s">
        <v>100</v>
      </c>
      <c r="L263" s="164" t="s">
        <v>19</v>
      </c>
    </row>
    <row r="264" spans="1:12" ht="28.5" customHeight="1" x14ac:dyDescent="0.15">
      <c r="A264" s="249"/>
      <c r="B264" s="250"/>
      <c r="C264" s="44"/>
      <c r="D264" s="81"/>
      <c r="E264" s="75"/>
      <c r="F264" s="75"/>
      <c r="G264" s="93"/>
      <c r="H264" s="80"/>
      <c r="I264" s="80"/>
    </row>
    <row r="265" spans="1:12" ht="28.5" customHeight="1" x14ac:dyDescent="0.15">
      <c r="A265" s="272"/>
      <c r="B265" s="273"/>
      <c r="C265" s="44"/>
      <c r="D265" s="81"/>
      <c r="E265" s="75"/>
      <c r="F265" s="75"/>
      <c r="G265" s="93"/>
      <c r="H265" s="80"/>
      <c r="I265" s="80"/>
    </row>
    <row r="266" spans="1:12" ht="28.5" customHeight="1" x14ac:dyDescent="0.15">
      <c r="A266" s="272"/>
      <c r="B266" s="273"/>
      <c r="C266" s="44"/>
      <c r="D266" s="81"/>
      <c r="E266" s="75"/>
      <c r="F266" s="75"/>
      <c r="G266" s="93"/>
      <c r="H266" s="80"/>
      <c r="I266" s="80"/>
    </row>
    <row r="267" spans="1:12" ht="28.5" customHeight="1" x14ac:dyDescent="0.15">
      <c r="A267" s="272"/>
      <c r="B267" s="273"/>
      <c r="C267" s="44"/>
      <c r="D267" s="81"/>
      <c r="E267" s="75"/>
      <c r="F267" s="75"/>
      <c r="G267" s="93"/>
      <c r="H267" s="80"/>
      <c r="I267" s="80"/>
    </row>
    <row r="268" spans="1:12" ht="28.5" customHeight="1" x14ac:dyDescent="0.15">
      <c r="A268" s="272"/>
      <c r="B268" s="273"/>
      <c r="C268" s="44"/>
      <c r="D268" s="81"/>
      <c r="E268" s="75"/>
      <c r="F268" s="75"/>
      <c r="G268" s="93"/>
      <c r="H268" s="80"/>
      <c r="I268" s="80"/>
    </row>
    <row r="269" spans="1:12" ht="28.5" customHeight="1" x14ac:dyDescent="0.15">
      <c r="A269" s="272"/>
      <c r="B269" s="273"/>
      <c r="C269" s="44"/>
      <c r="D269" s="81"/>
      <c r="E269" s="75"/>
      <c r="F269" s="75"/>
      <c r="G269" s="93"/>
      <c r="H269" s="80"/>
      <c r="I269" s="80"/>
    </row>
    <row r="270" spans="1:12" ht="28.5" customHeight="1" x14ac:dyDescent="0.15">
      <c r="A270" s="272"/>
      <c r="B270" s="273"/>
      <c r="C270" s="44"/>
      <c r="D270" s="81"/>
      <c r="E270" s="75"/>
      <c r="F270" s="75"/>
      <c r="G270" s="93"/>
      <c r="H270" s="80"/>
      <c r="I270" s="80"/>
    </row>
    <row r="271" spans="1:12" ht="28.5" customHeight="1" x14ac:dyDescent="0.15">
      <c r="A271" s="272"/>
      <c r="B271" s="273"/>
      <c r="C271" s="44"/>
      <c r="D271" s="81"/>
      <c r="E271" s="75"/>
      <c r="F271" s="75"/>
      <c r="G271" s="93"/>
      <c r="H271" s="80"/>
      <c r="I271" s="80"/>
    </row>
    <row r="272" spans="1:12" ht="28.5" customHeight="1" x14ac:dyDescent="0.15">
      <c r="A272" s="272"/>
      <c r="B272" s="273"/>
      <c r="C272" s="44"/>
      <c r="D272" s="81"/>
      <c r="E272" s="75"/>
      <c r="F272" s="75"/>
      <c r="G272" s="93"/>
      <c r="H272" s="80"/>
      <c r="I272" s="80"/>
    </row>
    <row r="273" spans="1:12" ht="28.5" customHeight="1" x14ac:dyDescent="0.15">
      <c r="A273" s="272"/>
      <c r="B273" s="273"/>
      <c r="C273" s="44"/>
      <c r="D273" s="81"/>
      <c r="E273" s="75"/>
      <c r="F273" s="75"/>
      <c r="G273" s="93"/>
      <c r="H273" s="80"/>
      <c r="I273" s="80"/>
    </row>
    <row r="274" spans="1:12" ht="28.5" customHeight="1" x14ac:dyDescent="0.15">
      <c r="A274" s="272"/>
      <c r="B274" s="273"/>
      <c r="C274" s="44"/>
      <c r="D274" s="81"/>
      <c r="E274" s="75"/>
      <c r="F274" s="75"/>
      <c r="G274" s="93"/>
      <c r="H274" s="80"/>
      <c r="I274" s="80"/>
    </row>
    <row r="275" spans="1:12" ht="28.5" customHeight="1" x14ac:dyDescent="0.15">
      <c r="A275" s="272"/>
      <c r="B275" s="273"/>
      <c r="C275" s="44"/>
      <c r="D275" s="81"/>
      <c r="E275" s="75"/>
      <c r="F275" s="75"/>
      <c r="G275" s="93"/>
      <c r="H275" s="80"/>
      <c r="I275" s="80"/>
    </row>
    <row r="276" spans="1:12" ht="28.5" customHeight="1" x14ac:dyDescent="0.15">
      <c r="A276" s="272"/>
      <c r="B276" s="273"/>
      <c r="C276" s="44"/>
      <c r="D276" s="81"/>
      <c r="E276" s="75"/>
      <c r="F276" s="75"/>
      <c r="G276" s="93"/>
      <c r="H276" s="80"/>
      <c r="I276" s="80"/>
    </row>
    <row r="277" spans="1:12" ht="28.5" customHeight="1" x14ac:dyDescent="0.15">
      <c r="A277" s="272"/>
      <c r="B277" s="273"/>
      <c r="C277" s="44"/>
      <c r="D277" s="81"/>
      <c r="E277" s="75"/>
      <c r="F277" s="75"/>
      <c r="G277" s="93"/>
      <c r="H277" s="80"/>
      <c r="I277" s="80"/>
    </row>
    <row r="278" spans="1:12" ht="28.5" customHeight="1" x14ac:dyDescent="0.15">
      <c r="A278" s="272"/>
      <c r="B278" s="273"/>
      <c r="C278" s="44"/>
      <c r="D278" s="81"/>
      <c r="E278" s="75"/>
      <c r="F278" s="75"/>
      <c r="G278" s="93"/>
      <c r="H278" s="80"/>
      <c r="I278" s="80"/>
      <c r="K278" s="165" t="s">
        <v>199</v>
      </c>
      <c r="L278" s="168" t="str">
        <f>IF(C279="","　　　　　　",SUMIF(D264:D278,K278,C264:C278))</f>
        <v>　　　　　　</v>
      </c>
    </row>
    <row r="279" spans="1:12" ht="28.5" customHeight="1" x14ac:dyDescent="0.15">
      <c r="A279" s="274" t="s">
        <v>201</v>
      </c>
      <c r="B279" s="274"/>
      <c r="C279" s="166" t="str">
        <f>IF(SUM(C264:C278)=0,"",SUM(C264:C278))</f>
        <v/>
      </c>
      <c r="D279" s="167" t="str">
        <f>"円、うち寄附："&amp;TEXT(L278,"#,##0")&amp;"円、その他の収入："&amp;TEXT(L279,"#,##0")&amp;"円）"</f>
        <v>円、うち寄附：　　　　　　円、その他の収入：　　　　　　円）</v>
      </c>
      <c r="E279" s="74"/>
      <c r="F279" s="73"/>
      <c r="G279" s="73"/>
      <c r="H279" s="73"/>
      <c r="I279" s="73"/>
      <c r="J279" s="73"/>
      <c r="K279" s="165" t="s">
        <v>19</v>
      </c>
      <c r="L279" s="168" t="str">
        <f>IF(C279="","　　　　　　",SUMIF(D264:D278,K279,C264:C278))</f>
        <v>　　　　　　</v>
      </c>
    </row>
    <row r="281" spans="1:12" ht="14.25" x14ac:dyDescent="0.15">
      <c r="A281" s="267" t="s">
        <v>99</v>
      </c>
      <c r="B281" s="267"/>
      <c r="C281" s="169" t="str">
        <f>IF($C$1="　","(No.　　)",C261+1)</f>
        <v>(No.　　)</v>
      </c>
      <c r="D281" s="173"/>
    </row>
    <row r="282" spans="1:12" ht="26.25" customHeight="1" x14ac:dyDescent="0.15">
      <c r="A282" s="268" t="s">
        <v>47</v>
      </c>
      <c r="B282" s="269"/>
      <c r="C282" s="200" t="s">
        <v>46</v>
      </c>
      <c r="D282" s="188" t="s">
        <v>15</v>
      </c>
      <c r="E282" s="188" t="s">
        <v>16</v>
      </c>
      <c r="F282" s="188"/>
      <c r="G282" s="188"/>
      <c r="H282" s="195" t="s">
        <v>37</v>
      </c>
      <c r="I282" s="188" t="s">
        <v>18</v>
      </c>
      <c r="K282" s="193" t="s">
        <v>90</v>
      </c>
      <c r="L282" s="194"/>
    </row>
    <row r="283" spans="1:12" ht="26.25" customHeight="1" x14ac:dyDescent="0.15">
      <c r="A283" s="270"/>
      <c r="B283" s="271"/>
      <c r="C283" s="201"/>
      <c r="D283" s="188"/>
      <c r="E283" s="135" t="s">
        <v>12</v>
      </c>
      <c r="F283" s="172" t="s">
        <v>13</v>
      </c>
      <c r="G283" s="172" t="s">
        <v>17</v>
      </c>
      <c r="H283" s="195"/>
      <c r="I283" s="188"/>
      <c r="K283" s="136" t="s">
        <v>100</v>
      </c>
      <c r="L283" s="164" t="s">
        <v>19</v>
      </c>
    </row>
    <row r="284" spans="1:12" ht="28.5" customHeight="1" x14ac:dyDescent="0.15">
      <c r="A284" s="249"/>
      <c r="B284" s="250"/>
      <c r="C284" s="44"/>
      <c r="D284" s="81"/>
      <c r="E284" s="75"/>
      <c r="F284" s="75"/>
      <c r="G284" s="93"/>
      <c r="H284" s="80"/>
      <c r="I284" s="80"/>
    </row>
    <row r="285" spans="1:12" ht="28.5" customHeight="1" x14ac:dyDescent="0.15">
      <c r="A285" s="272"/>
      <c r="B285" s="273"/>
      <c r="C285" s="44"/>
      <c r="D285" s="81"/>
      <c r="E285" s="75"/>
      <c r="F285" s="75"/>
      <c r="G285" s="93"/>
      <c r="H285" s="80"/>
      <c r="I285" s="80"/>
    </row>
    <row r="286" spans="1:12" ht="28.5" customHeight="1" x14ac:dyDescent="0.15">
      <c r="A286" s="272"/>
      <c r="B286" s="273"/>
      <c r="C286" s="44"/>
      <c r="D286" s="81"/>
      <c r="E286" s="75"/>
      <c r="F286" s="75"/>
      <c r="G286" s="93"/>
      <c r="H286" s="80"/>
      <c r="I286" s="80"/>
    </row>
    <row r="287" spans="1:12" ht="28.5" customHeight="1" x14ac:dyDescent="0.15">
      <c r="A287" s="272"/>
      <c r="B287" s="273"/>
      <c r="C287" s="44"/>
      <c r="D287" s="81"/>
      <c r="E287" s="75"/>
      <c r="F287" s="75"/>
      <c r="G287" s="93"/>
      <c r="H287" s="80"/>
      <c r="I287" s="80"/>
    </row>
    <row r="288" spans="1:12" ht="28.5" customHeight="1" x14ac:dyDescent="0.15">
      <c r="A288" s="272"/>
      <c r="B288" s="273"/>
      <c r="C288" s="44"/>
      <c r="D288" s="81"/>
      <c r="E288" s="75"/>
      <c r="F288" s="75"/>
      <c r="G288" s="93"/>
      <c r="H288" s="80"/>
      <c r="I288" s="80"/>
    </row>
    <row r="289" spans="1:12" ht="28.5" customHeight="1" x14ac:dyDescent="0.15">
      <c r="A289" s="272"/>
      <c r="B289" s="273"/>
      <c r="C289" s="44"/>
      <c r="D289" s="81"/>
      <c r="E289" s="75"/>
      <c r="F289" s="75"/>
      <c r="G289" s="93"/>
      <c r="H289" s="80"/>
      <c r="I289" s="80"/>
    </row>
    <row r="290" spans="1:12" ht="28.5" customHeight="1" x14ac:dyDescent="0.15">
      <c r="A290" s="272"/>
      <c r="B290" s="273"/>
      <c r="C290" s="44"/>
      <c r="D290" s="81"/>
      <c r="E290" s="75"/>
      <c r="F290" s="75"/>
      <c r="G290" s="93"/>
      <c r="H290" s="80"/>
      <c r="I290" s="80"/>
    </row>
    <row r="291" spans="1:12" ht="28.5" customHeight="1" x14ac:dyDescent="0.15">
      <c r="A291" s="272"/>
      <c r="B291" s="273"/>
      <c r="C291" s="44"/>
      <c r="D291" s="81"/>
      <c r="E291" s="75"/>
      <c r="F291" s="75"/>
      <c r="G291" s="93"/>
      <c r="H291" s="80"/>
      <c r="I291" s="80"/>
    </row>
    <row r="292" spans="1:12" ht="28.5" customHeight="1" x14ac:dyDescent="0.15">
      <c r="A292" s="272"/>
      <c r="B292" s="273"/>
      <c r="C292" s="44"/>
      <c r="D292" s="81"/>
      <c r="E292" s="75"/>
      <c r="F292" s="75"/>
      <c r="G292" s="93"/>
      <c r="H292" s="80"/>
      <c r="I292" s="80"/>
    </row>
    <row r="293" spans="1:12" ht="28.5" customHeight="1" x14ac:dyDescent="0.15">
      <c r="A293" s="272"/>
      <c r="B293" s="273"/>
      <c r="C293" s="44"/>
      <c r="D293" s="81"/>
      <c r="E293" s="75"/>
      <c r="F293" s="75"/>
      <c r="G293" s="93"/>
      <c r="H293" s="80"/>
      <c r="I293" s="80"/>
    </row>
    <row r="294" spans="1:12" ht="28.5" customHeight="1" x14ac:dyDescent="0.15">
      <c r="A294" s="272"/>
      <c r="B294" s="273"/>
      <c r="C294" s="44"/>
      <c r="D294" s="81"/>
      <c r="E294" s="75"/>
      <c r="F294" s="75"/>
      <c r="G294" s="93"/>
      <c r="H294" s="80"/>
      <c r="I294" s="80"/>
    </row>
    <row r="295" spans="1:12" ht="28.5" customHeight="1" x14ac:dyDescent="0.15">
      <c r="A295" s="272"/>
      <c r="B295" s="273"/>
      <c r="C295" s="44"/>
      <c r="D295" s="81"/>
      <c r="E295" s="75"/>
      <c r="F295" s="75"/>
      <c r="G295" s="93"/>
      <c r="H295" s="80"/>
      <c r="I295" s="80"/>
    </row>
    <row r="296" spans="1:12" ht="28.5" customHeight="1" x14ac:dyDescent="0.15">
      <c r="A296" s="272"/>
      <c r="B296" s="273"/>
      <c r="C296" s="44"/>
      <c r="D296" s="81"/>
      <c r="E296" s="75"/>
      <c r="F296" s="75"/>
      <c r="G296" s="93"/>
      <c r="H296" s="80"/>
      <c r="I296" s="80"/>
    </row>
    <row r="297" spans="1:12" ht="28.5" customHeight="1" x14ac:dyDescent="0.15">
      <c r="A297" s="272"/>
      <c r="B297" s="273"/>
      <c r="C297" s="44"/>
      <c r="D297" s="81"/>
      <c r="E297" s="75"/>
      <c r="F297" s="75"/>
      <c r="G297" s="93"/>
      <c r="H297" s="80"/>
      <c r="I297" s="80"/>
    </row>
    <row r="298" spans="1:12" ht="28.5" customHeight="1" x14ac:dyDescent="0.15">
      <c r="A298" s="272"/>
      <c r="B298" s="273"/>
      <c r="C298" s="44"/>
      <c r="D298" s="81"/>
      <c r="E298" s="75"/>
      <c r="F298" s="75"/>
      <c r="G298" s="93"/>
      <c r="H298" s="80"/>
      <c r="I298" s="80"/>
      <c r="K298" s="165" t="s">
        <v>199</v>
      </c>
      <c r="L298" s="168" t="str">
        <f>IF(C299="","　　　　　　",SUMIF(D284:D298,K298,C284:C298))</f>
        <v>　　　　　　</v>
      </c>
    </row>
    <row r="299" spans="1:12" ht="28.5" customHeight="1" x14ac:dyDescent="0.15">
      <c r="A299" s="274" t="s">
        <v>85</v>
      </c>
      <c r="B299" s="274"/>
      <c r="C299" s="166" t="str">
        <f>IF(SUM(C284:C298)=0,"",SUM(C284:C298))</f>
        <v/>
      </c>
      <c r="D299" s="167" t="str">
        <f>"円、うち寄附："&amp;TEXT(L298,"#,##0")&amp;"円、その他の収入："&amp;TEXT(L299,"#,##0")&amp;"円）"</f>
        <v>円、うち寄附：　　　　　　円、その他の収入：　　　　　　円）</v>
      </c>
      <c r="E299" s="74"/>
      <c r="F299" s="73"/>
      <c r="G299" s="73"/>
      <c r="H299" s="73"/>
      <c r="I299" s="73"/>
      <c r="J299" s="73"/>
      <c r="K299" s="165" t="s">
        <v>19</v>
      </c>
      <c r="L299" s="168" t="str">
        <f>IF(C299="","　　　　　　",SUMIF(D284:D298,K299,C284:C298))</f>
        <v>　　　　　　</v>
      </c>
    </row>
    <row r="301" spans="1:12" ht="14.25" x14ac:dyDescent="0.15">
      <c r="A301" s="267" t="s">
        <v>99</v>
      </c>
      <c r="B301" s="267"/>
      <c r="C301" s="169" t="str">
        <f>IF($C$1="　","(No.　　)",C281+1)</f>
        <v>(No.　　)</v>
      </c>
      <c r="D301" s="173"/>
    </row>
    <row r="302" spans="1:12" ht="26.25" customHeight="1" x14ac:dyDescent="0.15">
      <c r="A302" s="268" t="s">
        <v>47</v>
      </c>
      <c r="B302" s="269"/>
      <c r="C302" s="200" t="s">
        <v>46</v>
      </c>
      <c r="D302" s="188" t="s">
        <v>15</v>
      </c>
      <c r="E302" s="188" t="s">
        <v>16</v>
      </c>
      <c r="F302" s="188"/>
      <c r="G302" s="188"/>
      <c r="H302" s="195" t="s">
        <v>37</v>
      </c>
      <c r="I302" s="188" t="s">
        <v>18</v>
      </c>
      <c r="K302" s="193" t="s">
        <v>90</v>
      </c>
      <c r="L302" s="194"/>
    </row>
    <row r="303" spans="1:12" ht="26.25" customHeight="1" x14ac:dyDescent="0.15">
      <c r="A303" s="270"/>
      <c r="B303" s="271"/>
      <c r="C303" s="201"/>
      <c r="D303" s="188"/>
      <c r="E303" s="135" t="s">
        <v>12</v>
      </c>
      <c r="F303" s="172" t="s">
        <v>13</v>
      </c>
      <c r="G303" s="172" t="s">
        <v>17</v>
      </c>
      <c r="H303" s="195"/>
      <c r="I303" s="188"/>
      <c r="K303" s="136" t="s">
        <v>100</v>
      </c>
      <c r="L303" s="164" t="s">
        <v>19</v>
      </c>
    </row>
    <row r="304" spans="1:12" ht="28.5" customHeight="1" x14ac:dyDescent="0.15">
      <c r="A304" s="249"/>
      <c r="B304" s="250"/>
      <c r="C304" s="44"/>
      <c r="D304" s="81"/>
      <c r="E304" s="75"/>
      <c r="F304" s="75"/>
      <c r="G304" s="93"/>
      <c r="H304" s="80"/>
      <c r="I304" s="80"/>
    </row>
    <row r="305" spans="1:12" ht="28.5" customHeight="1" x14ac:dyDescent="0.15">
      <c r="A305" s="272"/>
      <c r="B305" s="273"/>
      <c r="C305" s="44"/>
      <c r="D305" s="81"/>
      <c r="E305" s="75"/>
      <c r="F305" s="75"/>
      <c r="G305" s="93"/>
      <c r="H305" s="80"/>
      <c r="I305" s="80"/>
    </row>
    <row r="306" spans="1:12" ht="28.5" customHeight="1" x14ac:dyDescent="0.15">
      <c r="A306" s="272"/>
      <c r="B306" s="273"/>
      <c r="C306" s="44"/>
      <c r="D306" s="81"/>
      <c r="E306" s="75"/>
      <c r="F306" s="75"/>
      <c r="G306" s="93"/>
      <c r="H306" s="80"/>
      <c r="I306" s="80"/>
    </row>
    <row r="307" spans="1:12" ht="28.5" customHeight="1" x14ac:dyDescent="0.15">
      <c r="A307" s="272"/>
      <c r="B307" s="273"/>
      <c r="C307" s="44"/>
      <c r="D307" s="81"/>
      <c r="E307" s="75"/>
      <c r="F307" s="75"/>
      <c r="G307" s="93"/>
      <c r="H307" s="80"/>
      <c r="I307" s="80"/>
    </row>
    <row r="308" spans="1:12" ht="28.5" customHeight="1" x14ac:dyDescent="0.15">
      <c r="A308" s="272"/>
      <c r="B308" s="273"/>
      <c r="C308" s="44"/>
      <c r="D308" s="81"/>
      <c r="E308" s="75"/>
      <c r="F308" s="75"/>
      <c r="G308" s="93"/>
      <c r="H308" s="80"/>
      <c r="I308" s="80"/>
    </row>
    <row r="309" spans="1:12" ht="28.5" customHeight="1" x14ac:dyDescent="0.15">
      <c r="A309" s="272"/>
      <c r="B309" s="273"/>
      <c r="C309" s="44"/>
      <c r="D309" s="81"/>
      <c r="E309" s="75"/>
      <c r="F309" s="75"/>
      <c r="G309" s="93"/>
      <c r="H309" s="80"/>
      <c r="I309" s="80"/>
    </row>
    <row r="310" spans="1:12" ht="28.5" customHeight="1" x14ac:dyDescent="0.15">
      <c r="A310" s="272"/>
      <c r="B310" s="273"/>
      <c r="C310" s="44"/>
      <c r="D310" s="81"/>
      <c r="E310" s="75"/>
      <c r="F310" s="75"/>
      <c r="G310" s="93"/>
      <c r="H310" s="80"/>
      <c r="I310" s="80"/>
    </row>
    <row r="311" spans="1:12" ht="28.5" customHeight="1" x14ac:dyDescent="0.15">
      <c r="A311" s="272"/>
      <c r="B311" s="273"/>
      <c r="C311" s="44"/>
      <c r="D311" s="81"/>
      <c r="E311" s="75"/>
      <c r="F311" s="75"/>
      <c r="G311" s="93"/>
      <c r="H311" s="80"/>
      <c r="I311" s="80"/>
    </row>
    <row r="312" spans="1:12" ht="28.5" customHeight="1" x14ac:dyDescent="0.15">
      <c r="A312" s="272"/>
      <c r="B312" s="273"/>
      <c r="C312" s="44"/>
      <c r="D312" s="81"/>
      <c r="E312" s="75"/>
      <c r="F312" s="75"/>
      <c r="G312" s="93"/>
      <c r="H312" s="80"/>
      <c r="I312" s="80"/>
    </row>
    <row r="313" spans="1:12" ht="28.5" customHeight="1" x14ac:dyDescent="0.15">
      <c r="A313" s="272"/>
      <c r="B313" s="273"/>
      <c r="C313" s="44"/>
      <c r="D313" s="81"/>
      <c r="E313" s="75"/>
      <c r="F313" s="75"/>
      <c r="G313" s="93"/>
      <c r="H313" s="80"/>
      <c r="I313" s="80"/>
    </row>
    <row r="314" spans="1:12" ht="28.5" customHeight="1" x14ac:dyDescent="0.15">
      <c r="A314" s="272"/>
      <c r="B314" s="273"/>
      <c r="C314" s="44"/>
      <c r="D314" s="81"/>
      <c r="E314" s="75"/>
      <c r="F314" s="75"/>
      <c r="G314" s="93"/>
      <c r="H314" s="80"/>
      <c r="I314" s="80"/>
    </row>
    <row r="315" spans="1:12" ht="28.5" customHeight="1" x14ac:dyDescent="0.15">
      <c r="A315" s="272"/>
      <c r="B315" s="273"/>
      <c r="C315" s="44"/>
      <c r="D315" s="81"/>
      <c r="E315" s="75"/>
      <c r="F315" s="75"/>
      <c r="G315" s="93"/>
      <c r="H315" s="80"/>
      <c r="I315" s="80"/>
    </row>
    <row r="316" spans="1:12" ht="28.5" customHeight="1" x14ac:dyDescent="0.15">
      <c r="A316" s="272"/>
      <c r="B316" s="273"/>
      <c r="C316" s="44"/>
      <c r="D316" s="81"/>
      <c r="E316" s="75"/>
      <c r="F316" s="75"/>
      <c r="G316" s="93"/>
      <c r="H316" s="80"/>
      <c r="I316" s="80"/>
    </row>
    <row r="317" spans="1:12" ht="28.5" customHeight="1" x14ac:dyDescent="0.15">
      <c r="A317" s="272"/>
      <c r="B317" s="273"/>
      <c r="C317" s="44"/>
      <c r="D317" s="81"/>
      <c r="E317" s="75"/>
      <c r="F317" s="75"/>
      <c r="G317" s="93"/>
      <c r="H317" s="80"/>
      <c r="I317" s="80"/>
    </row>
    <row r="318" spans="1:12" ht="28.5" customHeight="1" x14ac:dyDescent="0.15">
      <c r="A318" s="272"/>
      <c r="B318" s="273"/>
      <c r="C318" s="44"/>
      <c r="D318" s="81"/>
      <c r="E318" s="75"/>
      <c r="F318" s="75"/>
      <c r="G318" s="93"/>
      <c r="H318" s="80"/>
      <c r="I318" s="80"/>
      <c r="K318" s="165" t="s">
        <v>199</v>
      </c>
      <c r="L318" s="168" t="str">
        <f>IF(C319="","　　　　　　",SUMIF(D304:D318,K318,C304:C318))</f>
        <v>　　　　　　</v>
      </c>
    </row>
    <row r="319" spans="1:12" ht="28.5" customHeight="1" x14ac:dyDescent="0.15">
      <c r="A319" s="274" t="s">
        <v>85</v>
      </c>
      <c r="B319" s="274"/>
      <c r="C319" s="166" t="str">
        <f>IF(SUM(C304:C318)=0,"",SUM(C304:C318))</f>
        <v/>
      </c>
      <c r="D319" s="167" t="str">
        <f>"円、うち寄附："&amp;TEXT(L318,"#,##0")&amp;"円、その他の収入："&amp;TEXT(L319,"#,##0")&amp;"円）"</f>
        <v>円、うち寄附：　　　　　　円、その他の収入：　　　　　　円）</v>
      </c>
      <c r="E319" s="74"/>
      <c r="F319" s="73"/>
      <c r="G319" s="73"/>
      <c r="H319" s="73"/>
      <c r="I319" s="73"/>
      <c r="J319" s="73"/>
      <c r="K319" s="165" t="s">
        <v>19</v>
      </c>
      <c r="L319" s="168" t="str">
        <f>IF(C319="","　　　　　　",SUMIF(D304:D318,K319,C304:C318))</f>
        <v>　　　　　　</v>
      </c>
    </row>
    <row r="321" spans="1:12" ht="14.25" x14ac:dyDescent="0.15">
      <c r="A321" s="267" t="s">
        <v>99</v>
      </c>
      <c r="B321" s="267"/>
      <c r="C321" s="169" t="str">
        <f>IF($C$1="　","(No.　　)",C301+1)</f>
        <v>(No.　　)</v>
      </c>
      <c r="D321" s="173"/>
    </row>
    <row r="322" spans="1:12" ht="26.25" customHeight="1" x14ac:dyDescent="0.15">
      <c r="A322" s="268" t="s">
        <v>47</v>
      </c>
      <c r="B322" s="269"/>
      <c r="C322" s="200" t="s">
        <v>46</v>
      </c>
      <c r="D322" s="188" t="s">
        <v>15</v>
      </c>
      <c r="E322" s="188" t="s">
        <v>16</v>
      </c>
      <c r="F322" s="188"/>
      <c r="G322" s="188"/>
      <c r="H322" s="195" t="s">
        <v>37</v>
      </c>
      <c r="I322" s="188" t="s">
        <v>18</v>
      </c>
      <c r="K322" s="193" t="s">
        <v>90</v>
      </c>
      <c r="L322" s="194"/>
    </row>
    <row r="323" spans="1:12" ht="26.25" customHeight="1" x14ac:dyDescent="0.15">
      <c r="A323" s="270"/>
      <c r="B323" s="271"/>
      <c r="C323" s="201"/>
      <c r="D323" s="188"/>
      <c r="E323" s="135" t="s">
        <v>12</v>
      </c>
      <c r="F323" s="172" t="s">
        <v>13</v>
      </c>
      <c r="G323" s="172" t="s">
        <v>17</v>
      </c>
      <c r="H323" s="195"/>
      <c r="I323" s="188"/>
      <c r="K323" s="136" t="s">
        <v>100</v>
      </c>
      <c r="L323" s="164" t="s">
        <v>19</v>
      </c>
    </row>
    <row r="324" spans="1:12" ht="28.5" customHeight="1" x14ac:dyDescent="0.15">
      <c r="A324" s="249"/>
      <c r="B324" s="250"/>
      <c r="C324" s="44"/>
      <c r="D324" s="81"/>
      <c r="E324" s="75"/>
      <c r="F324" s="75"/>
      <c r="G324" s="93"/>
      <c r="H324" s="80"/>
      <c r="I324" s="80"/>
    </row>
    <row r="325" spans="1:12" ht="28.5" customHeight="1" x14ac:dyDescent="0.15">
      <c r="A325" s="272"/>
      <c r="B325" s="273"/>
      <c r="C325" s="44"/>
      <c r="D325" s="81"/>
      <c r="E325" s="75"/>
      <c r="F325" s="75"/>
      <c r="G325" s="93"/>
      <c r="H325" s="80"/>
      <c r="I325" s="80"/>
    </row>
    <row r="326" spans="1:12" ht="28.5" customHeight="1" x14ac:dyDescent="0.15">
      <c r="A326" s="272"/>
      <c r="B326" s="273"/>
      <c r="C326" s="44"/>
      <c r="D326" s="81"/>
      <c r="E326" s="75"/>
      <c r="F326" s="75"/>
      <c r="G326" s="93"/>
      <c r="H326" s="80"/>
      <c r="I326" s="80"/>
    </row>
    <row r="327" spans="1:12" ht="28.5" customHeight="1" x14ac:dyDescent="0.15">
      <c r="A327" s="272"/>
      <c r="B327" s="273"/>
      <c r="C327" s="44"/>
      <c r="D327" s="81"/>
      <c r="E327" s="75"/>
      <c r="F327" s="75"/>
      <c r="G327" s="93"/>
      <c r="H327" s="80"/>
      <c r="I327" s="80"/>
    </row>
    <row r="328" spans="1:12" ht="28.5" customHeight="1" x14ac:dyDescent="0.15">
      <c r="A328" s="272"/>
      <c r="B328" s="273"/>
      <c r="C328" s="44"/>
      <c r="D328" s="81"/>
      <c r="E328" s="75"/>
      <c r="F328" s="75"/>
      <c r="G328" s="93"/>
      <c r="H328" s="80"/>
      <c r="I328" s="80"/>
    </row>
    <row r="329" spans="1:12" ht="28.5" customHeight="1" x14ac:dyDescent="0.15">
      <c r="A329" s="272"/>
      <c r="B329" s="273"/>
      <c r="C329" s="44"/>
      <c r="D329" s="81"/>
      <c r="E329" s="75"/>
      <c r="F329" s="75"/>
      <c r="G329" s="93"/>
      <c r="H329" s="80"/>
      <c r="I329" s="80"/>
    </row>
    <row r="330" spans="1:12" ht="28.5" customHeight="1" x14ac:dyDescent="0.15">
      <c r="A330" s="272"/>
      <c r="B330" s="273"/>
      <c r="C330" s="44"/>
      <c r="D330" s="81"/>
      <c r="E330" s="75"/>
      <c r="F330" s="75"/>
      <c r="G330" s="93"/>
      <c r="H330" s="80"/>
      <c r="I330" s="80"/>
    </row>
    <row r="331" spans="1:12" ht="28.5" customHeight="1" x14ac:dyDescent="0.15">
      <c r="A331" s="272"/>
      <c r="B331" s="273"/>
      <c r="C331" s="44"/>
      <c r="D331" s="81"/>
      <c r="E331" s="75"/>
      <c r="F331" s="75"/>
      <c r="G331" s="93"/>
      <c r="H331" s="80"/>
      <c r="I331" s="80"/>
    </row>
    <row r="332" spans="1:12" ht="28.5" customHeight="1" x14ac:dyDescent="0.15">
      <c r="A332" s="272"/>
      <c r="B332" s="273"/>
      <c r="C332" s="44"/>
      <c r="D332" s="81"/>
      <c r="E332" s="75"/>
      <c r="F332" s="75"/>
      <c r="G332" s="93"/>
      <c r="H332" s="80"/>
      <c r="I332" s="80"/>
    </row>
    <row r="333" spans="1:12" ht="28.5" customHeight="1" x14ac:dyDescent="0.15">
      <c r="A333" s="272"/>
      <c r="B333" s="273"/>
      <c r="C333" s="44"/>
      <c r="D333" s="81"/>
      <c r="E333" s="75"/>
      <c r="F333" s="75"/>
      <c r="G333" s="93"/>
      <c r="H333" s="80"/>
      <c r="I333" s="80"/>
    </row>
    <row r="334" spans="1:12" ht="28.5" customHeight="1" x14ac:dyDescent="0.15">
      <c r="A334" s="272"/>
      <c r="B334" s="273"/>
      <c r="C334" s="44"/>
      <c r="D334" s="81"/>
      <c r="E334" s="75"/>
      <c r="F334" s="75"/>
      <c r="G334" s="93"/>
      <c r="H334" s="80"/>
      <c r="I334" s="80"/>
    </row>
    <row r="335" spans="1:12" ht="28.5" customHeight="1" x14ac:dyDescent="0.15">
      <c r="A335" s="272"/>
      <c r="B335" s="273"/>
      <c r="C335" s="44"/>
      <c r="D335" s="81"/>
      <c r="E335" s="75"/>
      <c r="F335" s="75"/>
      <c r="G335" s="93"/>
      <c r="H335" s="80"/>
      <c r="I335" s="80"/>
    </row>
    <row r="336" spans="1:12" ht="28.5" customHeight="1" x14ac:dyDescent="0.15">
      <c r="A336" s="272"/>
      <c r="B336" s="273"/>
      <c r="C336" s="44"/>
      <c r="D336" s="81"/>
      <c r="E336" s="75"/>
      <c r="F336" s="75"/>
      <c r="G336" s="93"/>
      <c r="H336" s="80"/>
      <c r="I336" s="80"/>
    </row>
    <row r="337" spans="1:12" ht="28.5" customHeight="1" x14ac:dyDescent="0.15">
      <c r="A337" s="272"/>
      <c r="B337" s="273"/>
      <c r="C337" s="44"/>
      <c r="D337" s="81"/>
      <c r="E337" s="75"/>
      <c r="F337" s="75"/>
      <c r="G337" s="93"/>
      <c r="H337" s="80"/>
      <c r="I337" s="80"/>
    </row>
    <row r="338" spans="1:12" ht="28.5" customHeight="1" x14ac:dyDescent="0.15">
      <c r="A338" s="272"/>
      <c r="B338" s="273"/>
      <c r="C338" s="44"/>
      <c r="D338" s="81"/>
      <c r="E338" s="75"/>
      <c r="F338" s="75"/>
      <c r="G338" s="93"/>
      <c r="H338" s="80"/>
      <c r="I338" s="80"/>
      <c r="K338" s="165" t="s">
        <v>199</v>
      </c>
      <c r="L338" s="168" t="str">
        <f>IF(C339="","　　　　　　",SUMIF(D324:D338,K338,C324:C338))</f>
        <v>　　　　　　</v>
      </c>
    </row>
    <row r="339" spans="1:12" ht="28.5" customHeight="1" x14ac:dyDescent="0.15">
      <c r="A339" s="274" t="s">
        <v>85</v>
      </c>
      <c r="B339" s="274"/>
      <c r="C339" s="166" t="str">
        <f>IF(SUM(C324:C338)=0,"",SUM(C324:C338))</f>
        <v/>
      </c>
      <c r="D339" s="167" t="str">
        <f>"円、うち寄附："&amp;TEXT(L338,"#,##0")&amp;"円、その他の収入："&amp;TEXT(L339,"#,##0")&amp;"円）"</f>
        <v>円、うち寄附：　　　　　　円、その他の収入：　　　　　　円）</v>
      </c>
      <c r="E339" s="74"/>
      <c r="F339" s="73"/>
      <c r="G339" s="73"/>
      <c r="H339" s="73"/>
      <c r="I339" s="73"/>
      <c r="J339" s="73"/>
      <c r="K339" s="165" t="s">
        <v>19</v>
      </c>
      <c r="L339" s="168" t="str">
        <f>IF(C339="","　　　　　　",SUMIF(D324:D338,K339,C324:C338))</f>
        <v>　　　　　　</v>
      </c>
    </row>
    <row r="341" spans="1:12" ht="14.25" x14ac:dyDescent="0.15">
      <c r="A341" s="267" t="s">
        <v>99</v>
      </c>
      <c r="B341" s="267"/>
      <c r="C341" s="169" t="str">
        <f>IF($C$1="　","(No.　　)",C321+1)</f>
        <v>(No.　　)</v>
      </c>
      <c r="D341" s="173"/>
    </row>
    <row r="342" spans="1:12" ht="26.25" customHeight="1" x14ac:dyDescent="0.15">
      <c r="A342" s="268" t="s">
        <v>47</v>
      </c>
      <c r="B342" s="269"/>
      <c r="C342" s="200" t="s">
        <v>46</v>
      </c>
      <c r="D342" s="188" t="s">
        <v>15</v>
      </c>
      <c r="E342" s="188" t="s">
        <v>16</v>
      </c>
      <c r="F342" s="188"/>
      <c r="G342" s="188"/>
      <c r="H342" s="195" t="s">
        <v>37</v>
      </c>
      <c r="I342" s="188" t="s">
        <v>18</v>
      </c>
      <c r="K342" s="193" t="s">
        <v>90</v>
      </c>
      <c r="L342" s="194"/>
    </row>
    <row r="343" spans="1:12" ht="26.25" customHeight="1" x14ac:dyDescent="0.15">
      <c r="A343" s="270"/>
      <c r="B343" s="271"/>
      <c r="C343" s="201"/>
      <c r="D343" s="188"/>
      <c r="E343" s="135" t="s">
        <v>12</v>
      </c>
      <c r="F343" s="172" t="s">
        <v>13</v>
      </c>
      <c r="G343" s="172" t="s">
        <v>17</v>
      </c>
      <c r="H343" s="195"/>
      <c r="I343" s="188"/>
      <c r="K343" s="136" t="s">
        <v>100</v>
      </c>
      <c r="L343" s="164" t="s">
        <v>19</v>
      </c>
    </row>
    <row r="344" spans="1:12" ht="28.5" customHeight="1" x14ac:dyDescent="0.15">
      <c r="A344" s="249"/>
      <c r="B344" s="250"/>
      <c r="C344" s="44"/>
      <c r="D344" s="81"/>
      <c r="E344" s="75"/>
      <c r="F344" s="75"/>
      <c r="G344" s="93"/>
      <c r="H344" s="80"/>
      <c r="I344" s="80"/>
    </row>
    <row r="345" spans="1:12" ht="28.5" customHeight="1" x14ac:dyDescent="0.15">
      <c r="A345" s="272"/>
      <c r="B345" s="273"/>
      <c r="C345" s="44"/>
      <c r="D345" s="81"/>
      <c r="E345" s="75"/>
      <c r="F345" s="75"/>
      <c r="G345" s="93"/>
      <c r="H345" s="80"/>
      <c r="I345" s="80"/>
    </row>
    <row r="346" spans="1:12" ht="28.5" customHeight="1" x14ac:dyDescent="0.15">
      <c r="A346" s="272"/>
      <c r="B346" s="273"/>
      <c r="C346" s="44"/>
      <c r="D346" s="81"/>
      <c r="E346" s="75"/>
      <c r="F346" s="75"/>
      <c r="G346" s="93"/>
      <c r="H346" s="80"/>
      <c r="I346" s="80"/>
    </row>
    <row r="347" spans="1:12" ht="28.5" customHeight="1" x14ac:dyDescent="0.15">
      <c r="A347" s="272"/>
      <c r="B347" s="273"/>
      <c r="C347" s="44"/>
      <c r="D347" s="81"/>
      <c r="E347" s="75"/>
      <c r="F347" s="75"/>
      <c r="G347" s="93"/>
      <c r="H347" s="80"/>
      <c r="I347" s="80"/>
    </row>
    <row r="348" spans="1:12" ht="28.5" customHeight="1" x14ac:dyDescent="0.15">
      <c r="A348" s="272"/>
      <c r="B348" s="273"/>
      <c r="C348" s="44"/>
      <c r="D348" s="81"/>
      <c r="E348" s="75"/>
      <c r="F348" s="75"/>
      <c r="G348" s="93"/>
      <c r="H348" s="80"/>
      <c r="I348" s="80"/>
    </row>
    <row r="349" spans="1:12" ht="28.5" customHeight="1" x14ac:dyDescent="0.15">
      <c r="A349" s="272"/>
      <c r="B349" s="273"/>
      <c r="C349" s="44"/>
      <c r="D349" s="81"/>
      <c r="E349" s="75"/>
      <c r="F349" s="75"/>
      <c r="G349" s="93"/>
      <c r="H349" s="80"/>
      <c r="I349" s="80"/>
    </row>
    <row r="350" spans="1:12" ht="28.5" customHeight="1" x14ac:dyDescent="0.15">
      <c r="A350" s="272"/>
      <c r="B350" s="273"/>
      <c r="C350" s="44"/>
      <c r="D350" s="81"/>
      <c r="E350" s="75"/>
      <c r="F350" s="75"/>
      <c r="G350" s="93"/>
      <c r="H350" s="80"/>
      <c r="I350" s="80"/>
    </row>
    <row r="351" spans="1:12" ht="28.5" customHeight="1" x14ac:dyDescent="0.15">
      <c r="A351" s="272"/>
      <c r="B351" s="273"/>
      <c r="C351" s="44"/>
      <c r="D351" s="81"/>
      <c r="E351" s="75"/>
      <c r="F351" s="75"/>
      <c r="G351" s="93"/>
      <c r="H351" s="80"/>
      <c r="I351" s="80"/>
    </row>
    <row r="352" spans="1:12" ht="28.5" customHeight="1" x14ac:dyDescent="0.15">
      <c r="A352" s="272"/>
      <c r="B352" s="273"/>
      <c r="C352" s="44"/>
      <c r="D352" s="81"/>
      <c r="E352" s="75"/>
      <c r="F352" s="75"/>
      <c r="G352" s="93"/>
      <c r="H352" s="80"/>
      <c r="I352" s="80"/>
    </row>
    <row r="353" spans="1:12" ht="28.5" customHeight="1" x14ac:dyDescent="0.15">
      <c r="A353" s="272"/>
      <c r="B353" s="273"/>
      <c r="C353" s="44"/>
      <c r="D353" s="81"/>
      <c r="E353" s="75"/>
      <c r="F353" s="75"/>
      <c r="G353" s="93"/>
      <c r="H353" s="80"/>
      <c r="I353" s="80"/>
    </row>
    <row r="354" spans="1:12" ht="28.5" customHeight="1" x14ac:dyDescent="0.15">
      <c r="A354" s="272"/>
      <c r="B354" s="273"/>
      <c r="C354" s="44"/>
      <c r="D354" s="81"/>
      <c r="E354" s="75"/>
      <c r="F354" s="75"/>
      <c r="G354" s="93"/>
      <c r="H354" s="80"/>
      <c r="I354" s="80"/>
    </row>
    <row r="355" spans="1:12" ht="28.5" customHeight="1" x14ac:dyDescent="0.15">
      <c r="A355" s="272"/>
      <c r="B355" s="273"/>
      <c r="C355" s="44"/>
      <c r="D355" s="81"/>
      <c r="E355" s="75"/>
      <c r="F355" s="75"/>
      <c r="G355" s="93"/>
      <c r="H355" s="80"/>
      <c r="I355" s="80"/>
    </row>
    <row r="356" spans="1:12" ht="28.5" customHeight="1" x14ac:dyDescent="0.15">
      <c r="A356" s="272"/>
      <c r="B356" s="273"/>
      <c r="C356" s="44"/>
      <c r="D356" s="81"/>
      <c r="E356" s="75"/>
      <c r="F356" s="75"/>
      <c r="G356" s="93"/>
      <c r="H356" s="80"/>
      <c r="I356" s="80"/>
    </row>
    <row r="357" spans="1:12" ht="28.5" customHeight="1" x14ac:dyDescent="0.15">
      <c r="A357" s="272"/>
      <c r="B357" s="273"/>
      <c r="C357" s="44"/>
      <c r="D357" s="81"/>
      <c r="E357" s="75"/>
      <c r="F357" s="75"/>
      <c r="G357" s="93"/>
      <c r="H357" s="80"/>
      <c r="I357" s="80"/>
    </row>
    <row r="358" spans="1:12" ht="28.5" customHeight="1" x14ac:dyDescent="0.15">
      <c r="A358" s="272"/>
      <c r="B358" s="273"/>
      <c r="C358" s="44"/>
      <c r="D358" s="81"/>
      <c r="E358" s="75"/>
      <c r="F358" s="75"/>
      <c r="G358" s="93"/>
      <c r="H358" s="80"/>
      <c r="I358" s="80"/>
      <c r="K358" s="165" t="s">
        <v>199</v>
      </c>
      <c r="L358" s="168" t="str">
        <f>IF(C359="","　　　　　　",SUMIF(D344:D358,K358,C344:C358))</f>
        <v>　　　　　　</v>
      </c>
    </row>
    <row r="359" spans="1:12" ht="28.5" customHeight="1" x14ac:dyDescent="0.15">
      <c r="A359" s="274" t="s">
        <v>200</v>
      </c>
      <c r="B359" s="274"/>
      <c r="C359" s="166" t="str">
        <f>IF(SUM(C344:C358)=0,"",SUM(C344:C358))</f>
        <v/>
      </c>
      <c r="D359" s="167" t="str">
        <f>"円、うち寄附："&amp;TEXT(L358,"#,##0")&amp;"円、その他の収入："&amp;TEXT(L359,"#,##0")&amp;"円）"</f>
        <v>円、うち寄附：　　　　　　円、その他の収入：　　　　　　円）</v>
      </c>
      <c r="E359" s="74"/>
      <c r="F359" s="73"/>
      <c r="G359" s="73"/>
      <c r="H359" s="73"/>
      <c r="I359" s="73"/>
      <c r="J359" s="73"/>
      <c r="K359" s="165" t="s">
        <v>19</v>
      </c>
      <c r="L359" s="168" t="str">
        <f>IF(C359="","　　　　　　",SUMIF(D344:D358,K359,C344:C358))</f>
        <v>　　　　　　</v>
      </c>
    </row>
    <row r="361" spans="1:12" ht="14.25" x14ac:dyDescent="0.15">
      <c r="A361" s="267" t="s">
        <v>99</v>
      </c>
      <c r="B361" s="267"/>
      <c r="C361" s="169" t="str">
        <f>IF($C$1="　","(No.　　)",C341+1)</f>
        <v>(No.　　)</v>
      </c>
      <c r="D361" s="173"/>
    </row>
    <row r="362" spans="1:12" ht="26.25" customHeight="1" x14ac:dyDescent="0.15">
      <c r="A362" s="268" t="s">
        <v>47</v>
      </c>
      <c r="B362" s="269"/>
      <c r="C362" s="200" t="s">
        <v>46</v>
      </c>
      <c r="D362" s="188" t="s">
        <v>15</v>
      </c>
      <c r="E362" s="188" t="s">
        <v>16</v>
      </c>
      <c r="F362" s="188"/>
      <c r="G362" s="188"/>
      <c r="H362" s="195" t="s">
        <v>37</v>
      </c>
      <c r="I362" s="188" t="s">
        <v>18</v>
      </c>
      <c r="K362" s="193" t="s">
        <v>90</v>
      </c>
      <c r="L362" s="194"/>
    </row>
    <row r="363" spans="1:12" ht="26.25" customHeight="1" x14ac:dyDescent="0.15">
      <c r="A363" s="270"/>
      <c r="B363" s="271"/>
      <c r="C363" s="201"/>
      <c r="D363" s="188"/>
      <c r="E363" s="135" t="s">
        <v>12</v>
      </c>
      <c r="F363" s="172" t="s">
        <v>13</v>
      </c>
      <c r="G363" s="172" t="s">
        <v>17</v>
      </c>
      <c r="H363" s="195"/>
      <c r="I363" s="188"/>
      <c r="K363" s="136" t="s">
        <v>100</v>
      </c>
      <c r="L363" s="164" t="s">
        <v>19</v>
      </c>
    </row>
    <row r="364" spans="1:12" ht="28.5" customHeight="1" x14ac:dyDescent="0.15">
      <c r="A364" s="249"/>
      <c r="B364" s="250"/>
      <c r="C364" s="44"/>
      <c r="D364" s="81"/>
      <c r="E364" s="75"/>
      <c r="F364" s="75"/>
      <c r="G364" s="93"/>
      <c r="H364" s="80"/>
      <c r="I364" s="80"/>
    </row>
    <row r="365" spans="1:12" ht="28.5" customHeight="1" x14ac:dyDescent="0.15">
      <c r="A365" s="272"/>
      <c r="B365" s="273"/>
      <c r="C365" s="44"/>
      <c r="D365" s="81"/>
      <c r="E365" s="75"/>
      <c r="F365" s="75"/>
      <c r="G365" s="93"/>
      <c r="H365" s="80"/>
      <c r="I365" s="80"/>
    </row>
    <row r="366" spans="1:12" ht="28.5" customHeight="1" x14ac:dyDescent="0.15">
      <c r="A366" s="272"/>
      <c r="B366" s="273"/>
      <c r="C366" s="44"/>
      <c r="D366" s="81"/>
      <c r="E366" s="75"/>
      <c r="F366" s="75"/>
      <c r="G366" s="93"/>
      <c r="H366" s="80"/>
      <c r="I366" s="80"/>
    </row>
    <row r="367" spans="1:12" ht="28.5" customHeight="1" x14ac:dyDescent="0.15">
      <c r="A367" s="272"/>
      <c r="B367" s="273"/>
      <c r="C367" s="44"/>
      <c r="D367" s="81"/>
      <c r="E367" s="75"/>
      <c r="F367" s="75"/>
      <c r="G367" s="93"/>
      <c r="H367" s="80"/>
      <c r="I367" s="80"/>
    </row>
    <row r="368" spans="1:12" ht="28.5" customHeight="1" x14ac:dyDescent="0.15">
      <c r="A368" s="272"/>
      <c r="B368" s="273"/>
      <c r="C368" s="44"/>
      <c r="D368" s="81"/>
      <c r="E368" s="75"/>
      <c r="F368" s="75"/>
      <c r="G368" s="93"/>
      <c r="H368" s="80"/>
      <c r="I368" s="80"/>
    </row>
    <row r="369" spans="1:12" ht="28.5" customHeight="1" x14ac:dyDescent="0.15">
      <c r="A369" s="272"/>
      <c r="B369" s="273"/>
      <c r="C369" s="44"/>
      <c r="D369" s="81"/>
      <c r="E369" s="75"/>
      <c r="F369" s="75"/>
      <c r="G369" s="93"/>
      <c r="H369" s="80"/>
      <c r="I369" s="80"/>
    </row>
    <row r="370" spans="1:12" ht="28.5" customHeight="1" x14ac:dyDescent="0.15">
      <c r="A370" s="272"/>
      <c r="B370" s="273"/>
      <c r="C370" s="44"/>
      <c r="D370" s="81"/>
      <c r="E370" s="75"/>
      <c r="F370" s="75"/>
      <c r="G370" s="93"/>
      <c r="H370" s="80"/>
      <c r="I370" s="80"/>
    </row>
    <row r="371" spans="1:12" ht="28.5" customHeight="1" x14ac:dyDescent="0.15">
      <c r="A371" s="272"/>
      <c r="B371" s="273"/>
      <c r="C371" s="44"/>
      <c r="D371" s="81"/>
      <c r="E371" s="75"/>
      <c r="F371" s="75"/>
      <c r="G371" s="93"/>
      <c r="H371" s="80"/>
      <c r="I371" s="80"/>
    </row>
    <row r="372" spans="1:12" ht="28.5" customHeight="1" x14ac:dyDescent="0.15">
      <c r="A372" s="272"/>
      <c r="B372" s="273"/>
      <c r="C372" s="44"/>
      <c r="D372" s="81"/>
      <c r="E372" s="75"/>
      <c r="F372" s="75"/>
      <c r="G372" s="93"/>
      <c r="H372" s="80"/>
      <c r="I372" s="80"/>
    </row>
    <row r="373" spans="1:12" ht="28.5" customHeight="1" x14ac:dyDescent="0.15">
      <c r="A373" s="272"/>
      <c r="B373" s="273"/>
      <c r="C373" s="44"/>
      <c r="D373" s="81"/>
      <c r="E373" s="75"/>
      <c r="F373" s="75"/>
      <c r="G373" s="93"/>
      <c r="H373" s="80"/>
      <c r="I373" s="80"/>
    </row>
    <row r="374" spans="1:12" ht="28.5" customHeight="1" x14ac:dyDescent="0.15">
      <c r="A374" s="272"/>
      <c r="B374" s="273"/>
      <c r="C374" s="44"/>
      <c r="D374" s="81"/>
      <c r="E374" s="75"/>
      <c r="F374" s="75"/>
      <c r="G374" s="93"/>
      <c r="H374" s="80"/>
      <c r="I374" s="80"/>
    </row>
    <row r="375" spans="1:12" ht="28.5" customHeight="1" x14ac:dyDescent="0.15">
      <c r="A375" s="272"/>
      <c r="B375" s="273"/>
      <c r="C375" s="44"/>
      <c r="D375" s="81"/>
      <c r="E375" s="75"/>
      <c r="F375" s="75"/>
      <c r="G375" s="93"/>
      <c r="H375" s="80"/>
      <c r="I375" s="80"/>
    </row>
    <row r="376" spans="1:12" ht="28.5" customHeight="1" x14ac:dyDescent="0.15">
      <c r="A376" s="272"/>
      <c r="B376" s="273"/>
      <c r="C376" s="44"/>
      <c r="D376" s="81"/>
      <c r="E376" s="75"/>
      <c r="F376" s="75"/>
      <c r="G376" s="93"/>
      <c r="H376" s="80"/>
      <c r="I376" s="80"/>
    </row>
    <row r="377" spans="1:12" ht="28.5" customHeight="1" x14ac:dyDescent="0.15">
      <c r="A377" s="272"/>
      <c r="B377" s="273"/>
      <c r="C377" s="44"/>
      <c r="D377" s="81"/>
      <c r="E377" s="75"/>
      <c r="F377" s="75"/>
      <c r="G377" s="93"/>
      <c r="H377" s="80"/>
      <c r="I377" s="80"/>
    </row>
    <row r="378" spans="1:12" ht="28.5" customHeight="1" x14ac:dyDescent="0.15">
      <c r="A378" s="272"/>
      <c r="B378" s="273"/>
      <c r="C378" s="44"/>
      <c r="D378" s="81"/>
      <c r="E378" s="75"/>
      <c r="F378" s="75"/>
      <c r="G378" s="93"/>
      <c r="H378" s="80"/>
      <c r="I378" s="80"/>
      <c r="K378" s="165" t="s">
        <v>199</v>
      </c>
      <c r="L378" s="168" t="str">
        <f>IF(C379="","　　　　　　",SUMIF(D364:D378,K378,C364:C378))</f>
        <v>　　　　　　</v>
      </c>
    </row>
    <row r="379" spans="1:12" ht="28.5" customHeight="1" x14ac:dyDescent="0.15">
      <c r="A379" s="274" t="s">
        <v>200</v>
      </c>
      <c r="B379" s="274"/>
      <c r="C379" s="166" t="str">
        <f>IF(SUM(C364:C378)=0,"",SUM(C364:C378))</f>
        <v/>
      </c>
      <c r="D379" s="167" t="str">
        <f>"円、うち寄附："&amp;TEXT(L378,"#,##0")&amp;"円、その他の収入："&amp;TEXT(L379,"#,##0")&amp;"円）"</f>
        <v>円、うち寄附：　　　　　　円、その他の収入：　　　　　　円）</v>
      </c>
      <c r="E379" s="74"/>
      <c r="F379" s="73"/>
      <c r="G379" s="73"/>
      <c r="H379" s="73"/>
      <c r="I379" s="73"/>
      <c r="J379" s="73"/>
      <c r="K379" s="165" t="s">
        <v>19</v>
      </c>
      <c r="L379" s="168" t="str">
        <f>IF(C379="","　　　　　　",SUMIF(D364:D378,K379,C364:C378))</f>
        <v>　　　　　　</v>
      </c>
    </row>
    <row r="381" spans="1:12" ht="14.25" x14ac:dyDescent="0.15">
      <c r="A381" s="267" t="s">
        <v>99</v>
      </c>
      <c r="B381" s="267"/>
      <c r="C381" s="169" t="str">
        <f>IF($C$1="　","(No.　　)",C361+1)</f>
        <v>(No.　　)</v>
      </c>
      <c r="D381" s="173"/>
    </row>
    <row r="382" spans="1:12" ht="26.25" customHeight="1" x14ac:dyDescent="0.15">
      <c r="A382" s="268" t="s">
        <v>47</v>
      </c>
      <c r="B382" s="269"/>
      <c r="C382" s="200" t="s">
        <v>46</v>
      </c>
      <c r="D382" s="188" t="s">
        <v>15</v>
      </c>
      <c r="E382" s="188" t="s">
        <v>16</v>
      </c>
      <c r="F382" s="188"/>
      <c r="G382" s="188"/>
      <c r="H382" s="195" t="s">
        <v>37</v>
      </c>
      <c r="I382" s="188" t="s">
        <v>18</v>
      </c>
      <c r="K382" s="193" t="s">
        <v>90</v>
      </c>
      <c r="L382" s="194"/>
    </row>
    <row r="383" spans="1:12" ht="26.25" customHeight="1" x14ac:dyDescent="0.15">
      <c r="A383" s="270"/>
      <c r="B383" s="271"/>
      <c r="C383" s="201"/>
      <c r="D383" s="188"/>
      <c r="E383" s="135" t="s">
        <v>12</v>
      </c>
      <c r="F383" s="172" t="s">
        <v>13</v>
      </c>
      <c r="G383" s="172" t="s">
        <v>17</v>
      </c>
      <c r="H383" s="195"/>
      <c r="I383" s="188"/>
      <c r="K383" s="136" t="s">
        <v>100</v>
      </c>
      <c r="L383" s="164" t="s">
        <v>19</v>
      </c>
    </row>
    <row r="384" spans="1:12" ht="28.5" customHeight="1" x14ac:dyDescent="0.15">
      <c r="A384" s="249"/>
      <c r="B384" s="250"/>
      <c r="C384" s="44"/>
      <c r="D384" s="81"/>
      <c r="E384" s="75"/>
      <c r="F384" s="75"/>
      <c r="G384" s="93"/>
      <c r="H384" s="80"/>
      <c r="I384" s="80"/>
    </row>
    <row r="385" spans="1:12" ht="28.5" customHeight="1" x14ac:dyDescent="0.15">
      <c r="A385" s="272"/>
      <c r="B385" s="273"/>
      <c r="C385" s="44"/>
      <c r="D385" s="81"/>
      <c r="E385" s="75"/>
      <c r="F385" s="75"/>
      <c r="G385" s="93"/>
      <c r="H385" s="80"/>
      <c r="I385" s="80"/>
    </row>
    <row r="386" spans="1:12" ht="28.5" customHeight="1" x14ac:dyDescent="0.15">
      <c r="A386" s="272"/>
      <c r="B386" s="273"/>
      <c r="C386" s="44"/>
      <c r="D386" s="81"/>
      <c r="E386" s="75"/>
      <c r="F386" s="75"/>
      <c r="G386" s="93"/>
      <c r="H386" s="80"/>
      <c r="I386" s="80"/>
    </row>
    <row r="387" spans="1:12" ht="28.5" customHeight="1" x14ac:dyDescent="0.15">
      <c r="A387" s="272"/>
      <c r="B387" s="273"/>
      <c r="C387" s="44"/>
      <c r="D387" s="81"/>
      <c r="E387" s="75"/>
      <c r="F387" s="75"/>
      <c r="G387" s="93"/>
      <c r="H387" s="80"/>
      <c r="I387" s="80"/>
    </row>
    <row r="388" spans="1:12" ht="28.5" customHeight="1" x14ac:dyDescent="0.15">
      <c r="A388" s="272"/>
      <c r="B388" s="273"/>
      <c r="C388" s="44"/>
      <c r="D388" s="81"/>
      <c r="E388" s="75"/>
      <c r="F388" s="75"/>
      <c r="G388" s="93"/>
      <c r="H388" s="80"/>
      <c r="I388" s="80"/>
    </row>
    <row r="389" spans="1:12" ht="28.5" customHeight="1" x14ac:dyDescent="0.15">
      <c r="A389" s="272"/>
      <c r="B389" s="273"/>
      <c r="C389" s="44"/>
      <c r="D389" s="81"/>
      <c r="E389" s="75"/>
      <c r="F389" s="75"/>
      <c r="G389" s="93"/>
      <c r="H389" s="80"/>
      <c r="I389" s="80"/>
    </row>
    <row r="390" spans="1:12" ht="28.5" customHeight="1" x14ac:dyDescent="0.15">
      <c r="A390" s="272"/>
      <c r="B390" s="273"/>
      <c r="C390" s="44"/>
      <c r="D390" s="81"/>
      <c r="E390" s="75"/>
      <c r="F390" s="75"/>
      <c r="G390" s="93"/>
      <c r="H390" s="80"/>
      <c r="I390" s="80"/>
    </row>
    <row r="391" spans="1:12" ht="28.5" customHeight="1" x14ac:dyDescent="0.15">
      <c r="A391" s="272"/>
      <c r="B391" s="273"/>
      <c r="C391" s="44"/>
      <c r="D391" s="81"/>
      <c r="E391" s="75"/>
      <c r="F391" s="75"/>
      <c r="G391" s="93"/>
      <c r="H391" s="80"/>
      <c r="I391" s="80"/>
    </row>
    <row r="392" spans="1:12" ht="28.5" customHeight="1" x14ac:dyDescent="0.15">
      <c r="A392" s="272"/>
      <c r="B392" s="273"/>
      <c r="C392" s="44"/>
      <c r="D392" s="81"/>
      <c r="E392" s="75"/>
      <c r="F392" s="75"/>
      <c r="G392" s="93"/>
      <c r="H392" s="80"/>
      <c r="I392" s="80"/>
    </row>
    <row r="393" spans="1:12" ht="28.5" customHeight="1" x14ac:dyDescent="0.15">
      <c r="A393" s="272"/>
      <c r="B393" s="273"/>
      <c r="C393" s="44"/>
      <c r="D393" s="81"/>
      <c r="E393" s="75"/>
      <c r="F393" s="75"/>
      <c r="G393" s="93"/>
      <c r="H393" s="80"/>
      <c r="I393" s="80"/>
    </row>
    <row r="394" spans="1:12" ht="28.5" customHeight="1" x14ac:dyDescent="0.15">
      <c r="A394" s="272"/>
      <c r="B394" s="273"/>
      <c r="C394" s="44"/>
      <c r="D394" s="81"/>
      <c r="E394" s="75"/>
      <c r="F394" s="75"/>
      <c r="G394" s="93"/>
      <c r="H394" s="80"/>
      <c r="I394" s="80"/>
    </row>
    <row r="395" spans="1:12" ht="28.5" customHeight="1" x14ac:dyDescent="0.15">
      <c r="A395" s="272"/>
      <c r="B395" s="273"/>
      <c r="C395" s="44"/>
      <c r="D395" s="81"/>
      <c r="E395" s="75"/>
      <c r="F395" s="75"/>
      <c r="G395" s="93"/>
      <c r="H395" s="80"/>
      <c r="I395" s="80"/>
    </row>
    <row r="396" spans="1:12" ht="28.5" customHeight="1" x14ac:dyDescent="0.15">
      <c r="A396" s="272"/>
      <c r="B396" s="273"/>
      <c r="C396" s="44"/>
      <c r="D396" s="81"/>
      <c r="E396" s="75"/>
      <c r="F396" s="75"/>
      <c r="G396" s="93"/>
      <c r="H396" s="80"/>
      <c r="I396" s="80"/>
    </row>
    <row r="397" spans="1:12" ht="28.5" customHeight="1" x14ac:dyDescent="0.15">
      <c r="A397" s="272"/>
      <c r="B397" s="273"/>
      <c r="C397" s="44"/>
      <c r="D397" s="81"/>
      <c r="E397" s="75"/>
      <c r="F397" s="75"/>
      <c r="G397" s="93"/>
      <c r="H397" s="80"/>
      <c r="I397" s="80"/>
    </row>
    <row r="398" spans="1:12" ht="28.5" customHeight="1" x14ac:dyDescent="0.15">
      <c r="A398" s="272"/>
      <c r="B398" s="273"/>
      <c r="C398" s="44"/>
      <c r="D398" s="81"/>
      <c r="E398" s="75"/>
      <c r="F398" s="75"/>
      <c r="G398" s="93"/>
      <c r="H398" s="80"/>
      <c r="I398" s="80"/>
      <c r="K398" s="165" t="s">
        <v>199</v>
      </c>
      <c r="L398" s="168" t="str">
        <f>IF(C399="","　　　　　　",SUMIF(D384:D398,K398,C384:C398))</f>
        <v>　　　　　　</v>
      </c>
    </row>
    <row r="399" spans="1:12" ht="28.5" customHeight="1" x14ac:dyDescent="0.15">
      <c r="A399" s="274" t="s">
        <v>85</v>
      </c>
      <c r="B399" s="274"/>
      <c r="C399" s="166" t="str">
        <f>IF(SUM(C384:C398)=0,"",SUM(C384:C398))</f>
        <v/>
      </c>
      <c r="D399" s="167" t="str">
        <f>"円、うち寄附："&amp;TEXT(L398,"#,##0")&amp;"円、その他の収入："&amp;TEXT(L399,"#,##0")&amp;"円）"</f>
        <v>円、うち寄附：　　　　　　円、その他の収入：　　　　　　円）</v>
      </c>
      <c r="E399" s="74"/>
      <c r="F399" s="73"/>
      <c r="G399" s="73"/>
      <c r="H399" s="73"/>
      <c r="I399" s="73"/>
      <c r="J399" s="73"/>
      <c r="K399" s="165" t="s">
        <v>19</v>
      </c>
      <c r="L399" s="168" t="str">
        <f>IF(C399="","　　　　　　",SUMIF(D384:D398,K399,C384:C398))</f>
        <v>　　　　　　</v>
      </c>
    </row>
  </sheetData>
  <sheetProtection sheet="1" objects="1" scenarios="1" formatCells="0" formatColumns="0" formatRows="0" selectLockedCells="1" sort="0"/>
  <mergeCells count="460">
    <mergeCell ref="A399:B399"/>
    <mergeCell ref="A394:B394"/>
    <mergeCell ref="A395:B395"/>
    <mergeCell ref="A396:B396"/>
    <mergeCell ref="A397:B397"/>
    <mergeCell ref="A398:B398"/>
    <mergeCell ref="A389:B389"/>
    <mergeCell ref="A390:B390"/>
    <mergeCell ref="A391:B391"/>
    <mergeCell ref="A392:B392"/>
    <mergeCell ref="A393:B393"/>
    <mergeCell ref="A384:B384"/>
    <mergeCell ref="A385:B385"/>
    <mergeCell ref="A386:B386"/>
    <mergeCell ref="A387:B387"/>
    <mergeCell ref="A388:B388"/>
    <mergeCell ref="D382:D383"/>
    <mergeCell ref="E382:G382"/>
    <mergeCell ref="H382:H383"/>
    <mergeCell ref="I382:I383"/>
    <mergeCell ref="K382:L382"/>
    <mergeCell ref="A377:B377"/>
    <mergeCell ref="A378:B378"/>
    <mergeCell ref="A379:B379"/>
    <mergeCell ref="A382:B383"/>
    <mergeCell ref="C382:C383"/>
    <mergeCell ref="A372:B372"/>
    <mergeCell ref="A373:B373"/>
    <mergeCell ref="A374:B374"/>
    <mergeCell ref="A375:B375"/>
    <mergeCell ref="A376:B376"/>
    <mergeCell ref="A367:B367"/>
    <mergeCell ref="A368:B368"/>
    <mergeCell ref="A369:B369"/>
    <mergeCell ref="A370:B370"/>
    <mergeCell ref="A371:B371"/>
    <mergeCell ref="I362:I363"/>
    <mergeCell ref="K362:L362"/>
    <mergeCell ref="A364:B364"/>
    <mergeCell ref="A365:B365"/>
    <mergeCell ref="A366:B366"/>
    <mergeCell ref="A362:B363"/>
    <mergeCell ref="C362:C363"/>
    <mergeCell ref="D362:D363"/>
    <mergeCell ref="E362:G362"/>
    <mergeCell ref="H362:H363"/>
    <mergeCell ref="A355:B355"/>
    <mergeCell ref="A356:B356"/>
    <mergeCell ref="A357:B357"/>
    <mergeCell ref="A358:B358"/>
    <mergeCell ref="A359:B359"/>
    <mergeCell ref="A350:B350"/>
    <mergeCell ref="A351:B351"/>
    <mergeCell ref="A352:B352"/>
    <mergeCell ref="A353:B353"/>
    <mergeCell ref="A354:B354"/>
    <mergeCell ref="A345:B345"/>
    <mergeCell ref="A346:B346"/>
    <mergeCell ref="A347:B347"/>
    <mergeCell ref="A348:B348"/>
    <mergeCell ref="A349:B349"/>
    <mergeCell ref="E342:G342"/>
    <mergeCell ref="H342:H343"/>
    <mergeCell ref="I342:I343"/>
    <mergeCell ref="K342:L342"/>
    <mergeCell ref="A344:B344"/>
    <mergeCell ref="A338:B338"/>
    <mergeCell ref="A339:B339"/>
    <mergeCell ref="A342:B343"/>
    <mergeCell ref="C342:C343"/>
    <mergeCell ref="D342:D343"/>
    <mergeCell ref="A333:B333"/>
    <mergeCell ref="A334:B334"/>
    <mergeCell ref="A335:B335"/>
    <mergeCell ref="A336:B336"/>
    <mergeCell ref="A337:B337"/>
    <mergeCell ref="A328:B328"/>
    <mergeCell ref="A329:B329"/>
    <mergeCell ref="A330:B330"/>
    <mergeCell ref="A331:B331"/>
    <mergeCell ref="A332:B332"/>
    <mergeCell ref="K322:L322"/>
    <mergeCell ref="A324:B324"/>
    <mergeCell ref="A325:B325"/>
    <mergeCell ref="A326:B326"/>
    <mergeCell ref="A327:B327"/>
    <mergeCell ref="C322:C323"/>
    <mergeCell ref="D322:D323"/>
    <mergeCell ref="E322:G322"/>
    <mergeCell ref="H322:H323"/>
    <mergeCell ref="I322:I323"/>
    <mergeCell ref="A316:B316"/>
    <mergeCell ref="A317:B317"/>
    <mergeCell ref="A318:B318"/>
    <mergeCell ref="A319:B319"/>
    <mergeCell ref="A322:B323"/>
    <mergeCell ref="A311:B311"/>
    <mergeCell ref="A312:B312"/>
    <mergeCell ref="A313:B313"/>
    <mergeCell ref="A314:B314"/>
    <mergeCell ref="A315:B315"/>
    <mergeCell ref="A306:B306"/>
    <mergeCell ref="A307:B307"/>
    <mergeCell ref="A308:B308"/>
    <mergeCell ref="A309:B309"/>
    <mergeCell ref="A310:B310"/>
    <mergeCell ref="H302:H303"/>
    <mergeCell ref="I302:I303"/>
    <mergeCell ref="K302:L302"/>
    <mergeCell ref="A304:B304"/>
    <mergeCell ref="A305:B305"/>
    <mergeCell ref="A299:B299"/>
    <mergeCell ref="A302:B303"/>
    <mergeCell ref="C302:C303"/>
    <mergeCell ref="D302:D303"/>
    <mergeCell ref="E302:G302"/>
    <mergeCell ref="A294:B294"/>
    <mergeCell ref="A295:B295"/>
    <mergeCell ref="A296:B296"/>
    <mergeCell ref="A297:B297"/>
    <mergeCell ref="A298:B298"/>
    <mergeCell ref="A289:B289"/>
    <mergeCell ref="A290:B290"/>
    <mergeCell ref="A291:B291"/>
    <mergeCell ref="A292:B292"/>
    <mergeCell ref="A293:B293"/>
    <mergeCell ref="A284:B284"/>
    <mergeCell ref="A285:B285"/>
    <mergeCell ref="A286:B286"/>
    <mergeCell ref="A287:B287"/>
    <mergeCell ref="A288:B288"/>
    <mergeCell ref="D282:D283"/>
    <mergeCell ref="E282:G282"/>
    <mergeCell ref="H282:H283"/>
    <mergeCell ref="I282:I283"/>
    <mergeCell ref="K282:L282"/>
    <mergeCell ref="A277:B277"/>
    <mergeCell ref="A278:B278"/>
    <mergeCell ref="A279:B279"/>
    <mergeCell ref="A282:B283"/>
    <mergeCell ref="C282:C283"/>
    <mergeCell ref="A272:B272"/>
    <mergeCell ref="A273:B273"/>
    <mergeCell ref="A274:B274"/>
    <mergeCell ref="A275:B275"/>
    <mergeCell ref="A276:B276"/>
    <mergeCell ref="A267:B267"/>
    <mergeCell ref="A268:B268"/>
    <mergeCell ref="A269:B269"/>
    <mergeCell ref="A270:B270"/>
    <mergeCell ref="A271:B271"/>
    <mergeCell ref="I262:I263"/>
    <mergeCell ref="K262:L262"/>
    <mergeCell ref="A264:B264"/>
    <mergeCell ref="A265:B265"/>
    <mergeCell ref="A266:B266"/>
    <mergeCell ref="A262:B263"/>
    <mergeCell ref="C262:C263"/>
    <mergeCell ref="D262:D263"/>
    <mergeCell ref="E262:G262"/>
    <mergeCell ref="H262:H263"/>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E242:G242"/>
    <mergeCell ref="H242:H243"/>
    <mergeCell ref="I242:I243"/>
    <mergeCell ref="K242:L242"/>
    <mergeCell ref="A244:B244"/>
    <mergeCell ref="A238:B238"/>
    <mergeCell ref="A239:B239"/>
    <mergeCell ref="A242:B243"/>
    <mergeCell ref="C242:C243"/>
    <mergeCell ref="D242:D243"/>
    <mergeCell ref="A233:B233"/>
    <mergeCell ref="A234:B234"/>
    <mergeCell ref="A235:B235"/>
    <mergeCell ref="A236:B236"/>
    <mergeCell ref="A237:B237"/>
    <mergeCell ref="A228:B228"/>
    <mergeCell ref="A229:B229"/>
    <mergeCell ref="A230:B230"/>
    <mergeCell ref="A231:B231"/>
    <mergeCell ref="A232:B232"/>
    <mergeCell ref="K222:L222"/>
    <mergeCell ref="A224:B224"/>
    <mergeCell ref="A225:B225"/>
    <mergeCell ref="A226:B226"/>
    <mergeCell ref="A227:B227"/>
    <mergeCell ref="C222:C223"/>
    <mergeCell ref="D222:D223"/>
    <mergeCell ref="E222:G222"/>
    <mergeCell ref="H222:H223"/>
    <mergeCell ref="I222:I223"/>
    <mergeCell ref="A216:B216"/>
    <mergeCell ref="A217:B217"/>
    <mergeCell ref="A218:B218"/>
    <mergeCell ref="A219:B219"/>
    <mergeCell ref="A222:B223"/>
    <mergeCell ref="A211:B211"/>
    <mergeCell ref="A212:B212"/>
    <mergeCell ref="A213:B213"/>
    <mergeCell ref="A214:B214"/>
    <mergeCell ref="A215:B215"/>
    <mergeCell ref="A206:B206"/>
    <mergeCell ref="A207:B207"/>
    <mergeCell ref="A208:B208"/>
    <mergeCell ref="A209:B209"/>
    <mergeCell ref="A210:B210"/>
    <mergeCell ref="H202:H203"/>
    <mergeCell ref="I202:I203"/>
    <mergeCell ref="K202:L202"/>
    <mergeCell ref="A204:B204"/>
    <mergeCell ref="A205:B205"/>
    <mergeCell ref="A199:B199"/>
    <mergeCell ref="A202:B203"/>
    <mergeCell ref="C202:C203"/>
    <mergeCell ref="D202:D203"/>
    <mergeCell ref="E202:G202"/>
    <mergeCell ref="A198:B198"/>
    <mergeCell ref="A182:B183"/>
    <mergeCell ref="C182:C183"/>
    <mergeCell ref="D182:D183"/>
    <mergeCell ref="E182:G182"/>
    <mergeCell ref="A193:B193"/>
    <mergeCell ref="A194:B194"/>
    <mergeCell ref="A195:B195"/>
    <mergeCell ref="A196:B196"/>
    <mergeCell ref="A197:B197"/>
    <mergeCell ref="A188:B188"/>
    <mergeCell ref="A189:B189"/>
    <mergeCell ref="A190:B190"/>
    <mergeCell ref="A191:B191"/>
    <mergeCell ref="A192:B192"/>
    <mergeCell ref="A184:B184"/>
    <mergeCell ref="A185:B185"/>
    <mergeCell ref="A186:B186"/>
    <mergeCell ref="A187:B187"/>
    <mergeCell ref="H182:H183"/>
    <mergeCell ref="I182:I183"/>
    <mergeCell ref="K182:L182"/>
    <mergeCell ref="A92:B92"/>
    <mergeCell ref="A93:B93"/>
    <mergeCell ref="A94:B94"/>
    <mergeCell ref="A87:B87"/>
    <mergeCell ref="A88:B88"/>
    <mergeCell ref="A89:B89"/>
    <mergeCell ref="A90:B90"/>
    <mergeCell ref="A91:B91"/>
    <mergeCell ref="A99:B99"/>
    <mergeCell ref="A139:B139"/>
    <mergeCell ref="A113:B113"/>
    <mergeCell ref="A114:B114"/>
    <mergeCell ref="A115:B115"/>
    <mergeCell ref="A116:B116"/>
    <mergeCell ref="A134:B134"/>
    <mergeCell ref="A135:B135"/>
    <mergeCell ref="A136:B136"/>
    <mergeCell ref="A137:B137"/>
    <mergeCell ref="A138:B138"/>
    <mergeCell ref="K122:L122"/>
    <mergeCell ref="A124:B124"/>
    <mergeCell ref="K82:L82"/>
    <mergeCell ref="A117:B117"/>
    <mergeCell ref="A118:B118"/>
    <mergeCell ref="A119:B119"/>
    <mergeCell ref="H102:H103"/>
    <mergeCell ref="I102:I103"/>
    <mergeCell ref="K102:L102"/>
    <mergeCell ref="A104:B104"/>
    <mergeCell ref="A105:B105"/>
    <mergeCell ref="A102:B103"/>
    <mergeCell ref="C102:C103"/>
    <mergeCell ref="D102:D103"/>
    <mergeCell ref="E102:G102"/>
    <mergeCell ref="A106:B106"/>
    <mergeCell ref="A107:B107"/>
    <mergeCell ref="A108:B108"/>
    <mergeCell ref="A109:B109"/>
    <mergeCell ref="A110:B110"/>
    <mergeCell ref="A111:B111"/>
    <mergeCell ref="A112:B112"/>
    <mergeCell ref="A82:B83"/>
    <mergeCell ref="C82:C83"/>
    <mergeCell ref="A84:B84"/>
    <mergeCell ref="A85:B85"/>
    <mergeCell ref="C122:C123"/>
    <mergeCell ref="D122:D123"/>
    <mergeCell ref="E122:G122"/>
    <mergeCell ref="H122:H123"/>
    <mergeCell ref="I122:I123"/>
    <mergeCell ref="E142:G142"/>
    <mergeCell ref="H142:H143"/>
    <mergeCell ref="I142:I143"/>
    <mergeCell ref="D82:D83"/>
    <mergeCell ref="E82:G82"/>
    <mergeCell ref="H82:H83"/>
    <mergeCell ref="I82:I83"/>
    <mergeCell ref="K142:L142"/>
    <mergeCell ref="A144:B144"/>
    <mergeCell ref="A178:B178"/>
    <mergeCell ref="A179:B179"/>
    <mergeCell ref="A142:B143"/>
    <mergeCell ref="C142:C143"/>
    <mergeCell ref="D142:D143"/>
    <mergeCell ref="A145:B145"/>
    <mergeCell ref="A146:B146"/>
    <mergeCell ref="A147:B147"/>
    <mergeCell ref="A148:B148"/>
    <mergeCell ref="A149:B149"/>
    <mergeCell ref="A150:B150"/>
    <mergeCell ref="A151:B151"/>
    <mergeCell ref="A152:B152"/>
    <mergeCell ref="A153:B153"/>
    <mergeCell ref="A154:B154"/>
    <mergeCell ref="A155:B155"/>
    <mergeCell ref="A173:B173"/>
    <mergeCell ref="A174:B174"/>
    <mergeCell ref="A175:B175"/>
    <mergeCell ref="A176:B176"/>
    <mergeCell ref="A177:B177"/>
    <mergeCell ref="A168:B168"/>
    <mergeCell ref="A169:B169"/>
    <mergeCell ref="A170:B170"/>
    <mergeCell ref="A171:B171"/>
    <mergeCell ref="A172:B172"/>
    <mergeCell ref="K162:L162"/>
    <mergeCell ref="A164:B164"/>
    <mergeCell ref="A165:B165"/>
    <mergeCell ref="A166:B166"/>
    <mergeCell ref="A167:B167"/>
    <mergeCell ref="C162:C163"/>
    <mergeCell ref="D162:D163"/>
    <mergeCell ref="E162:G162"/>
    <mergeCell ref="H162:H163"/>
    <mergeCell ref="I162:I163"/>
    <mergeCell ref="A76:B76"/>
    <mergeCell ref="A77:B77"/>
    <mergeCell ref="A78:B78"/>
    <mergeCell ref="A79:B79"/>
    <mergeCell ref="A162:B163"/>
    <mergeCell ref="A156:B156"/>
    <mergeCell ref="A157:B157"/>
    <mergeCell ref="A158:B158"/>
    <mergeCell ref="A159:B159"/>
    <mergeCell ref="A122:B123"/>
    <mergeCell ref="A128:B128"/>
    <mergeCell ref="A129:B129"/>
    <mergeCell ref="A130:B130"/>
    <mergeCell ref="A131:B131"/>
    <mergeCell ref="A132:B132"/>
    <mergeCell ref="A133:B133"/>
    <mergeCell ref="A125:B125"/>
    <mergeCell ref="A126:B126"/>
    <mergeCell ref="A127:B127"/>
    <mergeCell ref="A86:B86"/>
    <mergeCell ref="A95:B95"/>
    <mergeCell ref="A96:B96"/>
    <mergeCell ref="A97:B97"/>
    <mergeCell ref="A98:B98"/>
    <mergeCell ref="A71:B71"/>
    <mergeCell ref="A72:B72"/>
    <mergeCell ref="A73:B73"/>
    <mergeCell ref="A74:B74"/>
    <mergeCell ref="A75:B75"/>
    <mergeCell ref="A66:B66"/>
    <mergeCell ref="A67:B67"/>
    <mergeCell ref="A68:B68"/>
    <mergeCell ref="A69:B69"/>
    <mergeCell ref="A70:B70"/>
    <mergeCell ref="H62:H63"/>
    <mergeCell ref="I62:I63"/>
    <mergeCell ref="K62:L62"/>
    <mergeCell ref="A64:B64"/>
    <mergeCell ref="A65:B65"/>
    <mergeCell ref="A59:B59"/>
    <mergeCell ref="A62:B63"/>
    <mergeCell ref="C62:C63"/>
    <mergeCell ref="D62:D63"/>
    <mergeCell ref="E62:G62"/>
    <mergeCell ref="A54:B54"/>
    <mergeCell ref="A55:B55"/>
    <mergeCell ref="A56:B56"/>
    <mergeCell ref="A57:B57"/>
    <mergeCell ref="A58:B58"/>
    <mergeCell ref="A49:B49"/>
    <mergeCell ref="A50:B50"/>
    <mergeCell ref="A51:B51"/>
    <mergeCell ref="A52:B52"/>
    <mergeCell ref="A53:B53"/>
    <mergeCell ref="A44:B44"/>
    <mergeCell ref="A45:B45"/>
    <mergeCell ref="A46:B46"/>
    <mergeCell ref="A47:B47"/>
    <mergeCell ref="A48:B48"/>
    <mergeCell ref="D42:D43"/>
    <mergeCell ref="E42:G42"/>
    <mergeCell ref="H42:H43"/>
    <mergeCell ref="I42:I43"/>
    <mergeCell ref="K42:L42"/>
    <mergeCell ref="A37:B37"/>
    <mergeCell ref="A38:B38"/>
    <mergeCell ref="A39:B39"/>
    <mergeCell ref="A42:B43"/>
    <mergeCell ref="C42:C43"/>
    <mergeCell ref="A32:B32"/>
    <mergeCell ref="A33:B33"/>
    <mergeCell ref="A34:B34"/>
    <mergeCell ref="A35:B35"/>
    <mergeCell ref="A36:B36"/>
    <mergeCell ref="A27:B27"/>
    <mergeCell ref="A28:B28"/>
    <mergeCell ref="A29:B29"/>
    <mergeCell ref="A30:B30"/>
    <mergeCell ref="A31:B31"/>
    <mergeCell ref="I22:I23"/>
    <mergeCell ref="K22:L22"/>
    <mergeCell ref="A24:B24"/>
    <mergeCell ref="A25:B25"/>
    <mergeCell ref="A26:B26"/>
    <mergeCell ref="A22:B23"/>
    <mergeCell ref="C22:C23"/>
    <mergeCell ref="D22:D23"/>
    <mergeCell ref="E22:G22"/>
    <mergeCell ref="H22:H23"/>
    <mergeCell ref="I2:I3"/>
    <mergeCell ref="A4:B4"/>
    <mergeCell ref="A5:B5"/>
    <mergeCell ref="A6:B6"/>
    <mergeCell ref="K2:L2"/>
    <mergeCell ref="A7:B7"/>
    <mergeCell ref="H2:H3"/>
    <mergeCell ref="A19:B19"/>
    <mergeCell ref="A17:B17"/>
    <mergeCell ref="A16:B16"/>
    <mergeCell ref="A18:B18"/>
    <mergeCell ref="A9:B9"/>
    <mergeCell ref="A10:B10"/>
    <mergeCell ref="A11:B11"/>
    <mergeCell ref="A12:B12"/>
    <mergeCell ref="A13:B13"/>
    <mergeCell ref="A14:B14"/>
    <mergeCell ref="A15:B15"/>
    <mergeCell ref="A8:B8"/>
    <mergeCell ref="A2:B3"/>
    <mergeCell ref="C2:C3"/>
    <mergeCell ref="D2:D3"/>
    <mergeCell ref="E2:G2"/>
  </mergeCells>
  <phoneticPr fontId="11"/>
  <conditionalFormatting sqref="A4:G5 A8:G18 A6:D7 F6:G7">
    <cfRule type="expression" dxfId="41" priority="40">
      <formula>AND($C4&lt;&gt;"",A4="")</formula>
    </cfRule>
  </conditionalFormatting>
  <conditionalFormatting sqref="E4:G5 E8:G18 F6:G7">
    <cfRule type="expression" dxfId="40" priority="39">
      <formula>$D4="その他の収入"</formula>
    </cfRule>
  </conditionalFormatting>
  <conditionalFormatting sqref="A24:G38">
    <cfRule type="expression" dxfId="39" priority="38">
      <formula>AND($C24&lt;&gt;"",A24="")</formula>
    </cfRule>
  </conditionalFormatting>
  <conditionalFormatting sqref="E24:G38">
    <cfRule type="expression" dxfId="38" priority="37">
      <formula>$D24="その他の収入"</formula>
    </cfRule>
  </conditionalFormatting>
  <conditionalFormatting sqref="A44:G58">
    <cfRule type="expression" dxfId="37" priority="36">
      <formula>AND($C44&lt;&gt;"",A44="")</formula>
    </cfRule>
  </conditionalFormatting>
  <conditionalFormatting sqref="E44:G58">
    <cfRule type="expression" dxfId="36" priority="35">
      <formula>$D44="その他の収入"</formula>
    </cfRule>
  </conditionalFormatting>
  <conditionalFormatting sqref="A64:G78">
    <cfRule type="expression" dxfId="35" priority="34">
      <formula>AND($C64&lt;&gt;"",A64="")</formula>
    </cfRule>
  </conditionalFormatting>
  <conditionalFormatting sqref="E64:G78">
    <cfRule type="expression" dxfId="34" priority="33">
      <formula>$D64="その他の収入"</formula>
    </cfRule>
  </conditionalFormatting>
  <conditionalFormatting sqref="A84:G98">
    <cfRule type="expression" dxfId="33" priority="32">
      <formula>AND($C84&lt;&gt;"",A84="")</formula>
    </cfRule>
  </conditionalFormatting>
  <conditionalFormatting sqref="E84:G98">
    <cfRule type="expression" dxfId="32" priority="31">
      <formula>$D84="その他の収入"</formula>
    </cfRule>
  </conditionalFormatting>
  <conditionalFormatting sqref="A104:G118">
    <cfRule type="expression" dxfId="31" priority="30">
      <formula>AND($C104&lt;&gt;"",A104="")</formula>
    </cfRule>
  </conditionalFormatting>
  <conditionalFormatting sqref="E104:G118">
    <cfRule type="expression" dxfId="30" priority="29">
      <formula>$D104="その他の収入"</formula>
    </cfRule>
  </conditionalFormatting>
  <conditionalFormatting sqref="A124:G138">
    <cfRule type="expression" dxfId="29" priority="28">
      <formula>AND($C124&lt;&gt;"",A124="")</formula>
    </cfRule>
  </conditionalFormatting>
  <conditionalFormatting sqref="E124:G138">
    <cfRule type="expression" dxfId="28" priority="27">
      <formula>$D124="その他の収入"</formula>
    </cfRule>
  </conditionalFormatting>
  <conditionalFormatting sqref="A144:G158">
    <cfRule type="expression" dxfId="27" priority="26">
      <formula>AND($C144&lt;&gt;"",A144="")</formula>
    </cfRule>
  </conditionalFormatting>
  <conditionalFormatting sqref="E144:G158">
    <cfRule type="expression" dxfId="26" priority="25">
      <formula>$D144="その他の収入"</formula>
    </cfRule>
  </conditionalFormatting>
  <conditionalFormatting sqref="A164:G178">
    <cfRule type="expression" dxfId="25" priority="24">
      <formula>AND($C164&lt;&gt;"",A164="")</formula>
    </cfRule>
  </conditionalFormatting>
  <conditionalFormatting sqref="E164:G178">
    <cfRule type="expression" dxfId="24" priority="23">
      <formula>$D164="その他の収入"</formula>
    </cfRule>
  </conditionalFormatting>
  <conditionalFormatting sqref="A184:G198">
    <cfRule type="expression" dxfId="23" priority="22">
      <formula>AND($C184&lt;&gt;"",A184="")</formula>
    </cfRule>
  </conditionalFormatting>
  <conditionalFormatting sqref="E184:G198">
    <cfRule type="expression" dxfId="22" priority="21">
      <formula>$D184="その他の収入"</formula>
    </cfRule>
  </conditionalFormatting>
  <conditionalFormatting sqref="A204:G218">
    <cfRule type="expression" dxfId="21" priority="20">
      <formula>AND($C204&lt;&gt;"",A204="")</formula>
    </cfRule>
  </conditionalFormatting>
  <conditionalFormatting sqref="E204:G218">
    <cfRule type="expression" dxfId="20" priority="19">
      <formula>$D204="その他の収入"</formula>
    </cfRule>
  </conditionalFormatting>
  <conditionalFormatting sqref="A224:G238">
    <cfRule type="expression" dxfId="19" priority="18">
      <formula>AND($C224&lt;&gt;"",A224="")</formula>
    </cfRule>
  </conditionalFormatting>
  <conditionalFormatting sqref="E224:G238">
    <cfRule type="expression" dxfId="18" priority="17">
      <formula>$D224="その他の収入"</formula>
    </cfRule>
  </conditionalFormatting>
  <conditionalFormatting sqref="A244:G258">
    <cfRule type="expression" dxfId="17" priority="16">
      <formula>AND($C244&lt;&gt;"",A244="")</formula>
    </cfRule>
  </conditionalFormatting>
  <conditionalFormatting sqref="E244:G258">
    <cfRule type="expression" dxfId="16" priority="15">
      <formula>$D244="その他の収入"</formula>
    </cfRule>
  </conditionalFormatting>
  <conditionalFormatting sqref="A264:G278">
    <cfRule type="expression" dxfId="15" priority="14">
      <formula>AND($C264&lt;&gt;"",A264="")</formula>
    </cfRule>
  </conditionalFormatting>
  <conditionalFormatting sqref="E264:G278">
    <cfRule type="expression" dxfId="14" priority="13">
      <formula>$D264="その他の収入"</formula>
    </cfRule>
  </conditionalFormatting>
  <conditionalFormatting sqref="A284:G298">
    <cfRule type="expression" dxfId="13" priority="12">
      <formula>AND($C284&lt;&gt;"",A284="")</formula>
    </cfRule>
  </conditionalFormatting>
  <conditionalFormatting sqref="E284:G298">
    <cfRule type="expression" dxfId="12" priority="11">
      <formula>$D284="その他の収入"</formula>
    </cfRule>
  </conditionalFormatting>
  <conditionalFormatting sqref="A304:G318">
    <cfRule type="expression" dxfId="11" priority="10">
      <formula>AND($C304&lt;&gt;"",A304="")</formula>
    </cfRule>
  </conditionalFormatting>
  <conditionalFormatting sqref="E304:G318">
    <cfRule type="expression" dxfId="10" priority="9">
      <formula>$D304="その他の収入"</formula>
    </cfRule>
  </conditionalFormatting>
  <conditionalFormatting sqref="A324:G338">
    <cfRule type="expression" dxfId="9" priority="8">
      <formula>AND($C324&lt;&gt;"",A324="")</formula>
    </cfRule>
  </conditionalFormatting>
  <conditionalFormatting sqref="E324:G338">
    <cfRule type="expression" dxfId="8" priority="7">
      <formula>$D324="その他の収入"</formula>
    </cfRule>
  </conditionalFormatting>
  <conditionalFormatting sqref="A344:G358">
    <cfRule type="expression" dxfId="7" priority="6">
      <formula>AND($C344&lt;&gt;"",A344="")</formula>
    </cfRule>
  </conditionalFormatting>
  <conditionalFormatting sqref="E344:G358">
    <cfRule type="expression" dxfId="6" priority="5">
      <formula>$D344="その他の収入"</formula>
    </cfRule>
  </conditionalFormatting>
  <conditionalFormatting sqref="A364:G378">
    <cfRule type="expression" dxfId="5" priority="4">
      <formula>AND($C364&lt;&gt;"",A364="")</formula>
    </cfRule>
  </conditionalFormatting>
  <conditionalFormatting sqref="E364:G378">
    <cfRule type="expression" dxfId="4" priority="3">
      <formula>$D364="その他の収入"</formula>
    </cfRule>
  </conditionalFormatting>
  <conditionalFormatting sqref="A384:G398">
    <cfRule type="expression" dxfId="3" priority="2">
      <formula>AND($C384&lt;&gt;"",A384="")</formula>
    </cfRule>
  </conditionalFormatting>
  <conditionalFormatting sqref="E384:G398">
    <cfRule type="expression" dxfId="2" priority="1">
      <formula>$D384="その他の収入"</formula>
    </cfRule>
  </conditionalFormatting>
  <conditionalFormatting sqref="E6">
    <cfRule type="expression" dxfId="1" priority="41">
      <formula>AND($C7&lt;&gt;"",E6="")</formula>
    </cfRule>
  </conditionalFormatting>
  <conditionalFormatting sqref="E6">
    <cfRule type="expression" dxfId="0" priority="42">
      <formula>$D7="その他の収入"</formula>
    </cfRule>
  </conditionalFormatting>
  <dataValidations count="6">
    <dataValidation type="list" allowBlank="1" showInputMessage="1" showErrorMessage="1" sqref="D4:D18 D364:D378 D24:D38 D44:D58 D144:D158 D124:D138 D104:D118 D84:D98 D64:D78 D164:D178 D184:D198 D204:D218 D224:D238 D324:D338 D304:D318 D284:D298 D264:D278 D244:D258 D344:D358 D384:D398">
      <formula1>$K$3:$L$3</formula1>
    </dataValidation>
    <dataValidation type="date" operator="greaterThan" allowBlank="1" showInputMessage="1" showErrorMessage="1" errorTitle="日付の入力方法" error="2020/9/12_x000a_令和2年9月12日_x000a_R2.9.12_x000a_のように年月日を入力してください。" sqref="A4:B18 A364:B378 A24:B38 A44:B58 A144:B158 A124:B138 A104:B118 A84:B98 A64:B78 A164:B178 A184:B198 A204:B218 A224:B238 A324:B338 A304:B318 A284:B298 A264:B278 A244:B258 A344:B358 A384:B398">
      <formula1>42736</formula1>
    </dataValidation>
    <dataValidation type="custom" allowBlank="1" showInputMessage="1" showErrorMessage="1" errorTitle="記入不要" error="種別が「その他の収入」の場合は記入しないでください。" sqref="E344:F358 E384:F398 E364:F378 E24:F38 E44:F58 E64:F78 E84:F98 E104:F118 E124:F138 E144:F158 E164:F178 E184:F198 E204:F218 E224:F238 E244:F258 E264:F278 E284:F298 E304:F318 E324:F338 F4:F18 E4:E5 E8:E18">
      <formula1>$D4="寄附"</formula1>
    </dataValidation>
    <dataValidation type="list" showInputMessage="1" showErrorMessage="1" promptTitle="プルダウンから選択" prompt="空白または１を選択します。" sqref="C1">
      <formula1>"　,1"</formula1>
    </dataValidation>
    <dataValidation allowBlank="1" showInputMessage="1" showErrorMessage="1" promptTitle="団体の場合は不要" prompt="寄附をした者が個人の場合は職業を記入すること。" sqref="G4:G18 G364:G378 G24:G38 G44:G58 G64:G78 G84:G98 G104:G118 G124:G138 G144:G158 G164:G178 G184:G198 G204:G218 G224:G238 G244:G258 G264:G278 G284:G298 G304:G318 G324:G338 G344:G358 G384:G398"/>
    <dataValidation type="custom" allowBlank="1" showInputMessage="1" showErrorMessage="1" errorTitle="記入不要" error="種別が「その他の収入」の場合は記入しないでください。" sqref="E6">
      <formula1>$D7="寄附"</formula1>
    </dataValidation>
  </dataValidations>
  <printOptions horizontalCentered="1"/>
  <pageMargins left="0.78740157480314965" right="0.78740157480314965" top="0.78740157480314965" bottom="0.59055118110236227" header="0.78740157480314965" footer="0"/>
  <pageSetup paperSize="9" scale="96" fitToHeight="0" orientation="landscape" horizontalDpi="300" verticalDpi="300" r:id="rId1"/>
  <rowBreaks count="19" manualBreakCount="19">
    <brk id="20" max="8" man="1"/>
    <brk id="40" max="8" man="1"/>
    <brk id="60" max="8" man="1"/>
    <brk id="80" max="8" man="1"/>
    <brk id="100" max="8" man="1"/>
    <brk id="120" max="8" man="1"/>
    <brk id="140" max="8" man="1"/>
    <brk id="160" max="8" man="1"/>
    <brk id="180" max="8" man="1"/>
    <brk id="200" max="8" man="1"/>
    <brk id="220" max="8" man="1"/>
    <brk id="240" max="8" man="1"/>
    <brk id="260" max="8" man="1"/>
    <brk id="280" max="8" man="1"/>
    <brk id="300" max="8" man="1"/>
    <brk id="320" max="8" man="1"/>
    <brk id="340" max="8" man="1"/>
    <brk id="360" max="8" man="1"/>
    <brk id="380" max="8" man="1"/>
  </rowBreaks>
  <colBreaks count="1" manualBreakCount="1">
    <brk id="1" max="1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view="pageBreakPreview" topLeftCell="A6" zoomScale="75" zoomScaleNormal="85" zoomScaleSheetLayoutView="75" workbookViewId="0">
      <selection activeCell="K16" sqref="K16"/>
    </sheetView>
  </sheetViews>
  <sheetFormatPr defaultColWidth="9" defaultRowHeight="13.5" x14ac:dyDescent="0.15"/>
  <cols>
    <col min="1" max="1" width="4.125" style="11" customWidth="1"/>
    <col min="2" max="2" width="13.875" style="11" bestFit="1" customWidth="1"/>
    <col min="3" max="3" width="15.25" style="11" customWidth="1"/>
    <col min="4" max="4" width="13.625" style="11" customWidth="1"/>
    <col min="5" max="5" width="33.75" style="11" customWidth="1"/>
    <col min="6" max="6" width="16.125" style="11" bestFit="1" customWidth="1"/>
    <col min="7" max="7" width="10.625" style="11" customWidth="1"/>
    <col min="8" max="8" width="16.875" style="11" customWidth="1"/>
    <col min="9" max="9" width="14.375" style="11" customWidth="1"/>
    <col min="10" max="10" width="4.625" style="11" customWidth="1"/>
    <col min="11" max="12" width="11.75" style="11" customWidth="1"/>
    <col min="13" max="16384" width="9" style="11"/>
  </cols>
  <sheetData>
    <row r="1" spans="1:12" ht="14.25" x14ac:dyDescent="0.15">
      <c r="A1" s="205" t="s">
        <v>11</v>
      </c>
      <c r="B1" s="205"/>
      <c r="C1" s="205"/>
      <c r="D1" s="205"/>
    </row>
    <row r="2" spans="1:12" ht="26.25" customHeight="1" x14ac:dyDescent="0.15">
      <c r="A2" s="196" t="s">
        <v>47</v>
      </c>
      <c r="B2" s="197"/>
      <c r="C2" s="200" t="s">
        <v>46</v>
      </c>
      <c r="D2" s="188" t="s">
        <v>15</v>
      </c>
      <c r="E2" s="188" t="s">
        <v>16</v>
      </c>
      <c r="F2" s="188"/>
      <c r="G2" s="188"/>
      <c r="H2" s="195" t="s">
        <v>37</v>
      </c>
      <c r="I2" s="188" t="s">
        <v>18</v>
      </c>
      <c r="K2" s="193" t="s">
        <v>90</v>
      </c>
      <c r="L2" s="194"/>
    </row>
    <row r="3" spans="1:12" ht="26.25" customHeight="1" x14ac:dyDescent="0.15">
      <c r="A3" s="198"/>
      <c r="B3" s="199"/>
      <c r="C3" s="201"/>
      <c r="D3" s="188"/>
      <c r="E3" s="135" t="s">
        <v>12</v>
      </c>
      <c r="F3" s="121" t="s">
        <v>13</v>
      </c>
      <c r="G3" s="121" t="s">
        <v>17</v>
      </c>
      <c r="H3" s="195"/>
      <c r="I3" s="188"/>
      <c r="K3" s="136" t="s">
        <v>100</v>
      </c>
      <c r="L3" s="136" t="s">
        <v>19</v>
      </c>
    </row>
    <row r="4" spans="1:12" ht="28.5" customHeight="1" x14ac:dyDescent="0.15">
      <c r="A4" s="189"/>
      <c r="B4" s="190"/>
      <c r="C4" s="44"/>
      <c r="D4" s="81"/>
      <c r="E4" s="75"/>
      <c r="F4" s="75"/>
      <c r="G4" s="93"/>
      <c r="H4" s="82"/>
      <c r="I4" s="82"/>
    </row>
    <row r="5" spans="1:12" ht="28.5" customHeight="1" x14ac:dyDescent="0.15">
      <c r="A5" s="191"/>
      <c r="B5" s="192"/>
      <c r="C5" s="44"/>
      <c r="D5" s="81"/>
      <c r="E5" s="75"/>
      <c r="F5" s="75"/>
      <c r="G5" s="93"/>
      <c r="H5" s="82"/>
      <c r="I5" s="82"/>
    </row>
    <row r="6" spans="1:12" ht="28.5" customHeight="1" x14ac:dyDescent="0.15">
      <c r="A6" s="191"/>
      <c r="B6" s="192"/>
      <c r="C6" s="44"/>
      <c r="D6" s="81"/>
      <c r="E6" s="75"/>
      <c r="F6" s="75"/>
      <c r="G6" s="93"/>
      <c r="H6" s="82"/>
      <c r="I6" s="82"/>
    </row>
    <row r="7" spans="1:12" ht="28.5" customHeight="1" x14ac:dyDescent="0.15">
      <c r="A7" s="191"/>
      <c r="B7" s="192"/>
      <c r="C7" s="44"/>
      <c r="D7" s="81"/>
      <c r="E7" s="75"/>
      <c r="F7" s="75"/>
      <c r="G7" s="93"/>
      <c r="H7" s="82"/>
      <c r="I7" s="82"/>
    </row>
    <row r="8" spans="1:12" ht="28.5" customHeight="1" x14ac:dyDescent="0.15">
      <c r="A8" s="191"/>
      <c r="B8" s="192"/>
      <c r="C8" s="44"/>
      <c r="D8" s="81"/>
      <c r="E8" s="75"/>
      <c r="F8" s="75"/>
      <c r="G8" s="93"/>
      <c r="H8" s="82"/>
      <c r="I8" s="82"/>
    </row>
    <row r="9" spans="1:12" ht="28.5" customHeight="1" x14ac:dyDescent="0.15">
      <c r="A9" s="206" t="s">
        <v>20</v>
      </c>
      <c r="B9" s="160" t="s">
        <v>86</v>
      </c>
      <c r="C9" s="161" t="str">
        <f>IF(COUNTA(収入の部!C4:C18)=0,"",SUMIF(収入の部!D:D,'収入の部 (最終)'!B9,収入の部!C:C)+SUMIF($D$4:$D$8,'収入の部 (最終)'!B9,$C$4:$C$8))</f>
        <v/>
      </c>
      <c r="D9" s="137"/>
      <c r="E9" s="276" t="s">
        <v>203</v>
      </c>
      <c r="F9" s="74"/>
      <c r="G9" s="74"/>
      <c r="H9" s="74"/>
      <c r="I9" s="74"/>
    </row>
    <row r="10" spans="1:12" ht="28.5" customHeight="1" x14ac:dyDescent="0.15">
      <c r="A10" s="206"/>
      <c r="B10" s="160" t="s">
        <v>19</v>
      </c>
      <c r="C10" s="161" t="str">
        <f>IF(COUNTA(収入の部!C4:C18)=0,"",SUMIF(収入の部!D:D,'収入の部 (最終)'!B10,収入の部!C:C)+SUMIF($D$4:$D$8,'収入の部 (最終)'!B10,$C$4:$C$8))</f>
        <v/>
      </c>
      <c r="D10" s="138"/>
      <c r="E10" s="155" t="s">
        <v>75</v>
      </c>
      <c r="F10" s="132"/>
      <c r="G10" s="131" t="s">
        <v>29</v>
      </c>
      <c r="H10" s="139"/>
      <c r="I10" s="140"/>
    </row>
    <row r="11" spans="1:12" ht="28.5" customHeight="1" x14ac:dyDescent="0.15">
      <c r="A11" s="206"/>
      <c r="B11" s="160" t="s">
        <v>20</v>
      </c>
      <c r="C11" s="161" t="str">
        <f>IF(AND(C9="",C10=""),"",SUM(C9:C10))</f>
        <v/>
      </c>
      <c r="D11" s="138"/>
      <c r="E11" s="156" t="s">
        <v>76</v>
      </c>
      <c r="F11" s="133"/>
      <c r="G11" s="68" t="s">
        <v>29</v>
      </c>
      <c r="H11" s="141"/>
      <c r="I11" s="142"/>
    </row>
    <row r="12" spans="1:12" ht="28.5" customHeight="1" x14ac:dyDescent="0.15">
      <c r="A12" s="206" t="s">
        <v>21</v>
      </c>
      <c r="B12" s="160" t="s">
        <v>86</v>
      </c>
      <c r="C12" s="44"/>
      <c r="D12" s="138"/>
      <c r="E12" s="156" t="s">
        <v>28</v>
      </c>
      <c r="F12" s="133"/>
      <c r="G12" s="68" t="s">
        <v>29</v>
      </c>
      <c r="H12" s="141"/>
      <c r="I12" s="142"/>
    </row>
    <row r="13" spans="1:12" ht="28.5" customHeight="1" x14ac:dyDescent="0.15">
      <c r="A13" s="206"/>
      <c r="B13" s="160" t="s">
        <v>19</v>
      </c>
      <c r="C13" s="44"/>
      <c r="D13" s="138"/>
      <c r="E13" s="156" t="s">
        <v>77</v>
      </c>
      <c r="F13" s="133"/>
      <c r="G13" s="68" t="s">
        <v>29</v>
      </c>
      <c r="H13" s="141"/>
      <c r="I13" s="142"/>
    </row>
    <row r="14" spans="1:12" ht="28.5" customHeight="1" x14ac:dyDescent="0.15">
      <c r="A14" s="206"/>
      <c r="B14" s="160" t="s">
        <v>20</v>
      </c>
      <c r="C14" s="161" t="str">
        <f>IF(AND(C12="",C13=""),"",SUM(C12:C13))</f>
        <v/>
      </c>
      <c r="D14" s="138"/>
      <c r="E14" s="157" t="s">
        <v>78</v>
      </c>
      <c r="F14" s="134"/>
      <c r="G14" s="68" t="s">
        <v>29</v>
      </c>
      <c r="H14" s="141"/>
      <c r="I14" s="142"/>
    </row>
    <row r="15" spans="1:12" ht="28.5" customHeight="1" x14ac:dyDescent="0.15">
      <c r="A15" s="206" t="s">
        <v>22</v>
      </c>
      <c r="B15" s="160" t="s">
        <v>86</v>
      </c>
      <c r="C15" s="161" t="str">
        <f>IFERROR(IF(AND(C9="",C12=""),"",C9+C12),"")</f>
        <v/>
      </c>
      <c r="D15" s="138"/>
      <c r="E15" s="156" t="s">
        <v>79</v>
      </c>
      <c r="F15" s="133"/>
      <c r="G15" s="68" t="s">
        <v>29</v>
      </c>
      <c r="H15" s="141"/>
      <c r="I15" s="142"/>
    </row>
    <row r="16" spans="1:12" ht="28.5" customHeight="1" x14ac:dyDescent="0.15">
      <c r="A16" s="206"/>
      <c r="B16" s="160" t="s">
        <v>19</v>
      </c>
      <c r="C16" s="161" t="str">
        <f>IFERROR(IF(AND(C10="",C13=""),"",C10+C13),"")</f>
        <v/>
      </c>
      <c r="D16" s="138"/>
      <c r="E16" s="158"/>
      <c r="F16" s="143"/>
      <c r="G16" s="141"/>
      <c r="H16" s="141"/>
      <c r="I16" s="142"/>
    </row>
    <row r="17" spans="1:9" ht="28.5" customHeight="1" x14ac:dyDescent="0.15">
      <c r="A17" s="206"/>
      <c r="B17" s="160" t="s">
        <v>60</v>
      </c>
      <c r="C17" s="12" t="str">
        <f>IFERROR(IF(AND(C11="",C14=""),"",IF(C14="",C11,C11+C14)),"")</f>
        <v/>
      </c>
      <c r="D17" s="138"/>
      <c r="E17" s="159" t="s">
        <v>80</v>
      </c>
      <c r="F17" s="162" t="str">
        <f>IF(COUNTBLANK(F10:F15)=6,"",SUM(F10:F15))</f>
        <v/>
      </c>
      <c r="G17" s="68" t="s">
        <v>29</v>
      </c>
      <c r="H17" s="141"/>
      <c r="I17" s="142"/>
    </row>
    <row r="18" spans="1:9" ht="28.5" customHeight="1" x14ac:dyDescent="0.15">
      <c r="A18" s="144"/>
      <c r="B18" s="145"/>
      <c r="C18" s="146"/>
      <c r="D18" s="147"/>
      <c r="E18" s="148"/>
      <c r="F18" s="149"/>
      <c r="G18" s="149"/>
      <c r="H18" s="149"/>
      <c r="I18" s="150"/>
    </row>
    <row r="19" spans="1:9" ht="13.15" customHeight="1" thickBot="1" x14ac:dyDescent="0.2">
      <c r="A19" s="151"/>
      <c r="B19" s="151"/>
      <c r="D19" s="152"/>
      <c r="E19" s="153" t="s">
        <v>105</v>
      </c>
      <c r="F19" s="141"/>
      <c r="G19" s="141"/>
      <c r="H19" s="141"/>
      <c r="I19" s="141"/>
    </row>
    <row r="20" spans="1:9" ht="28.5" customHeight="1" thickBot="1" x14ac:dyDescent="0.2">
      <c r="E20" s="141"/>
      <c r="F20" s="147"/>
      <c r="G20" s="147"/>
      <c r="H20" s="147"/>
      <c r="I20" s="154" t="s">
        <v>62</v>
      </c>
    </row>
    <row r="21" spans="1:9" ht="28.5" customHeight="1" x14ac:dyDescent="0.15"/>
    <row r="22" spans="1:9" ht="28.5" customHeight="1" x14ac:dyDescent="0.15"/>
    <row r="23" spans="1:9" ht="28.5" customHeight="1" x14ac:dyDescent="0.15"/>
    <row r="24" spans="1:9" ht="28.5" customHeight="1" x14ac:dyDescent="0.15"/>
    <row r="25" spans="1:9" ht="28.5" customHeight="1" x14ac:dyDescent="0.15"/>
    <row r="26" spans="1:9" ht="28.5" customHeight="1" x14ac:dyDescent="0.15"/>
    <row r="27" spans="1:9" ht="28.5" customHeight="1" x14ac:dyDescent="0.15"/>
    <row r="28" spans="1:9" ht="28.5" customHeight="1" x14ac:dyDescent="0.15"/>
    <row r="29" spans="1:9" ht="28.5" customHeight="1" x14ac:dyDescent="0.15"/>
    <row r="30" spans="1:9" ht="28.5" customHeight="1" x14ac:dyDescent="0.15"/>
    <row r="31" spans="1:9" ht="28.5" customHeight="1" x14ac:dyDescent="0.15"/>
    <row r="32" spans="1:9" ht="28.5" customHeight="1" x14ac:dyDescent="0.15"/>
    <row r="33" ht="28.5" customHeight="1" x14ac:dyDescent="0.15"/>
    <row r="34" ht="28.5" customHeight="1" x14ac:dyDescent="0.15"/>
    <row r="35" ht="28.5" customHeight="1" x14ac:dyDescent="0.15"/>
    <row r="36" ht="28.5" customHeight="1" x14ac:dyDescent="0.15"/>
    <row r="37" ht="28.5" customHeight="1" x14ac:dyDescent="0.15"/>
    <row r="38" ht="28.5" customHeight="1" x14ac:dyDescent="0.15"/>
    <row r="39" ht="28.5" customHeight="1" x14ac:dyDescent="0.15"/>
    <row r="40" ht="28.5" customHeight="1" x14ac:dyDescent="0.15"/>
    <row r="41" ht="28.5" customHeight="1" x14ac:dyDescent="0.15"/>
    <row r="42" ht="28.5" customHeight="1" x14ac:dyDescent="0.15"/>
    <row r="43" ht="28.5" customHeight="1" x14ac:dyDescent="0.15"/>
    <row r="44" ht="28.5" customHeight="1" x14ac:dyDescent="0.15"/>
    <row r="45" ht="28.5" customHeight="1" x14ac:dyDescent="0.15"/>
    <row r="46" ht="28.5" customHeight="1" x14ac:dyDescent="0.15"/>
    <row r="47" ht="28.5" customHeight="1" x14ac:dyDescent="0.15"/>
    <row r="48" ht="12.75" customHeight="1" x14ac:dyDescent="0.15"/>
  </sheetData>
  <sheetProtection sheet="1" objects="1" scenarios="1" formatCells="0" formatColumns="0" formatRows="0" selectLockedCells="1" sort="0"/>
  <mergeCells count="16">
    <mergeCell ref="K2:L2"/>
    <mergeCell ref="A12:A14"/>
    <mergeCell ref="A15:A17"/>
    <mergeCell ref="A9:A11"/>
    <mergeCell ref="A5:B5"/>
    <mergeCell ref="A7:B7"/>
    <mergeCell ref="A8:B8"/>
    <mergeCell ref="A6:B6"/>
    <mergeCell ref="I2:I3"/>
    <mergeCell ref="A4:B4"/>
    <mergeCell ref="H2:H3"/>
    <mergeCell ref="A1:D1"/>
    <mergeCell ref="A2:B3"/>
    <mergeCell ref="C2:C3"/>
    <mergeCell ref="D2:D3"/>
    <mergeCell ref="E2:G2"/>
  </mergeCells>
  <phoneticPr fontId="28"/>
  <conditionalFormatting sqref="A4:G8">
    <cfRule type="expression" dxfId="4145" priority="2">
      <formula>AND($C4&lt;&gt;"",A4="")</formula>
    </cfRule>
  </conditionalFormatting>
  <conditionalFormatting sqref="E4:G8">
    <cfRule type="expression" dxfId="4144" priority="1">
      <formula>$D4="その他の収入"</formula>
    </cfRule>
  </conditionalFormatting>
  <dataValidations count="4">
    <dataValidation type="list" allowBlank="1" showInputMessage="1" showErrorMessage="1" sqref="D4:D8">
      <formula1>$K$3:$L$3</formula1>
    </dataValidation>
    <dataValidation type="date" operator="greaterThan" allowBlank="1" showInputMessage="1" showErrorMessage="1" errorTitle="日付の入力方法" error="2020/9/12_x000a_令和2年9月12日_x000a_R2.9.12_x000a_のように年月日を入力してください。" sqref="A4:B8">
      <formula1>42736</formula1>
    </dataValidation>
    <dataValidation type="custom" allowBlank="1" showInputMessage="1" showErrorMessage="1" errorTitle="記入不要" error="種別が「その他の収入」の場合は記入しないでください。" sqref="E4:F8">
      <formula1>$D4="寄附"</formula1>
    </dataValidation>
    <dataValidation allowBlank="1" showInputMessage="1" showErrorMessage="1" promptTitle="団体の場合は不要" prompt="寄附をした者が個人の場合は職業を記入すること。" sqref="G4:G8"/>
  </dataValidations>
  <printOptions horizontalCentered="1"/>
  <pageMargins left="0.78740157480314965" right="0.78740157480314965" top="0.78740157480314965" bottom="0.59055118110236227" header="0.78740157480314965" footer="0"/>
  <pageSetup paperSize="9" scale="9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00"/>
  <sheetViews>
    <sheetView view="pageBreakPreview" zoomScale="70" zoomScaleNormal="85" zoomScaleSheetLayoutView="70" workbookViewId="0">
      <selection activeCell="D4" sqref="D4"/>
    </sheetView>
  </sheetViews>
  <sheetFormatPr defaultColWidth="9" defaultRowHeight="13.5" x14ac:dyDescent="0.15"/>
  <cols>
    <col min="1" max="1" width="4.125" style="252" customWidth="1"/>
    <col min="2" max="2" width="11.625" style="252" customWidth="1"/>
    <col min="3" max="3" width="14.375" style="85" customWidth="1"/>
    <col min="4" max="4" width="8.375" style="85" bestFit="1" customWidth="1"/>
    <col min="5" max="5" width="15.125" style="85" customWidth="1"/>
    <col min="6" max="6" width="32.625" style="85" customWidth="1"/>
    <col min="7" max="7" width="15.25" style="85" customWidth="1"/>
    <col min="8" max="8" width="11.5" style="85" customWidth="1"/>
    <col min="9" max="9" width="13.625" style="85" customWidth="1"/>
    <col min="10" max="10" width="12.75" style="85" customWidth="1"/>
    <col min="11" max="11" width="4.625" style="85" customWidth="1"/>
    <col min="12" max="12" width="17" style="85" customWidth="1"/>
    <col min="13" max="13" width="13.125" style="85" customWidth="1"/>
    <col min="14" max="14" width="10.25" style="85" customWidth="1"/>
    <col min="15" max="15" width="9.875" style="85" bestFit="1" customWidth="1"/>
    <col min="16" max="16384" width="9" style="85"/>
  </cols>
  <sheetData>
    <row r="1" spans="1:16" ht="16.899999999999999" customHeight="1" x14ac:dyDescent="0.15">
      <c r="A1" s="242" t="s">
        <v>102</v>
      </c>
      <c r="B1" s="242"/>
      <c r="C1" s="243" t="s">
        <v>98</v>
      </c>
      <c r="D1" s="84" t="s">
        <v>103</v>
      </c>
      <c r="E1" s="244"/>
      <c r="G1" s="86"/>
      <c r="O1" s="85" t="str">
        <f>IFERROR(VLOOKUP(E1,L5:N15,3,FALSE),"")</f>
        <v/>
      </c>
      <c r="P1" s="85" t="str">
        <f>IF(OR(E1=L6,E1=L7),N6+N7,"")</f>
        <v/>
      </c>
    </row>
    <row r="2" spans="1:16" ht="26.25" customHeight="1" x14ac:dyDescent="0.15">
      <c r="A2" s="245" t="s">
        <v>14</v>
      </c>
      <c r="B2" s="246"/>
      <c r="C2" s="209" t="s">
        <v>46</v>
      </c>
      <c r="D2" s="211" t="s">
        <v>24</v>
      </c>
      <c r="E2" s="213" t="s">
        <v>25</v>
      </c>
      <c r="F2" s="116" t="s">
        <v>58</v>
      </c>
      <c r="G2" s="116"/>
      <c r="H2" s="116"/>
      <c r="I2" s="214" t="s">
        <v>44</v>
      </c>
      <c r="J2" s="213" t="s">
        <v>18</v>
      </c>
      <c r="L2" s="207" t="s">
        <v>61</v>
      </c>
      <c r="M2" s="208"/>
    </row>
    <row r="3" spans="1:16" ht="26.25" customHeight="1" x14ac:dyDescent="0.15">
      <c r="A3" s="247"/>
      <c r="B3" s="248"/>
      <c r="C3" s="210"/>
      <c r="D3" s="212"/>
      <c r="E3" s="213"/>
      <c r="F3" s="87" t="s">
        <v>12</v>
      </c>
      <c r="G3" s="174" t="s">
        <v>13</v>
      </c>
      <c r="H3" s="174" t="s">
        <v>17</v>
      </c>
      <c r="I3" s="214"/>
      <c r="J3" s="213"/>
      <c r="L3" s="88" t="s">
        <v>104</v>
      </c>
      <c r="M3" s="88" t="s">
        <v>101</v>
      </c>
    </row>
    <row r="4" spans="1:16" s="94" customFormat="1" ht="28.5" customHeight="1" x14ac:dyDescent="0.15">
      <c r="A4" s="249"/>
      <c r="B4" s="250"/>
      <c r="C4" s="89"/>
      <c r="D4" s="90"/>
      <c r="E4" s="91"/>
      <c r="F4" s="93"/>
      <c r="G4" s="93"/>
      <c r="H4" s="93"/>
      <c r="I4" s="92"/>
      <c r="J4" s="92"/>
    </row>
    <row r="5" spans="1:16" s="94" customFormat="1" ht="28.5" customHeight="1" x14ac:dyDescent="0.15">
      <c r="A5" s="249"/>
      <c r="B5" s="250"/>
      <c r="C5" s="89"/>
      <c r="D5" s="90"/>
      <c r="E5" s="91"/>
      <c r="F5" s="93"/>
      <c r="G5" s="93"/>
      <c r="H5" s="93"/>
      <c r="I5" s="92"/>
      <c r="J5" s="92"/>
      <c r="L5" s="94" t="s">
        <v>132</v>
      </c>
      <c r="N5" s="94">
        <f>COUNTIF($E$1:E18,L5)</f>
        <v>0</v>
      </c>
      <c r="O5" s="95"/>
    </row>
    <row r="6" spans="1:16" s="94" customFormat="1" ht="28.5" customHeight="1" x14ac:dyDescent="0.15">
      <c r="A6" s="249"/>
      <c r="B6" s="250"/>
      <c r="C6" s="89"/>
      <c r="D6" s="90"/>
      <c r="E6" s="91"/>
      <c r="F6" s="93"/>
      <c r="G6" s="93"/>
      <c r="H6" s="93"/>
      <c r="I6" s="92"/>
      <c r="J6" s="92"/>
      <c r="L6" s="94" t="s">
        <v>134</v>
      </c>
      <c r="N6" s="94">
        <f>COUNTIF($E$1:E18,L6)</f>
        <v>0</v>
      </c>
      <c r="O6" s="95"/>
    </row>
    <row r="7" spans="1:16" s="94" customFormat="1" ht="28.5" customHeight="1" x14ac:dyDescent="0.15">
      <c r="A7" s="249"/>
      <c r="B7" s="250"/>
      <c r="C7" s="89"/>
      <c r="D7" s="90"/>
      <c r="E7" s="91"/>
      <c r="F7" s="93"/>
      <c r="G7" s="93"/>
      <c r="H7" s="93"/>
      <c r="I7" s="92"/>
      <c r="J7" s="92"/>
      <c r="L7" s="94" t="s">
        <v>135</v>
      </c>
      <c r="N7" s="94">
        <f>COUNTIF($E$1:E18,L7)</f>
        <v>0</v>
      </c>
    </row>
    <row r="8" spans="1:16" s="94" customFormat="1" ht="28.5" customHeight="1" x14ac:dyDescent="0.15">
      <c r="A8" s="249"/>
      <c r="B8" s="250"/>
      <c r="C8" s="89"/>
      <c r="D8" s="90"/>
      <c r="E8" s="91"/>
      <c r="F8" s="93"/>
      <c r="G8" s="93"/>
      <c r="H8" s="93"/>
      <c r="I8" s="92"/>
      <c r="J8" s="92"/>
      <c r="L8" s="94" t="s">
        <v>136</v>
      </c>
      <c r="N8" s="94">
        <f>COUNTIF($E$1:E18,L8)</f>
        <v>0</v>
      </c>
    </row>
    <row r="9" spans="1:16" s="94" customFormat="1" ht="28.5" customHeight="1" x14ac:dyDescent="0.15">
      <c r="A9" s="249"/>
      <c r="B9" s="250"/>
      <c r="C9" s="89"/>
      <c r="D9" s="90"/>
      <c r="E9" s="91"/>
      <c r="F9" s="93"/>
      <c r="G9" s="93"/>
      <c r="H9" s="93"/>
      <c r="I9" s="92"/>
      <c r="J9" s="92"/>
      <c r="L9" s="94" t="s">
        <v>137</v>
      </c>
      <c r="N9" s="94">
        <f>COUNTIF($E$1:E18,L9)</f>
        <v>0</v>
      </c>
    </row>
    <row r="10" spans="1:16" s="94" customFormat="1" ht="28.5" customHeight="1" x14ac:dyDescent="0.15">
      <c r="A10" s="249"/>
      <c r="B10" s="250"/>
      <c r="C10" s="89"/>
      <c r="D10" s="90"/>
      <c r="E10" s="91"/>
      <c r="F10" s="93"/>
      <c r="G10" s="93"/>
      <c r="H10" s="93"/>
      <c r="I10" s="92"/>
      <c r="J10" s="92"/>
      <c r="L10" s="94" t="s">
        <v>138</v>
      </c>
      <c r="N10" s="94">
        <f>COUNTIF($E$1:E23,L10)</f>
        <v>0</v>
      </c>
    </row>
    <row r="11" spans="1:16" s="94" customFormat="1" ht="28.5" customHeight="1" x14ac:dyDescent="0.15">
      <c r="A11" s="249"/>
      <c r="B11" s="250"/>
      <c r="C11" s="89"/>
      <c r="D11" s="90"/>
      <c r="E11" s="91"/>
      <c r="F11" s="93"/>
      <c r="G11" s="93"/>
      <c r="H11" s="93"/>
      <c r="I11" s="92"/>
      <c r="J11" s="92"/>
      <c r="L11" s="94" t="s">
        <v>167</v>
      </c>
      <c r="N11" s="94">
        <f>COUNTIF($E$1:E18,L11)</f>
        <v>0</v>
      </c>
    </row>
    <row r="12" spans="1:16" s="94" customFormat="1" ht="28.5" customHeight="1" x14ac:dyDescent="0.15">
      <c r="A12" s="249"/>
      <c r="B12" s="250"/>
      <c r="C12" s="89"/>
      <c r="D12" s="90"/>
      <c r="E12" s="91"/>
      <c r="F12" s="93"/>
      <c r="G12" s="93"/>
      <c r="H12" s="93"/>
      <c r="I12" s="92"/>
      <c r="J12" s="92"/>
      <c r="L12" s="94" t="s">
        <v>140</v>
      </c>
      <c r="N12" s="94">
        <f>COUNTIF($E$1:E18,L12)</f>
        <v>0</v>
      </c>
    </row>
    <row r="13" spans="1:16" s="94" customFormat="1" ht="28.5" customHeight="1" x14ac:dyDescent="0.15">
      <c r="A13" s="249"/>
      <c r="B13" s="250"/>
      <c r="C13" s="89"/>
      <c r="D13" s="90"/>
      <c r="E13" s="91"/>
      <c r="F13" s="93"/>
      <c r="G13" s="93"/>
      <c r="H13" s="93"/>
      <c r="I13" s="92"/>
      <c r="J13" s="92"/>
      <c r="L13" s="94" t="s">
        <v>141</v>
      </c>
      <c r="N13" s="94">
        <f>COUNTIF($E$1:E8,L13)</f>
        <v>0</v>
      </c>
    </row>
    <row r="14" spans="1:16" s="94" customFormat="1" ht="28.5" customHeight="1" x14ac:dyDescent="0.15">
      <c r="A14" s="249"/>
      <c r="B14" s="250"/>
      <c r="C14" s="89"/>
      <c r="D14" s="90"/>
      <c r="E14" s="91"/>
      <c r="F14" s="93"/>
      <c r="G14" s="93"/>
      <c r="H14" s="93"/>
      <c r="I14" s="92"/>
      <c r="J14" s="92"/>
      <c r="L14" s="94" t="s">
        <v>159</v>
      </c>
      <c r="N14" s="94">
        <f>COUNTIF($E$1:E18,L14)</f>
        <v>0</v>
      </c>
    </row>
    <row r="15" spans="1:16" s="94" customFormat="1" ht="28.5" customHeight="1" x14ac:dyDescent="0.15">
      <c r="A15" s="249"/>
      <c r="B15" s="250"/>
      <c r="C15" s="89"/>
      <c r="D15" s="90"/>
      <c r="E15" s="91"/>
      <c r="F15" s="93"/>
      <c r="G15" s="93"/>
      <c r="H15" s="93"/>
      <c r="I15" s="92"/>
      <c r="J15" s="92"/>
      <c r="L15" s="94" t="s">
        <v>143</v>
      </c>
      <c r="N15" s="94">
        <f>COUNTIF($E$1:E18,L15)</f>
        <v>0</v>
      </c>
    </row>
    <row r="16" spans="1:16" s="94" customFormat="1" ht="28.5" customHeight="1" x14ac:dyDescent="0.15">
      <c r="A16" s="249"/>
      <c r="B16" s="250"/>
      <c r="C16" s="89"/>
      <c r="D16" s="90"/>
      <c r="E16" s="91"/>
      <c r="F16" s="93"/>
      <c r="G16" s="93"/>
      <c r="H16" s="93"/>
      <c r="I16" s="92"/>
      <c r="J16" s="92"/>
    </row>
    <row r="17" spans="1:16" s="94" customFormat="1" ht="28.5" customHeight="1" x14ac:dyDescent="0.15">
      <c r="A17" s="249"/>
      <c r="B17" s="250"/>
      <c r="C17" s="89"/>
      <c r="D17" s="90"/>
      <c r="E17" s="91"/>
      <c r="F17" s="93"/>
      <c r="G17" s="93"/>
      <c r="H17" s="93"/>
      <c r="I17" s="92"/>
      <c r="J17" s="92"/>
    </row>
    <row r="18" spans="1:16" s="94" customFormat="1" ht="28.5" customHeight="1" x14ac:dyDescent="0.15">
      <c r="A18" s="249"/>
      <c r="B18" s="250"/>
      <c r="C18" s="89"/>
      <c r="D18" s="90"/>
      <c r="E18" s="91"/>
      <c r="F18" s="93"/>
      <c r="G18" s="93"/>
      <c r="H18" s="93"/>
      <c r="I18" s="92"/>
      <c r="J18" s="92"/>
      <c r="L18" s="96" t="str">
        <f>L3</f>
        <v>立候補
準備</v>
      </c>
      <c r="M18" s="97" t="str">
        <f>IF(E19="","　　　　　　　　　",SUMIF(D4:D18,L18,C4:C18))</f>
        <v>　　　　　　　　　</v>
      </c>
    </row>
    <row r="19" spans="1:16" s="94" customFormat="1" ht="25.15" customHeight="1" x14ac:dyDescent="0.15">
      <c r="A19" s="251"/>
      <c r="B19" s="251"/>
      <c r="D19" s="98" t="s">
        <v>162</v>
      </c>
      <c r="E19" s="99" t="str">
        <f>IF(SUM(C4:C18)=0,"",SUM(C4:C18))</f>
        <v/>
      </c>
      <c r="F19" s="100" t="str">
        <f>"円、うち立候補準備："&amp;TEXT(M18,"#,##0")&amp;"円、選挙運動："&amp;TEXT(M19,"#,##0")&amp;"円）"</f>
        <v>円、うち立候補準備：　　　　　　　　　円、選挙運動：　　　　　　　　　円）</v>
      </c>
      <c r="G19" s="101"/>
      <c r="H19" s="100"/>
      <c r="I19" s="100"/>
      <c r="J19" s="100"/>
      <c r="L19" s="96" t="str">
        <f>M3</f>
        <v>選挙
運動</v>
      </c>
      <c r="M19" s="97" t="str">
        <f>IF(E19="","　　　　　　　　　",SUMIF(D4:D18,L19,C4:C18))</f>
        <v>　　　　　　　　　</v>
      </c>
    </row>
    <row r="20" spans="1:16" ht="20.45" customHeight="1" x14ac:dyDescent="0.15">
      <c r="E20" s="102"/>
      <c r="F20" s="117" t="str">
        <f>IF(E1="","費計：",E1&amp;"計：")</f>
        <v>費計：</v>
      </c>
      <c r="G20" s="253" t="str">
        <f>IF(OR(E1="",COUNTA(C4:C18)=0),"",SUMIF($E$1:E19,E1,$E$19:E19))</f>
        <v/>
      </c>
      <c r="H20" s="253" t="s">
        <v>29</v>
      </c>
    </row>
    <row r="21" spans="1:16" ht="20.45" customHeight="1" x14ac:dyDescent="0.15">
      <c r="F21" s="254" t="s">
        <v>115</v>
      </c>
      <c r="G21" s="253" t="str">
        <f>IF(E1="","",SUMIF($E$1:E19,L6,$E$19:E19)+SUMIF($E$1:E19,L7,$E$19:E19))</f>
        <v/>
      </c>
      <c r="H21" s="253" t="s">
        <v>29</v>
      </c>
    </row>
    <row r="22" spans="1:16" ht="16.899999999999999" customHeight="1" x14ac:dyDescent="0.15">
      <c r="A22" s="242" t="s">
        <v>102</v>
      </c>
      <c r="B22" s="242"/>
      <c r="C22" s="255" t="str">
        <f>IF($C$1="　","(No.　　)",C1+1)</f>
        <v>(No.　　)</v>
      </c>
      <c r="D22" s="84" t="s">
        <v>103</v>
      </c>
      <c r="E22" s="244"/>
      <c r="G22" s="86"/>
      <c r="O22" s="85" t="str">
        <f>IFERROR(VLOOKUP(E22,L26:N36,3,FALSE),"")</f>
        <v/>
      </c>
      <c r="P22" s="85" t="str">
        <f>IF(OR(E22=L27,E22=L28),N27+N28,"")</f>
        <v/>
      </c>
    </row>
    <row r="23" spans="1:16" ht="26.25" customHeight="1" x14ac:dyDescent="0.15">
      <c r="A23" s="245" t="s">
        <v>14</v>
      </c>
      <c r="B23" s="246"/>
      <c r="C23" s="209" t="s">
        <v>46</v>
      </c>
      <c r="D23" s="211" t="s">
        <v>24</v>
      </c>
      <c r="E23" s="213" t="s">
        <v>25</v>
      </c>
      <c r="F23" s="116" t="s">
        <v>58</v>
      </c>
      <c r="G23" s="116"/>
      <c r="H23" s="116"/>
      <c r="I23" s="214" t="s">
        <v>44</v>
      </c>
      <c r="J23" s="213" t="s">
        <v>18</v>
      </c>
      <c r="L23" s="207" t="s">
        <v>61</v>
      </c>
      <c r="M23" s="208"/>
    </row>
    <row r="24" spans="1:16" ht="26.25" customHeight="1" x14ac:dyDescent="0.15">
      <c r="A24" s="247"/>
      <c r="B24" s="248"/>
      <c r="C24" s="210"/>
      <c r="D24" s="212"/>
      <c r="E24" s="213"/>
      <c r="F24" s="87" t="s">
        <v>12</v>
      </c>
      <c r="G24" s="174" t="s">
        <v>13</v>
      </c>
      <c r="H24" s="174" t="s">
        <v>17</v>
      </c>
      <c r="I24" s="214"/>
      <c r="J24" s="213"/>
      <c r="L24" s="88" t="s">
        <v>104</v>
      </c>
      <c r="M24" s="88" t="s">
        <v>101</v>
      </c>
    </row>
    <row r="25" spans="1:16" s="94" customFormat="1" ht="28.5" customHeight="1" x14ac:dyDescent="0.15">
      <c r="A25" s="249"/>
      <c r="B25" s="250"/>
      <c r="C25" s="89"/>
      <c r="D25" s="90"/>
      <c r="E25" s="91"/>
      <c r="F25" s="93"/>
      <c r="G25" s="93"/>
      <c r="H25" s="93"/>
      <c r="I25" s="92"/>
      <c r="J25" s="92"/>
    </row>
    <row r="26" spans="1:16" s="94" customFormat="1" ht="28.5" customHeight="1" x14ac:dyDescent="0.15">
      <c r="A26" s="249"/>
      <c r="B26" s="250"/>
      <c r="C26" s="89"/>
      <c r="D26" s="90"/>
      <c r="E26" s="91"/>
      <c r="F26" s="93"/>
      <c r="G26" s="93"/>
      <c r="H26" s="93"/>
      <c r="I26" s="92"/>
      <c r="J26" s="92"/>
      <c r="L26" s="94" t="s">
        <v>133</v>
      </c>
      <c r="N26" s="94">
        <f>COUNTIF($E$1:E39,L26)</f>
        <v>0</v>
      </c>
      <c r="O26" s="95"/>
    </row>
    <row r="27" spans="1:16" s="94" customFormat="1" ht="28.5" customHeight="1" x14ac:dyDescent="0.15">
      <c r="A27" s="249"/>
      <c r="B27" s="250"/>
      <c r="C27" s="89"/>
      <c r="D27" s="90"/>
      <c r="E27" s="91"/>
      <c r="F27" s="93"/>
      <c r="G27" s="93"/>
      <c r="H27" s="93"/>
      <c r="I27" s="92"/>
      <c r="J27" s="92"/>
      <c r="L27" s="94" t="s">
        <v>154</v>
      </c>
      <c r="N27" s="94">
        <f>COUNTIF($E$1:E39,L27)</f>
        <v>0</v>
      </c>
      <c r="O27" s="95"/>
    </row>
    <row r="28" spans="1:16" s="94" customFormat="1" ht="28.5" customHeight="1" x14ac:dyDescent="0.15">
      <c r="A28" s="249"/>
      <c r="B28" s="250"/>
      <c r="C28" s="89"/>
      <c r="D28" s="90"/>
      <c r="E28" s="91"/>
      <c r="F28" s="93"/>
      <c r="G28" s="93"/>
      <c r="H28" s="93"/>
      <c r="I28" s="92"/>
      <c r="J28" s="92"/>
      <c r="L28" s="94" t="s">
        <v>161</v>
      </c>
      <c r="N28" s="94">
        <f>COUNTIF($E$1:E39,L28)</f>
        <v>0</v>
      </c>
    </row>
    <row r="29" spans="1:16" s="94" customFormat="1" ht="28.5" customHeight="1" x14ac:dyDescent="0.15">
      <c r="A29" s="249"/>
      <c r="B29" s="250"/>
      <c r="C29" s="89"/>
      <c r="D29" s="90"/>
      <c r="E29" s="91"/>
      <c r="F29" s="93"/>
      <c r="G29" s="93"/>
      <c r="H29" s="93"/>
      <c r="I29" s="92"/>
      <c r="J29" s="92"/>
      <c r="L29" s="94" t="s">
        <v>155</v>
      </c>
      <c r="N29" s="94">
        <f>COUNTIF($E$1:E39,L29)</f>
        <v>0</v>
      </c>
    </row>
    <row r="30" spans="1:16" s="94" customFormat="1" ht="28.5" customHeight="1" x14ac:dyDescent="0.15">
      <c r="A30" s="249"/>
      <c r="B30" s="250"/>
      <c r="C30" s="89"/>
      <c r="D30" s="90"/>
      <c r="E30" s="91"/>
      <c r="F30" s="93"/>
      <c r="G30" s="93"/>
      <c r="H30" s="93"/>
      <c r="I30" s="92"/>
      <c r="J30" s="92"/>
      <c r="L30" s="94" t="s">
        <v>147</v>
      </c>
      <c r="N30" s="94">
        <f>COUNTIF($E$1:E39,L30)</f>
        <v>0</v>
      </c>
    </row>
    <row r="31" spans="1:16" s="94" customFormat="1" ht="28.5" customHeight="1" x14ac:dyDescent="0.15">
      <c r="A31" s="249"/>
      <c r="B31" s="250"/>
      <c r="C31" s="89"/>
      <c r="D31" s="90"/>
      <c r="E31" s="91"/>
      <c r="F31" s="93"/>
      <c r="G31" s="93"/>
      <c r="H31" s="93"/>
      <c r="I31" s="92"/>
      <c r="J31" s="92"/>
      <c r="L31" s="94" t="s">
        <v>156</v>
      </c>
      <c r="N31" s="94">
        <f>COUNTIF($E$1:E44,L31)</f>
        <v>0</v>
      </c>
    </row>
    <row r="32" spans="1:16" s="94" customFormat="1" ht="28.5" customHeight="1" x14ac:dyDescent="0.15">
      <c r="A32" s="249"/>
      <c r="B32" s="250"/>
      <c r="C32" s="89"/>
      <c r="D32" s="90"/>
      <c r="E32" s="91"/>
      <c r="F32" s="93"/>
      <c r="G32" s="93"/>
      <c r="H32" s="93"/>
      <c r="I32" s="92"/>
      <c r="J32" s="92"/>
      <c r="L32" s="94" t="s">
        <v>149</v>
      </c>
      <c r="N32" s="94">
        <f>COUNTIF($E$1:E39,L32)</f>
        <v>0</v>
      </c>
    </row>
    <row r="33" spans="1:16" s="94" customFormat="1" ht="28.5" customHeight="1" x14ac:dyDescent="0.15">
      <c r="A33" s="249"/>
      <c r="B33" s="250"/>
      <c r="C33" s="89"/>
      <c r="D33" s="90"/>
      <c r="E33" s="91"/>
      <c r="F33" s="93"/>
      <c r="G33" s="93"/>
      <c r="H33" s="93"/>
      <c r="I33" s="92"/>
      <c r="J33" s="92"/>
      <c r="L33" s="94" t="s">
        <v>158</v>
      </c>
      <c r="N33" s="94">
        <f>COUNTIF($E$1:E39,L33)</f>
        <v>0</v>
      </c>
    </row>
    <row r="34" spans="1:16" s="94" customFormat="1" ht="28.5" customHeight="1" x14ac:dyDescent="0.15">
      <c r="A34" s="249"/>
      <c r="B34" s="250"/>
      <c r="C34" s="89"/>
      <c r="D34" s="90"/>
      <c r="E34" s="91"/>
      <c r="F34" s="93"/>
      <c r="G34" s="93"/>
      <c r="H34" s="93"/>
      <c r="I34" s="92"/>
      <c r="J34" s="92"/>
      <c r="L34" s="94" t="s">
        <v>165</v>
      </c>
      <c r="N34" s="94">
        <f>COUNTIF($E$1:E29,L34)</f>
        <v>0</v>
      </c>
    </row>
    <row r="35" spans="1:16" s="94" customFormat="1" ht="28.5" customHeight="1" x14ac:dyDescent="0.15">
      <c r="A35" s="249"/>
      <c r="B35" s="250"/>
      <c r="C35" s="89"/>
      <c r="D35" s="90"/>
      <c r="E35" s="91"/>
      <c r="F35" s="93"/>
      <c r="G35" s="93"/>
      <c r="H35" s="93"/>
      <c r="I35" s="92"/>
      <c r="J35" s="92"/>
      <c r="L35" s="94" t="s">
        <v>159</v>
      </c>
      <c r="N35" s="94">
        <f>COUNTIF($E$1:E39,L35)</f>
        <v>0</v>
      </c>
    </row>
    <row r="36" spans="1:16" s="94" customFormat="1" ht="28.5" customHeight="1" x14ac:dyDescent="0.15">
      <c r="A36" s="249"/>
      <c r="B36" s="250"/>
      <c r="C36" s="89"/>
      <c r="D36" s="90"/>
      <c r="E36" s="91"/>
      <c r="F36" s="93"/>
      <c r="G36" s="93"/>
      <c r="H36" s="93"/>
      <c r="I36" s="92"/>
      <c r="J36" s="92"/>
      <c r="L36" s="94" t="s">
        <v>144</v>
      </c>
      <c r="N36" s="94">
        <f>COUNTIF($E$1:E39,L36)</f>
        <v>0</v>
      </c>
    </row>
    <row r="37" spans="1:16" s="94" customFormat="1" ht="28.5" customHeight="1" x14ac:dyDescent="0.15">
      <c r="A37" s="249"/>
      <c r="B37" s="250"/>
      <c r="C37" s="89"/>
      <c r="D37" s="90"/>
      <c r="E37" s="91"/>
      <c r="F37" s="93"/>
      <c r="G37" s="93"/>
      <c r="H37" s="93"/>
      <c r="I37" s="92"/>
      <c r="J37" s="92"/>
    </row>
    <row r="38" spans="1:16" s="94" customFormat="1" ht="28.5" customHeight="1" x14ac:dyDescent="0.15">
      <c r="A38" s="249"/>
      <c r="B38" s="250"/>
      <c r="C38" s="89"/>
      <c r="D38" s="90"/>
      <c r="E38" s="91"/>
      <c r="F38" s="93"/>
      <c r="G38" s="93"/>
      <c r="H38" s="93"/>
      <c r="I38" s="92"/>
      <c r="J38" s="92"/>
    </row>
    <row r="39" spans="1:16" s="94" customFormat="1" ht="28.5" customHeight="1" x14ac:dyDescent="0.15">
      <c r="A39" s="249"/>
      <c r="B39" s="250"/>
      <c r="C39" s="89"/>
      <c r="D39" s="90"/>
      <c r="E39" s="91"/>
      <c r="F39" s="93"/>
      <c r="G39" s="93"/>
      <c r="H39" s="93"/>
      <c r="I39" s="92"/>
      <c r="J39" s="92"/>
      <c r="L39" s="96" t="str">
        <f>L24</f>
        <v>立候補
準備</v>
      </c>
      <c r="M39" s="97" t="str">
        <f>IF(E40="","　　　　　　　　　",SUMIF(D25:D39,L39,C25:C39))</f>
        <v>　　　　　　　　　</v>
      </c>
    </row>
    <row r="40" spans="1:16" s="94" customFormat="1" ht="25.15" customHeight="1" x14ac:dyDescent="0.15">
      <c r="A40" s="251"/>
      <c r="B40" s="251"/>
      <c r="D40" s="98" t="s">
        <v>85</v>
      </c>
      <c r="E40" s="99" t="str">
        <f>IF(SUM(C25:C39)=0,"",SUM(C25:C39))</f>
        <v/>
      </c>
      <c r="F40" s="100" t="str">
        <f>"円、うち立候補準備："&amp;TEXT(M39,"#,##0")&amp;"円、選挙運動："&amp;TEXT(M40,"#,##0")&amp;"円）"</f>
        <v>円、うち立候補準備：　　　　　　　　　円、選挙運動：　　　　　　　　　円）</v>
      </c>
      <c r="G40" s="101"/>
      <c r="H40" s="100"/>
      <c r="I40" s="100"/>
      <c r="J40" s="100"/>
      <c r="L40" s="96" t="str">
        <f>M24</f>
        <v>選挙
運動</v>
      </c>
      <c r="M40" s="97" t="str">
        <f>IF(E40="","　　　　　　　　　",SUMIF(D25:D39,L40,C25:C39))</f>
        <v>　　　　　　　　　</v>
      </c>
    </row>
    <row r="41" spans="1:16" ht="20.45" customHeight="1" x14ac:dyDescent="0.15">
      <c r="E41" s="102"/>
      <c r="F41" s="117" t="str">
        <f>IF(E22="","費計：",E22&amp;"計：")</f>
        <v>費計：</v>
      </c>
      <c r="G41" s="253" t="str">
        <f>IF(OR(E22="",COUNTA(C25:C39)=0),"",SUMIF($E$1:E40,E22,$E$19:E40))</f>
        <v/>
      </c>
      <c r="H41" s="253" t="s">
        <v>29</v>
      </c>
      <c r="L41" s="85">
        <f>MAX(IF($E$1:$E$2100=E22,$G$1:$G$2100,""))</f>
        <v>0</v>
      </c>
    </row>
    <row r="42" spans="1:16" ht="20.45" customHeight="1" x14ac:dyDescent="0.15">
      <c r="F42" s="254" t="s">
        <v>115</v>
      </c>
      <c r="G42" s="253" t="str">
        <f>IF(E22="","",SUMIF($E$1:E40,L27,$E$19:E40)+SUMIF($E$1:E40,L28,$E$19:E40))</f>
        <v/>
      </c>
      <c r="H42" s="253" t="s">
        <v>29</v>
      </c>
    </row>
    <row r="43" spans="1:16" ht="16.899999999999999" customHeight="1" x14ac:dyDescent="0.15">
      <c r="A43" s="242" t="s">
        <v>102</v>
      </c>
      <c r="B43" s="242"/>
      <c r="C43" s="103" t="str">
        <f>IF($C$1="　","(No.　　)",C22+1)</f>
        <v>(No.　　)</v>
      </c>
      <c r="D43" s="84" t="s">
        <v>103</v>
      </c>
      <c r="E43" s="244"/>
      <c r="G43" s="86"/>
      <c r="O43" s="85" t="str">
        <f>IFERROR(VLOOKUP(E43,L47:N57,3,FALSE),"")</f>
        <v/>
      </c>
      <c r="P43" s="85" t="str">
        <f>IF(OR(E43=L48,E43=L49),N48+N49,"")</f>
        <v/>
      </c>
    </row>
    <row r="44" spans="1:16" ht="26.25" customHeight="1" x14ac:dyDescent="0.15">
      <c r="A44" s="245" t="s">
        <v>14</v>
      </c>
      <c r="B44" s="246"/>
      <c r="C44" s="209" t="s">
        <v>46</v>
      </c>
      <c r="D44" s="211" t="s">
        <v>24</v>
      </c>
      <c r="E44" s="213" t="s">
        <v>25</v>
      </c>
      <c r="F44" s="116" t="s">
        <v>58</v>
      </c>
      <c r="G44" s="116"/>
      <c r="H44" s="116"/>
      <c r="I44" s="214" t="s">
        <v>44</v>
      </c>
      <c r="J44" s="213" t="s">
        <v>18</v>
      </c>
      <c r="L44" s="207" t="s">
        <v>61</v>
      </c>
      <c r="M44" s="208"/>
    </row>
    <row r="45" spans="1:16" ht="26.25" customHeight="1" x14ac:dyDescent="0.15">
      <c r="A45" s="247"/>
      <c r="B45" s="248"/>
      <c r="C45" s="210"/>
      <c r="D45" s="212"/>
      <c r="E45" s="213"/>
      <c r="F45" s="87" t="s">
        <v>12</v>
      </c>
      <c r="G45" s="174" t="s">
        <v>13</v>
      </c>
      <c r="H45" s="174" t="s">
        <v>17</v>
      </c>
      <c r="I45" s="214"/>
      <c r="J45" s="213"/>
      <c r="L45" s="88" t="s">
        <v>104</v>
      </c>
      <c r="M45" s="88" t="s">
        <v>101</v>
      </c>
    </row>
    <row r="46" spans="1:16" s="94" customFormat="1" ht="28.5" customHeight="1" x14ac:dyDescent="0.15">
      <c r="A46" s="249"/>
      <c r="B46" s="250"/>
      <c r="C46" s="89"/>
      <c r="D46" s="90"/>
      <c r="E46" s="91"/>
      <c r="F46" s="93"/>
      <c r="G46" s="93"/>
      <c r="H46" s="93"/>
      <c r="I46" s="92"/>
      <c r="J46" s="92"/>
    </row>
    <row r="47" spans="1:16" s="94" customFormat="1" ht="28.5" customHeight="1" x14ac:dyDescent="0.15">
      <c r="A47" s="249"/>
      <c r="B47" s="250"/>
      <c r="C47" s="89"/>
      <c r="D47" s="90"/>
      <c r="E47" s="91"/>
      <c r="F47" s="93"/>
      <c r="G47" s="93"/>
      <c r="H47" s="93"/>
      <c r="I47" s="92"/>
      <c r="J47" s="92"/>
      <c r="L47" s="94" t="s">
        <v>132</v>
      </c>
      <c r="N47" s="94">
        <f>COUNTIF($E$1:E60,L47)</f>
        <v>0</v>
      </c>
      <c r="O47" s="95"/>
    </row>
    <row r="48" spans="1:16" s="94" customFormat="1" ht="28.5" customHeight="1" x14ac:dyDescent="0.15">
      <c r="A48" s="249"/>
      <c r="B48" s="250"/>
      <c r="C48" s="89"/>
      <c r="D48" s="90"/>
      <c r="E48" s="91"/>
      <c r="F48" s="93"/>
      <c r="G48" s="93"/>
      <c r="H48" s="93"/>
      <c r="I48" s="92"/>
      <c r="J48" s="92"/>
      <c r="L48" s="94" t="s">
        <v>134</v>
      </c>
      <c r="N48" s="94">
        <f>COUNTIF($E$1:E60,L48)</f>
        <v>0</v>
      </c>
      <c r="O48" s="95"/>
    </row>
    <row r="49" spans="1:16" s="94" customFormat="1" ht="28.5" customHeight="1" x14ac:dyDescent="0.15">
      <c r="A49" s="249"/>
      <c r="B49" s="250"/>
      <c r="C49" s="89"/>
      <c r="D49" s="90"/>
      <c r="E49" s="91"/>
      <c r="F49" s="93"/>
      <c r="G49" s="93"/>
      <c r="H49" s="93"/>
      <c r="I49" s="92"/>
      <c r="J49" s="92"/>
      <c r="L49" s="94" t="s">
        <v>166</v>
      </c>
      <c r="N49" s="94">
        <f>COUNTIF($E$1:E60,L49)</f>
        <v>0</v>
      </c>
    </row>
    <row r="50" spans="1:16" s="94" customFormat="1" ht="28.5" customHeight="1" x14ac:dyDescent="0.15">
      <c r="A50" s="249"/>
      <c r="B50" s="250"/>
      <c r="C50" s="89"/>
      <c r="D50" s="90"/>
      <c r="E50" s="91"/>
      <c r="F50" s="93"/>
      <c r="G50" s="93"/>
      <c r="H50" s="93"/>
      <c r="I50" s="92"/>
      <c r="J50" s="92"/>
      <c r="L50" s="94" t="s">
        <v>146</v>
      </c>
      <c r="N50" s="94">
        <f>COUNTIF($E$1:E60,L50)</f>
        <v>0</v>
      </c>
    </row>
    <row r="51" spans="1:16" s="94" customFormat="1" ht="28.5" customHeight="1" x14ac:dyDescent="0.15">
      <c r="A51" s="249"/>
      <c r="B51" s="250"/>
      <c r="C51" s="89"/>
      <c r="D51" s="90"/>
      <c r="E51" s="91"/>
      <c r="F51" s="93"/>
      <c r="G51" s="93"/>
      <c r="H51" s="93"/>
      <c r="I51" s="92"/>
      <c r="J51" s="92"/>
      <c r="L51" s="94" t="s">
        <v>147</v>
      </c>
      <c r="N51" s="94">
        <f>COUNTIF($E$1:E60,L51)</f>
        <v>0</v>
      </c>
    </row>
    <row r="52" spans="1:16" s="94" customFormat="1" ht="28.5" customHeight="1" x14ac:dyDescent="0.15">
      <c r="A52" s="249"/>
      <c r="B52" s="250"/>
      <c r="C52" s="89"/>
      <c r="D52" s="90"/>
      <c r="E52" s="91"/>
      <c r="F52" s="93"/>
      <c r="G52" s="93"/>
      <c r="H52" s="93"/>
      <c r="I52" s="92"/>
      <c r="J52" s="92"/>
      <c r="L52" s="94" t="s">
        <v>138</v>
      </c>
      <c r="N52" s="94">
        <f>COUNTIF($E$1:E65,L52)</f>
        <v>0</v>
      </c>
    </row>
    <row r="53" spans="1:16" s="94" customFormat="1" ht="28.5" customHeight="1" x14ac:dyDescent="0.15">
      <c r="A53" s="249"/>
      <c r="B53" s="250"/>
      <c r="C53" s="89"/>
      <c r="D53" s="90"/>
      <c r="E53" s="91"/>
      <c r="F53" s="93"/>
      <c r="G53" s="93"/>
      <c r="H53" s="93"/>
      <c r="I53" s="92"/>
      <c r="J53" s="92"/>
      <c r="L53" s="94" t="s">
        <v>157</v>
      </c>
      <c r="N53" s="94">
        <f>COUNTIF($E$1:E60,L53)</f>
        <v>0</v>
      </c>
    </row>
    <row r="54" spans="1:16" s="94" customFormat="1" ht="28.5" customHeight="1" x14ac:dyDescent="0.15">
      <c r="A54" s="249"/>
      <c r="B54" s="250"/>
      <c r="C54" s="89"/>
      <c r="D54" s="90"/>
      <c r="E54" s="91"/>
      <c r="F54" s="93"/>
      <c r="G54" s="93"/>
      <c r="H54" s="93"/>
      <c r="I54" s="92"/>
      <c r="J54" s="92"/>
      <c r="L54" s="94" t="s">
        <v>140</v>
      </c>
      <c r="N54" s="94">
        <f>COUNTIF($E$1:E60,L54)</f>
        <v>0</v>
      </c>
    </row>
    <row r="55" spans="1:16" s="94" customFormat="1" ht="28.5" customHeight="1" x14ac:dyDescent="0.15">
      <c r="A55" s="249"/>
      <c r="B55" s="250"/>
      <c r="C55" s="89"/>
      <c r="D55" s="90"/>
      <c r="E55" s="91"/>
      <c r="F55" s="93"/>
      <c r="G55" s="93"/>
      <c r="H55" s="93"/>
      <c r="I55" s="92"/>
      <c r="J55" s="92"/>
      <c r="L55" s="94" t="s">
        <v>141</v>
      </c>
      <c r="N55" s="94">
        <f>COUNTIF($E$1:E50,L55)</f>
        <v>0</v>
      </c>
    </row>
    <row r="56" spans="1:16" s="94" customFormat="1" ht="28.5" customHeight="1" x14ac:dyDescent="0.15">
      <c r="A56" s="249"/>
      <c r="B56" s="250"/>
      <c r="C56" s="89"/>
      <c r="D56" s="90"/>
      <c r="E56" s="91"/>
      <c r="F56" s="93"/>
      <c r="G56" s="93"/>
      <c r="H56" s="93"/>
      <c r="I56" s="92"/>
      <c r="J56" s="92"/>
      <c r="L56" s="94" t="s">
        <v>159</v>
      </c>
      <c r="N56" s="94">
        <f>COUNTIF($E$1:E60,L56)</f>
        <v>0</v>
      </c>
    </row>
    <row r="57" spans="1:16" s="94" customFormat="1" ht="28.5" customHeight="1" x14ac:dyDescent="0.15">
      <c r="A57" s="249"/>
      <c r="B57" s="250"/>
      <c r="C57" s="89"/>
      <c r="D57" s="90"/>
      <c r="E57" s="91"/>
      <c r="F57" s="93"/>
      <c r="G57" s="93"/>
      <c r="H57" s="93"/>
      <c r="I57" s="92"/>
      <c r="J57" s="92"/>
      <c r="L57" s="94" t="s">
        <v>143</v>
      </c>
      <c r="N57" s="94">
        <f>COUNTIF($E$1:E60,L57)</f>
        <v>0</v>
      </c>
    </row>
    <row r="58" spans="1:16" s="94" customFormat="1" ht="28.5" customHeight="1" x14ac:dyDescent="0.15">
      <c r="A58" s="249"/>
      <c r="B58" s="250"/>
      <c r="C58" s="89"/>
      <c r="D58" s="90"/>
      <c r="E58" s="91"/>
      <c r="F58" s="93"/>
      <c r="G58" s="93"/>
      <c r="H58" s="93"/>
      <c r="I58" s="92"/>
      <c r="J58" s="92"/>
    </row>
    <row r="59" spans="1:16" s="94" customFormat="1" ht="28.5" customHeight="1" x14ac:dyDescent="0.15">
      <c r="A59" s="249"/>
      <c r="B59" s="250"/>
      <c r="C59" s="89"/>
      <c r="D59" s="90"/>
      <c r="E59" s="91"/>
      <c r="F59" s="93"/>
      <c r="G59" s="93"/>
      <c r="H59" s="93"/>
      <c r="I59" s="92"/>
      <c r="J59" s="92"/>
    </row>
    <row r="60" spans="1:16" s="94" customFormat="1" ht="28.5" customHeight="1" x14ac:dyDescent="0.15">
      <c r="A60" s="249"/>
      <c r="B60" s="250"/>
      <c r="C60" s="89"/>
      <c r="D60" s="90"/>
      <c r="E60" s="91"/>
      <c r="F60" s="93"/>
      <c r="G60" s="93"/>
      <c r="H60" s="93"/>
      <c r="I60" s="92"/>
      <c r="J60" s="92"/>
      <c r="L60" s="96" t="str">
        <f>L45</f>
        <v>立候補
準備</v>
      </c>
      <c r="M60" s="97" t="str">
        <f>IF(E61="","　　　　　　　　　",SUMIF(D46:D60,L60,C46:C60))</f>
        <v>　　　　　　　　　</v>
      </c>
    </row>
    <row r="61" spans="1:16" s="94" customFormat="1" ht="25.15" customHeight="1" x14ac:dyDescent="0.15">
      <c r="A61" s="251"/>
      <c r="B61" s="251"/>
      <c r="D61" s="98" t="s">
        <v>162</v>
      </c>
      <c r="E61" s="99" t="str">
        <f>IF(SUM(C46:C60)=0,"",SUM(C46:C60))</f>
        <v/>
      </c>
      <c r="F61" s="100" t="str">
        <f>"円、うち立候補準備："&amp;TEXT(M60,"#,##0")&amp;"円、選挙運動："&amp;TEXT(M61,"#,##0")&amp;"円）"</f>
        <v>円、うち立候補準備：　　　　　　　　　円、選挙運動：　　　　　　　　　円）</v>
      </c>
      <c r="G61" s="101"/>
      <c r="H61" s="100"/>
      <c r="I61" s="100"/>
      <c r="J61" s="100"/>
      <c r="L61" s="96" t="str">
        <f>M45</f>
        <v>選挙
運動</v>
      </c>
      <c r="M61" s="97" t="str">
        <f>IF(E61="","　　　　　　　　　",SUMIF(D46:D60,L61,C46:C60))</f>
        <v>　　　　　　　　　</v>
      </c>
    </row>
    <row r="62" spans="1:16" ht="20.45" customHeight="1" x14ac:dyDescent="0.15">
      <c r="F62" s="117" t="str">
        <f>IF(E43="","費計：",E43&amp;"計：")</f>
        <v>費計：</v>
      </c>
      <c r="G62" s="253" t="str">
        <f>IF(OR(E43="",COUNTA(C46:C60)=0),"",SUMIF($E$1:E61,E43,$E$19:E61))</f>
        <v/>
      </c>
      <c r="H62" s="253" t="s">
        <v>29</v>
      </c>
    </row>
    <row r="63" spans="1:16" ht="20.45" customHeight="1" x14ac:dyDescent="0.15">
      <c r="F63" s="254" t="s">
        <v>115</v>
      </c>
      <c r="G63" s="253" t="str">
        <f>IF(E43="","",SUMIF($E$1:E61,L48,$E$19:E61)+SUMIF($E$1:E61,L49,$E$19:E61))</f>
        <v/>
      </c>
      <c r="H63" s="253" t="s">
        <v>29</v>
      </c>
    </row>
    <row r="64" spans="1:16" ht="16.899999999999999" customHeight="1" x14ac:dyDescent="0.15">
      <c r="A64" s="242" t="s">
        <v>102</v>
      </c>
      <c r="B64" s="242"/>
      <c r="C64" s="103" t="str">
        <f>IF($C$1="　","(No.　　)",C43+1)</f>
        <v>(No.　　)</v>
      </c>
      <c r="D64" s="84" t="s">
        <v>103</v>
      </c>
      <c r="E64" s="244"/>
      <c r="G64" s="86"/>
      <c r="O64" s="85" t="str">
        <f>IFERROR(VLOOKUP(E64,L68:N78,3,FALSE),"")</f>
        <v/>
      </c>
      <c r="P64" s="85" t="str">
        <f>IF(OR(E64=L69,E64=L70),N69+N70,"")</f>
        <v/>
      </c>
    </row>
    <row r="65" spans="1:15" ht="26.25" customHeight="1" x14ac:dyDescent="0.15">
      <c r="A65" s="245" t="s">
        <v>14</v>
      </c>
      <c r="B65" s="246"/>
      <c r="C65" s="209" t="s">
        <v>46</v>
      </c>
      <c r="D65" s="211" t="s">
        <v>24</v>
      </c>
      <c r="E65" s="213" t="s">
        <v>25</v>
      </c>
      <c r="F65" s="116" t="s">
        <v>58</v>
      </c>
      <c r="G65" s="116"/>
      <c r="H65" s="116"/>
      <c r="I65" s="214" t="s">
        <v>44</v>
      </c>
      <c r="J65" s="213" t="s">
        <v>18</v>
      </c>
      <c r="L65" s="207" t="s">
        <v>61</v>
      </c>
      <c r="M65" s="208"/>
    </row>
    <row r="66" spans="1:15" ht="26.25" customHeight="1" x14ac:dyDescent="0.15">
      <c r="A66" s="247"/>
      <c r="B66" s="248"/>
      <c r="C66" s="210"/>
      <c r="D66" s="212"/>
      <c r="E66" s="213"/>
      <c r="F66" s="87" t="s">
        <v>12</v>
      </c>
      <c r="G66" s="174" t="s">
        <v>13</v>
      </c>
      <c r="H66" s="174" t="s">
        <v>17</v>
      </c>
      <c r="I66" s="214"/>
      <c r="J66" s="213"/>
      <c r="L66" s="88" t="s">
        <v>104</v>
      </c>
      <c r="M66" s="88" t="s">
        <v>101</v>
      </c>
    </row>
    <row r="67" spans="1:15" s="94" customFormat="1" ht="28.5" customHeight="1" x14ac:dyDescent="0.15">
      <c r="A67" s="249"/>
      <c r="B67" s="250"/>
      <c r="C67" s="89"/>
      <c r="D67" s="90"/>
      <c r="E67" s="91"/>
      <c r="F67" s="93"/>
      <c r="G67" s="93"/>
      <c r="H67" s="93"/>
      <c r="I67" s="92"/>
      <c r="J67" s="92"/>
    </row>
    <row r="68" spans="1:15" s="94" customFormat="1" ht="28.5" customHeight="1" x14ac:dyDescent="0.15">
      <c r="A68" s="249"/>
      <c r="B68" s="250"/>
      <c r="C68" s="89"/>
      <c r="D68" s="90"/>
      <c r="E68" s="91"/>
      <c r="F68" s="93"/>
      <c r="G68" s="93"/>
      <c r="H68" s="93"/>
      <c r="I68" s="92"/>
      <c r="J68" s="92"/>
      <c r="L68" s="94" t="s">
        <v>163</v>
      </c>
      <c r="N68" s="94">
        <f>COUNTIF($E$1:E81,L68)</f>
        <v>0</v>
      </c>
      <c r="O68" s="95"/>
    </row>
    <row r="69" spans="1:15" s="94" customFormat="1" ht="28.5" customHeight="1" x14ac:dyDescent="0.15">
      <c r="A69" s="249"/>
      <c r="B69" s="250"/>
      <c r="C69" s="89"/>
      <c r="D69" s="90"/>
      <c r="E69" s="91"/>
      <c r="F69" s="93"/>
      <c r="G69" s="93"/>
      <c r="H69" s="93"/>
      <c r="I69" s="92"/>
      <c r="J69" s="92"/>
      <c r="L69" s="94" t="s">
        <v>134</v>
      </c>
      <c r="N69" s="94">
        <f>COUNTIF($E$1:E81,L69)</f>
        <v>0</v>
      </c>
      <c r="O69" s="95"/>
    </row>
    <row r="70" spans="1:15" s="94" customFormat="1" ht="28.5" customHeight="1" x14ac:dyDescent="0.15">
      <c r="A70" s="249"/>
      <c r="B70" s="250"/>
      <c r="C70" s="89"/>
      <c r="D70" s="90"/>
      <c r="E70" s="91"/>
      <c r="F70" s="93"/>
      <c r="G70" s="93"/>
      <c r="H70" s="93"/>
      <c r="I70" s="92"/>
      <c r="J70" s="92"/>
      <c r="L70" s="94" t="s">
        <v>135</v>
      </c>
      <c r="N70" s="94">
        <f>COUNTIF($E$1:E81,L70)</f>
        <v>0</v>
      </c>
    </row>
    <row r="71" spans="1:15" s="94" customFormat="1" ht="28.5" customHeight="1" x14ac:dyDescent="0.15">
      <c r="A71" s="249"/>
      <c r="B71" s="250"/>
      <c r="C71" s="89"/>
      <c r="D71" s="90"/>
      <c r="E71" s="91"/>
      <c r="F71" s="93"/>
      <c r="G71" s="93"/>
      <c r="H71" s="93"/>
      <c r="I71" s="92"/>
      <c r="J71" s="92"/>
      <c r="L71" s="94" t="s">
        <v>155</v>
      </c>
      <c r="N71" s="94">
        <f>COUNTIF($E$1:E81,L71)</f>
        <v>0</v>
      </c>
    </row>
    <row r="72" spans="1:15" s="94" customFormat="1" ht="28.5" customHeight="1" x14ac:dyDescent="0.15">
      <c r="A72" s="249"/>
      <c r="B72" s="250"/>
      <c r="C72" s="89"/>
      <c r="D72" s="90"/>
      <c r="E72" s="91"/>
      <c r="F72" s="93"/>
      <c r="G72" s="93"/>
      <c r="H72" s="93"/>
      <c r="I72" s="92"/>
      <c r="J72" s="92"/>
      <c r="L72" s="94" t="s">
        <v>164</v>
      </c>
      <c r="N72" s="94">
        <f>COUNTIF($E$1:E81,L72)</f>
        <v>0</v>
      </c>
    </row>
    <row r="73" spans="1:15" s="94" customFormat="1" ht="28.5" customHeight="1" x14ac:dyDescent="0.15">
      <c r="A73" s="249"/>
      <c r="B73" s="250"/>
      <c r="C73" s="89"/>
      <c r="D73" s="90"/>
      <c r="E73" s="91"/>
      <c r="F73" s="93"/>
      <c r="G73" s="93"/>
      <c r="H73" s="93"/>
      <c r="I73" s="92"/>
      <c r="J73" s="92"/>
      <c r="L73" s="94" t="s">
        <v>138</v>
      </c>
      <c r="N73" s="94">
        <f>COUNTIF($E$1:E86,L73)</f>
        <v>0</v>
      </c>
    </row>
    <row r="74" spans="1:15" s="94" customFormat="1" ht="28.5" customHeight="1" x14ac:dyDescent="0.15">
      <c r="A74" s="249"/>
      <c r="B74" s="250"/>
      <c r="C74" s="89"/>
      <c r="D74" s="90"/>
      <c r="E74" s="91"/>
      <c r="F74" s="93"/>
      <c r="G74" s="93"/>
      <c r="H74" s="93"/>
      <c r="I74" s="92"/>
      <c r="J74" s="92"/>
      <c r="L74" s="94" t="s">
        <v>139</v>
      </c>
      <c r="N74" s="94">
        <f>COUNTIF($E$1:E81,L74)</f>
        <v>0</v>
      </c>
    </row>
    <row r="75" spans="1:15" s="94" customFormat="1" ht="28.5" customHeight="1" x14ac:dyDescent="0.15">
      <c r="A75" s="249"/>
      <c r="B75" s="250"/>
      <c r="C75" s="89"/>
      <c r="D75" s="90"/>
      <c r="E75" s="91"/>
      <c r="F75" s="93"/>
      <c r="G75" s="93"/>
      <c r="H75" s="93"/>
      <c r="I75" s="92"/>
      <c r="J75" s="92"/>
      <c r="L75" s="94" t="s">
        <v>140</v>
      </c>
      <c r="N75" s="94">
        <f>COUNTIF($E$1:E81,L75)</f>
        <v>0</v>
      </c>
    </row>
    <row r="76" spans="1:15" s="94" customFormat="1" ht="28.5" customHeight="1" x14ac:dyDescent="0.15">
      <c r="A76" s="249"/>
      <c r="B76" s="250"/>
      <c r="C76" s="89"/>
      <c r="D76" s="90"/>
      <c r="E76" s="91"/>
      <c r="F76" s="93"/>
      <c r="G76" s="93"/>
      <c r="H76" s="93"/>
      <c r="I76" s="92"/>
      <c r="J76" s="92"/>
      <c r="L76" s="94" t="s">
        <v>151</v>
      </c>
      <c r="N76" s="94">
        <f>COUNTIF($E$1:E71,L76)</f>
        <v>0</v>
      </c>
    </row>
    <row r="77" spans="1:15" s="94" customFormat="1" ht="28.5" customHeight="1" x14ac:dyDescent="0.15">
      <c r="A77" s="249"/>
      <c r="B77" s="250"/>
      <c r="C77" s="89"/>
      <c r="D77" s="90"/>
      <c r="E77" s="91"/>
      <c r="F77" s="93"/>
      <c r="G77" s="93"/>
      <c r="H77" s="93"/>
      <c r="I77" s="92"/>
      <c r="J77" s="92"/>
      <c r="L77" s="94" t="s">
        <v>159</v>
      </c>
      <c r="N77" s="94">
        <f>COUNTIF($E$1:E81,L77)</f>
        <v>0</v>
      </c>
    </row>
    <row r="78" spans="1:15" s="94" customFormat="1" ht="28.5" customHeight="1" x14ac:dyDescent="0.15">
      <c r="A78" s="249"/>
      <c r="B78" s="250"/>
      <c r="C78" s="89"/>
      <c r="D78" s="90"/>
      <c r="E78" s="91"/>
      <c r="F78" s="93"/>
      <c r="G78" s="93"/>
      <c r="H78" s="93"/>
      <c r="I78" s="92"/>
      <c r="J78" s="92"/>
      <c r="L78" s="94" t="s">
        <v>143</v>
      </c>
      <c r="N78" s="94">
        <f>COUNTIF($E$1:E81,L78)</f>
        <v>0</v>
      </c>
    </row>
    <row r="79" spans="1:15" s="94" customFormat="1" ht="28.5" customHeight="1" x14ac:dyDescent="0.15">
      <c r="A79" s="249"/>
      <c r="B79" s="250"/>
      <c r="C79" s="89"/>
      <c r="D79" s="90"/>
      <c r="E79" s="91"/>
      <c r="F79" s="93"/>
      <c r="G79" s="93"/>
      <c r="H79" s="93"/>
      <c r="I79" s="92"/>
      <c r="J79" s="92"/>
    </row>
    <row r="80" spans="1:15" s="94" customFormat="1" ht="28.5" customHeight="1" x14ac:dyDescent="0.15">
      <c r="A80" s="249"/>
      <c r="B80" s="250"/>
      <c r="C80" s="89"/>
      <c r="D80" s="90"/>
      <c r="E80" s="91"/>
      <c r="F80" s="93"/>
      <c r="G80" s="93"/>
      <c r="H80" s="93"/>
      <c r="I80" s="92"/>
      <c r="J80" s="92"/>
    </row>
    <row r="81" spans="1:16" s="94" customFormat="1" ht="28.5" customHeight="1" x14ac:dyDescent="0.15">
      <c r="A81" s="249"/>
      <c r="B81" s="250"/>
      <c r="C81" s="89"/>
      <c r="D81" s="90"/>
      <c r="E81" s="91"/>
      <c r="F81" s="93"/>
      <c r="G81" s="93"/>
      <c r="H81" s="93"/>
      <c r="I81" s="92"/>
      <c r="J81" s="92"/>
      <c r="L81" s="96" t="str">
        <f>L66</f>
        <v>立候補
準備</v>
      </c>
      <c r="M81" s="97" t="str">
        <f>IF(E82="","　　　　　　　　　",SUMIF(D67:D81,L81,C67:C81))</f>
        <v>　　　　　　　　　</v>
      </c>
    </row>
    <row r="82" spans="1:16" s="94" customFormat="1" ht="25.15" customHeight="1" x14ac:dyDescent="0.15">
      <c r="A82" s="251"/>
      <c r="B82" s="251"/>
      <c r="D82" s="98" t="s">
        <v>162</v>
      </c>
      <c r="E82" s="99" t="str">
        <f>IF(SUM(C67:C81)=0,"",SUM(C67:C81))</f>
        <v/>
      </c>
      <c r="F82" s="100" t="str">
        <f>"円、うち立候補準備："&amp;TEXT(M81,"#,##0")&amp;"円、選挙運動："&amp;TEXT(M82,"#,##0")&amp;"円）"</f>
        <v>円、うち立候補準備：　　　　　　　　　円、選挙運動：　　　　　　　　　円）</v>
      </c>
      <c r="G82" s="101"/>
      <c r="H82" s="100"/>
      <c r="I82" s="100"/>
      <c r="J82" s="100"/>
      <c r="L82" s="96" t="str">
        <f>M66</f>
        <v>選挙
運動</v>
      </c>
      <c r="M82" s="97" t="str">
        <f>IF(E82="","　　　　　　　　　",SUMIF(D67:D81,L82,C67:C81))</f>
        <v>　　　　　　　　　</v>
      </c>
    </row>
    <row r="83" spans="1:16" ht="20.45" customHeight="1" x14ac:dyDescent="0.15">
      <c r="F83" s="117" t="str">
        <f>IF(E64="","費計：",E64&amp;"計：")</f>
        <v>費計：</v>
      </c>
      <c r="G83" s="253" t="str">
        <f>IF(OR(E64="",COUNTA(C67:C81)=0),"",SUMIF($E$1:E82,E64,$E$19:E82))</f>
        <v/>
      </c>
      <c r="H83" s="253" t="s">
        <v>29</v>
      </c>
    </row>
    <row r="84" spans="1:16" ht="20.45" customHeight="1" x14ac:dyDescent="0.15">
      <c r="F84" s="254" t="s">
        <v>115</v>
      </c>
      <c r="G84" s="253" t="str">
        <f>IF(E64="","",SUMIF($E$1:E82,L69,$E$19:E82)+SUMIF($E$1:E82,L70,$E$19:E82))</f>
        <v/>
      </c>
      <c r="H84" s="253" t="s">
        <v>29</v>
      </c>
    </row>
    <row r="85" spans="1:16" ht="16.899999999999999" customHeight="1" x14ac:dyDescent="0.15">
      <c r="A85" s="242" t="s">
        <v>102</v>
      </c>
      <c r="B85" s="242"/>
      <c r="C85" s="103" t="str">
        <f>IF($C$1="　","(No.　　)",C64+1)</f>
        <v>(No.　　)</v>
      </c>
      <c r="D85" s="84" t="s">
        <v>103</v>
      </c>
      <c r="E85" s="244"/>
      <c r="G85" s="86"/>
      <c r="O85" s="85" t="str">
        <f>IFERROR(VLOOKUP(E85,L89:N99,3,FALSE),"")</f>
        <v/>
      </c>
      <c r="P85" s="85" t="str">
        <f>IF(OR(E85=L90,E85=L91),N90+N91,"")</f>
        <v/>
      </c>
    </row>
    <row r="86" spans="1:16" ht="26.25" customHeight="1" x14ac:dyDescent="0.15">
      <c r="A86" s="245" t="s">
        <v>14</v>
      </c>
      <c r="B86" s="246"/>
      <c r="C86" s="209" t="s">
        <v>46</v>
      </c>
      <c r="D86" s="211" t="s">
        <v>24</v>
      </c>
      <c r="E86" s="213" t="s">
        <v>25</v>
      </c>
      <c r="F86" s="116" t="s">
        <v>58</v>
      </c>
      <c r="G86" s="116"/>
      <c r="H86" s="116"/>
      <c r="I86" s="214" t="s">
        <v>44</v>
      </c>
      <c r="J86" s="213" t="s">
        <v>18</v>
      </c>
      <c r="L86" s="207" t="s">
        <v>61</v>
      </c>
      <c r="M86" s="208"/>
    </row>
    <row r="87" spans="1:16" ht="26.25" customHeight="1" x14ac:dyDescent="0.15">
      <c r="A87" s="247"/>
      <c r="B87" s="248"/>
      <c r="C87" s="210"/>
      <c r="D87" s="212"/>
      <c r="E87" s="213"/>
      <c r="F87" s="87" t="s">
        <v>12</v>
      </c>
      <c r="G87" s="174" t="s">
        <v>13</v>
      </c>
      <c r="H87" s="174" t="s">
        <v>17</v>
      </c>
      <c r="I87" s="214"/>
      <c r="J87" s="213"/>
      <c r="L87" s="88" t="s">
        <v>104</v>
      </c>
      <c r="M87" s="88" t="s">
        <v>101</v>
      </c>
    </row>
    <row r="88" spans="1:16" s="94" customFormat="1" ht="28.5" customHeight="1" x14ac:dyDescent="0.15">
      <c r="A88" s="249"/>
      <c r="B88" s="250"/>
      <c r="C88" s="89"/>
      <c r="D88" s="90"/>
      <c r="E88" s="91"/>
      <c r="F88" s="93"/>
      <c r="G88" s="93"/>
      <c r="H88" s="93"/>
      <c r="I88" s="92"/>
      <c r="J88" s="92"/>
    </row>
    <row r="89" spans="1:16" s="94" customFormat="1" ht="28.5" customHeight="1" x14ac:dyDescent="0.15">
      <c r="A89" s="249"/>
      <c r="B89" s="250"/>
      <c r="C89" s="89"/>
      <c r="D89" s="90"/>
      <c r="E89" s="91"/>
      <c r="F89" s="93"/>
      <c r="G89" s="93"/>
      <c r="H89" s="93"/>
      <c r="I89" s="92"/>
      <c r="J89" s="92"/>
      <c r="L89" s="94" t="s">
        <v>132</v>
      </c>
      <c r="N89" s="94">
        <f>COUNTIF($E$1:E102,L89)</f>
        <v>0</v>
      </c>
      <c r="O89" s="95"/>
    </row>
    <row r="90" spans="1:16" s="94" customFormat="1" ht="28.5" customHeight="1" x14ac:dyDescent="0.15">
      <c r="A90" s="249"/>
      <c r="B90" s="250"/>
      <c r="C90" s="89"/>
      <c r="D90" s="90"/>
      <c r="E90" s="91"/>
      <c r="F90" s="93"/>
      <c r="G90" s="93"/>
      <c r="H90" s="93"/>
      <c r="I90" s="92"/>
      <c r="J90" s="92"/>
      <c r="L90" s="94" t="s">
        <v>145</v>
      </c>
      <c r="N90" s="94">
        <f>COUNTIF($E$1:E102,L90)</f>
        <v>0</v>
      </c>
      <c r="O90" s="95"/>
    </row>
    <row r="91" spans="1:16" s="94" customFormat="1" ht="28.5" customHeight="1" x14ac:dyDescent="0.15">
      <c r="A91" s="249"/>
      <c r="B91" s="250"/>
      <c r="C91" s="89"/>
      <c r="D91" s="90"/>
      <c r="E91" s="91"/>
      <c r="F91" s="93"/>
      <c r="G91" s="93"/>
      <c r="H91" s="93"/>
      <c r="I91" s="92"/>
      <c r="J91" s="92"/>
      <c r="L91" s="94" t="s">
        <v>135</v>
      </c>
      <c r="N91" s="94">
        <f>COUNTIF($E$1:E102,L91)</f>
        <v>0</v>
      </c>
    </row>
    <row r="92" spans="1:16" s="94" customFormat="1" ht="28.5" customHeight="1" x14ac:dyDescent="0.15">
      <c r="A92" s="249"/>
      <c r="B92" s="250"/>
      <c r="C92" s="89"/>
      <c r="D92" s="90"/>
      <c r="E92" s="91"/>
      <c r="F92" s="93"/>
      <c r="G92" s="93"/>
      <c r="H92" s="93"/>
      <c r="I92" s="92"/>
      <c r="J92" s="92"/>
      <c r="L92" s="94" t="s">
        <v>146</v>
      </c>
      <c r="N92" s="94">
        <f>COUNTIF($E$1:E102,L92)</f>
        <v>0</v>
      </c>
    </row>
    <row r="93" spans="1:16" s="94" customFormat="1" ht="28.5" customHeight="1" x14ac:dyDescent="0.15">
      <c r="A93" s="249"/>
      <c r="B93" s="250"/>
      <c r="C93" s="89"/>
      <c r="D93" s="90"/>
      <c r="E93" s="91"/>
      <c r="F93" s="93"/>
      <c r="G93" s="93"/>
      <c r="H93" s="93"/>
      <c r="I93" s="92"/>
      <c r="J93" s="92"/>
      <c r="L93" s="94" t="s">
        <v>137</v>
      </c>
      <c r="N93" s="94">
        <f>COUNTIF($E$1:E102,L93)</f>
        <v>0</v>
      </c>
    </row>
    <row r="94" spans="1:16" s="94" customFormat="1" ht="28.5" customHeight="1" x14ac:dyDescent="0.15">
      <c r="A94" s="249"/>
      <c r="B94" s="250"/>
      <c r="C94" s="89"/>
      <c r="D94" s="90"/>
      <c r="E94" s="91"/>
      <c r="F94" s="93"/>
      <c r="G94" s="93"/>
      <c r="H94" s="93"/>
      <c r="I94" s="92"/>
      <c r="J94" s="92"/>
      <c r="L94" s="94" t="s">
        <v>156</v>
      </c>
      <c r="N94" s="94">
        <f>COUNTIF($E$1:E107,L94)</f>
        <v>0</v>
      </c>
    </row>
    <row r="95" spans="1:16" s="94" customFormat="1" ht="28.5" customHeight="1" x14ac:dyDescent="0.15">
      <c r="A95" s="249"/>
      <c r="B95" s="250"/>
      <c r="C95" s="89"/>
      <c r="D95" s="90"/>
      <c r="E95" s="91"/>
      <c r="F95" s="93"/>
      <c r="G95" s="93"/>
      <c r="H95" s="93"/>
      <c r="I95" s="92"/>
      <c r="J95" s="92"/>
      <c r="L95" s="94" t="s">
        <v>139</v>
      </c>
      <c r="N95" s="94">
        <f>COUNTIF($E$1:E102,L95)</f>
        <v>0</v>
      </c>
    </row>
    <row r="96" spans="1:16" s="94" customFormat="1" ht="28.5" customHeight="1" x14ac:dyDescent="0.15">
      <c r="A96" s="249"/>
      <c r="B96" s="250"/>
      <c r="C96" s="89"/>
      <c r="D96" s="90"/>
      <c r="E96" s="91"/>
      <c r="F96" s="93"/>
      <c r="G96" s="93"/>
      <c r="H96" s="93"/>
      <c r="I96" s="92"/>
      <c r="J96" s="92"/>
      <c r="L96" s="94" t="s">
        <v>158</v>
      </c>
      <c r="N96" s="94">
        <f>COUNTIF($E$1:E102,L96)</f>
        <v>0</v>
      </c>
    </row>
    <row r="97" spans="1:16" s="94" customFormat="1" ht="28.5" customHeight="1" x14ac:dyDescent="0.15">
      <c r="A97" s="249"/>
      <c r="B97" s="250"/>
      <c r="C97" s="89"/>
      <c r="D97" s="90"/>
      <c r="E97" s="91"/>
      <c r="F97" s="93"/>
      <c r="G97" s="93"/>
      <c r="H97" s="93"/>
      <c r="I97" s="92"/>
      <c r="J97" s="92"/>
      <c r="L97" s="94" t="s">
        <v>141</v>
      </c>
      <c r="N97" s="94">
        <f>COUNTIF($E$1:E92,L97)</f>
        <v>0</v>
      </c>
    </row>
    <row r="98" spans="1:16" s="94" customFormat="1" ht="28.5" customHeight="1" x14ac:dyDescent="0.15">
      <c r="A98" s="249"/>
      <c r="B98" s="250"/>
      <c r="C98" s="89"/>
      <c r="D98" s="90"/>
      <c r="E98" s="91"/>
      <c r="F98" s="93"/>
      <c r="G98" s="93"/>
      <c r="H98" s="93"/>
      <c r="I98" s="92"/>
      <c r="J98" s="92"/>
      <c r="L98" s="94" t="s">
        <v>142</v>
      </c>
      <c r="N98" s="94">
        <f>COUNTIF($E$1:E102,L98)</f>
        <v>0</v>
      </c>
    </row>
    <row r="99" spans="1:16" s="94" customFormat="1" ht="28.5" customHeight="1" x14ac:dyDescent="0.15">
      <c r="A99" s="249"/>
      <c r="B99" s="250"/>
      <c r="C99" s="89"/>
      <c r="D99" s="90"/>
      <c r="E99" s="91"/>
      <c r="F99" s="93"/>
      <c r="G99" s="93"/>
      <c r="H99" s="93"/>
      <c r="I99" s="92"/>
      <c r="J99" s="92"/>
      <c r="L99" s="94" t="s">
        <v>160</v>
      </c>
      <c r="N99" s="94">
        <f>COUNTIF($E$1:E102,L99)</f>
        <v>0</v>
      </c>
    </row>
    <row r="100" spans="1:16" s="94" customFormat="1" ht="28.5" customHeight="1" x14ac:dyDescent="0.15">
      <c r="A100" s="249"/>
      <c r="B100" s="250"/>
      <c r="C100" s="89"/>
      <c r="D100" s="90"/>
      <c r="E100" s="91"/>
      <c r="F100" s="93"/>
      <c r="G100" s="93"/>
      <c r="H100" s="93"/>
      <c r="I100" s="92"/>
      <c r="J100" s="92"/>
    </row>
    <row r="101" spans="1:16" s="94" customFormat="1" ht="28.5" customHeight="1" x14ac:dyDescent="0.15">
      <c r="A101" s="249"/>
      <c r="B101" s="250"/>
      <c r="C101" s="89"/>
      <c r="D101" s="90"/>
      <c r="E101" s="91"/>
      <c r="F101" s="93"/>
      <c r="G101" s="93"/>
      <c r="H101" s="93"/>
      <c r="I101" s="92"/>
      <c r="J101" s="92"/>
    </row>
    <row r="102" spans="1:16" s="94" customFormat="1" ht="28.5" customHeight="1" x14ac:dyDescent="0.15">
      <c r="A102" s="249"/>
      <c r="B102" s="250"/>
      <c r="C102" s="89"/>
      <c r="D102" s="90"/>
      <c r="E102" s="91"/>
      <c r="F102" s="93"/>
      <c r="G102" s="93"/>
      <c r="H102" s="93"/>
      <c r="I102" s="92"/>
      <c r="J102" s="92"/>
      <c r="L102" s="96" t="str">
        <f>L87</f>
        <v>立候補
準備</v>
      </c>
      <c r="M102" s="97" t="str">
        <f>IF(E103="","　　　　　　　　　",SUMIF(D88:D102,L102,C88:C102))</f>
        <v>　　　　　　　　　</v>
      </c>
    </row>
    <row r="103" spans="1:16" s="94" customFormat="1" ht="25.15" customHeight="1" x14ac:dyDescent="0.15">
      <c r="A103" s="251"/>
      <c r="B103" s="251"/>
      <c r="D103" s="98" t="s">
        <v>85</v>
      </c>
      <c r="E103" s="99" t="str">
        <f>IF(SUM(C88:C102)=0,"",SUM(C88:C102))</f>
        <v/>
      </c>
      <c r="F103" s="100" t="str">
        <f>"円、うち立候補準備："&amp;TEXT(M102,"#,##0")&amp;"円、選挙運動："&amp;TEXT(M103,"#,##0")&amp;"円）"</f>
        <v>円、うち立候補準備：　　　　　　　　　円、選挙運動：　　　　　　　　　円）</v>
      </c>
      <c r="G103" s="101"/>
      <c r="H103" s="100"/>
      <c r="I103" s="100"/>
      <c r="J103" s="100"/>
      <c r="L103" s="96" t="str">
        <f>M87</f>
        <v>選挙
運動</v>
      </c>
      <c r="M103" s="97" t="str">
        <f>IF(E103="","　　　　　　　　　",SUMIF(D88:D102,L103,C88:C102))</f>
        <v>　　　　　　　　　</v>
      </c>
    </row>
    <row r="104" spans="1:16" ht="20.45" customHeight="1" x14ac:dyDescent="0.15">
      <c r="F104" s="117" t="str">
        <f>IF(E85="","費計：",E85&amp;"計：")</f>
        <v>費計：</v>
      </c>
      <c r="G104" s="253" t="str">
        <f>IF(OR(E85="",COUNTA(C88:C102)=0),"",SUMIF($E$1:E103,E85,$E$19:E103))</f>
        <v/>
      </c>
      <c r="H104" s="253" t="s">
        <v>29</v>
      </c>
    </row>
    <row r="105" spans="1:16" ht="20.45" customHeight="1" x14ac:dyDescent="0.15">
      <c r="F105" s="254" t="s">
        <v>115</v>
      </c>
      <c r="G105" s="253" t="str">
        <f>IF(E85="","",SUMIF($E$1:E103,L90,$E$19:E103)+SUMIF($E$1:E103,L91,$E$19:E103))</f>
        <v/>
      </c>
      <c r="H105" s="253" t="s">
        <v>29</v>
      </c>
    </row>
    <row r="106" spans="1:16" ht="16.899999999999999" customHeight="1" x14ac:dyDescent="0.15">
      <c r="A106" s="242" t="s">
        <v>102</v>
      </c>
      <c r="B106" s="242"/>
      <c r="C106" s="103" t="str">
        <f>IF($C$1="　","(No.　　)",C85+1)</f>
        <v>(No.　　)</v>
      </c>
      <c r="D106" s="84" t="s">
        <v>103</v>
      </c>
      <c r="E106" s="244"/>
      <c r="G106" s="86"/>
      <c r="O106" s="85" t="str">
        <f>IFERROR(VLOOKUP(E106,L110:N120,3,FALSE),"")</f>
        <v/>
      </c>
      <c r="P106" s="85" t="str">
        <f>IF(OR(E106=L111,E106=L112),N111+N112,"")</f>
        <v/>
      </c>
    </row>
    <row r="107" spans="1:16" ht="26.25" customHeight="1" x14ac:dyDescent="0.15">
      <c r="A107" s="245" t="s">
        <v>14</v>
      </c>
      <c r="B107" s="246"/>
      <c r="C107" s="209" t="s">
        <v>46</v>
      </c>
      <c r="D107" s="211" t="s">
        <v>24</v>
      </c>
      <c r="E107" s="213" t="s">
        <v>25</v>
      </c>
      <c r="F107" s="116" t="s">
        <v>58</v>
      </c>
      <c r="G107" s="116"/>
      <c r="H107" s="116"/>
      <c r="I107" s="214" t="s">
        <v>44</v>
      </c>
      <c r="J107" s="213" t="s">
        <v>18</v>
      </c>
      <c r="L107" s="207" t="s">
        <v>61</v>
      </c>
      <c r="M107" s="208"/>
    </row>
    <row r="108" spans="1:16" ht="26.25" customHeight="1" x14ac:dyDescent="0.15">
      <c r="A108" s="247"/>
      <c r="B108" s="248"/>
      <c r="C108" s="210"/>
      <c r="D108" s="212"/>
      <c r="E108" s="213"/>
      <c r="F108" s="87" t="s">
        <v>12</v>
      </c>
      <c r="G108" s="174" t="s">
        <v>13</v>
      </c>
      <c r="H108" s="174" t="s">
        <v>17</v>
      </c>
      <c r="I108" s="214"/>
      <c r="J108" s="213"/>
      <c r="L108" s="88" t="s">
        <v>104</v>
      </c>
      <c r="M108" s="88" t="s">
        <v>101</v>
      </c>
    </row>
    <row r="109" spans="1:16" s="94" customFormat="1" ht="28.5" customHeight="1" x14ac:dyDescent="0.15">
      <c r="A109" s="249"/>
      <c r="B109" s="250"/>
      <c r="C109" s="89"/>
      <c r="D109" s="90"/>
      <c r="E109" s="91"/>
      <c r="F109" s="93"/>
      <c r="G109" s="93"/>
      <c r="H109" s="93"/>
      <c r="I109" s="92"/>
      <c r="J109" s="92"/>
    </row>
    <row r="110" spans="1:16" s="94" customFormat="1" ht="28.5" customHeight="1" x14ac:dyDescent="0.15">
      <c r="A110" s="249"/>
      <c r="B110" s="250"/>
      <c r="C110" s="89"/>
      <c r="D110" s="90"/>
      <c r="E110" s="91"/>
      <c r="F110" s="93"/>
      <c r="G110" s="93"/>
      <c r="H110" s="93"/>
      <c r="I110" s="92"/>
      <c r="J110" s="92"/>
      <c r="L110" s="94" t="s">
        <v>163</v>
      </c>
      <c r="N110" s="94">
        <f>COUNTIF($E$1:E123,L110)</f>
        <v>0</v>
      </c>
      <c r="O110" s="95"/>
    </row>
    <row r="111" spans="1:16" s="94" customFormat="1" ht="28.5" customHeight="1" x14ac:dyDescent="0.15">
      <c r="A111" s="249"/>
      <c r="B111" s="250"/>
      <c r="C111" s="89"/>
      <c r="D111" s="90"/>
      <c r="E111" s="91"/>
      <c r="F111" s="93"/>
      <c r="G111" s="93"/>
      <c r="H111" s="93"/>
      <c r="I111" s="92"/>
      <c r="J111" s="92"/>
      <c r="L111" s="94" t="s">
        <v>154</v>
      </c>
      <c r="N111" s="94">
        <f>COUNTIF($E$1:E123,L111)</f>
        <v>0</v>
      </c>
      <c r="O111" s="95"/>
    </row>
    <row r="112" spans="1:16" s="94" customFormat="1" ht="28.5" customHeight="1" x14ac:dyDescent="0.15">
      <c r="A112" s="249"/>
      <c r="B112" s="250"/>
      <c r="C112" s="89"/>
      <c r="D112" s="90"/>
      <c r="E112" s="91"/>
      <c r="F112" s="93"/>
      <c r="G112" s="93"/>
      <c r="H112" s="93"/>
      <c r="I112" s="92"/>
      <c r="J112" s="92"/>
      <c r="L112" s="94" t="s">
        <v>135</v>
      </c>
      <c r="N112" s="94">
        <f>COUNTIF($E$1:E123,L112)</f>
        <v>0</v>
      </c>
    </row>
    <row r="113" spans="1:16" s="94" customFormat="1" ht="28.5" customHeight="1" x14ac:dyDescent="0.15">
      <c r="A113" s="249"/>
      <c r="B113" s="250"/>
      <c r="C113" s="89"/>
      <c r="D113" s="90"/>
      <c r="E113" s="91"/>
      <c r="F113" s="93"/>
      <c r="G113" s="93"/>
      <c r="H113" s="93"/>
      <c r="I113" s="92"/>
      <c r="J113" s="92"/>
      <c r="L113" s="94" t="s">
        <v>146</v>
      </c>
      <c r="N113" s="94">
        <f>COUNTIF($E$1:E123,L113)</f>
        <v>0</v>
      </c>
    </row>
    <row r="114" spans="1:16" s="94" customFormat="1" ht="28.5" customHeight="1" x14ac:dyDescent="0.15">
      <c r="A114" s="249"/>
      <c r="B114" s="250"/>
      <c r="C114" s="89"/>
      <c r="D114" s="90"/>
      <c r="E114" s="91"/>
      <c r="F114" s="93"/>
      <c r="G114" s="93"/>
      <c r="H114" s="93"/>
      <c r="I114" s="92"/>
      <c r="J114" s="92"/>
      <c r="L114" s="94" t="s">
        <v>164</v>
      </c>
      <c r="N114" s="94">
        <f>COUNTIF($E$1:E123,L114)</f>
        <v>0</v>
      </c>
    </row>
    <row r="115" spans="1:16" s="94" customFormat="1" ht="28.5" customHeight="1" x14ac:dyDescent="0.15">
      <c r="A115" s="249"/>
      <c r="B115" s="250"/>
      <c r="C115" s="89"/>
      <c r="D115" s="90"/>
      <c r="E115" s="91"/>
      <c r="F115" s="93"/>
      <c r="G115" s="93"/>
      <c r="H115" s="93"/>
      <c r="I115" s="92"/>
      <c r="J115" s="92"/>
      <c r="L115" s="94" t="s">
        <v>148</v>
      </c>
      <c r="N115" s="94">
        <f>COUNTIF($E$1:E128,L115)</f>
        <v>0</v>
      </c>
    </row>
    <row r="116" spans="1:16" s="94" customFormat="1" ht="28.5" customHeight="1" x14ac:dyDescent="0.15">
      <c r="A116" s="249"/>
      <c r="B116" s="250"/>
      <c r="C116" s="89"/>
      <c r="D116" s="90"/>
      <c r="E116" s="91"/>
      <c r="F116" s="93"/>
      <c r="G116" s="93"/>
      <c r="H116" s="93"/>
      <c r="I116" s="92"/>
      <c r="J116" s="92"/>
      <c r="L116" s="94" t="s">
        <v>157</v>
      </c>
      <c r="N116" s="94">
        <f>COUNTIF($E$1:E123,L116)</f>
        <v>0</v>
      </c>
    </row>
    <row r="117" spans="1:16" s="94" customFormat="1" ht="28.5" customHeight="1" x14ac:dyDescent="0.15">
      <c r="A117" s="249"/>
      <c r="B117" s="250"/>
      <c r="C117" s="89"/>
      <c r="D117" s="90"/>
      <c r="E117" s="91"/>
      <c r="F117" s="93"/>
      <c r="G117" s="93"/>
      <c r="H117" s="93"/>
      <c r="I117" s="92"/>
      <c r="J117" s="92"/>
      <c r="L117" s="94" t="s">
        <v>158</v>
      </c>
      <c r="N117" s="94">
        <f>COUNTIF($E$1:E123,L117)</f>
        <v>0</v>
      </c>
    </row>
    <row r="118" spans="1:16" s="94" customFormat="1" ht="28.5" customHeight="1" x14ac:dyDescent="0.15">
      <c r="A118" s="249"/>
      <c r="B118" s="250"/>
      <c r="C118" s="89"/>
      <c r="D118" s="90"/>
      <c r="E118" s="91"/>
      <c r="F118" s="93"/>
      <c r="G118" s="93"/>
      <c r="H118" s="93"/>
      <c r="I118" s="92"/>
      <c r="J118" s="92"/>
      <c r="L118" s="94" t="s">
        <v>165</v>
      </c>
      <c r="N118" s="94">
        <f>COUNTIF($E$1:E113,L118)</f>
        <v>0</v>
      </c>
    </row>
    <row r="119" spans="1:16" s="94" customFormat="1" ht="28.5" customHeight="1" x14ac:dyDescent="0.15">
      <c r="A119" s="249"/>
      <c r="B119" s="250"/>
      <c r="C119" s="89"/>
      <c r="D119" s="90"/>
      <c r="E119" s="91"/>
      <c r="F119" s="93"/>
      <c r="G119" s="93"/>
      <c r="H119" s="93"/>
      <c r="I119" s="92"/>
      <c r="J119" s="92"/>
      <c r="L119" s="94" t="s">
        <v>159</v>
      </c>
      <c r="N119" s="94">
        <f>COUNTIF($E$1:E123,L119)</f>
        <v>0</v>
      </c>
    </row>
    <row r="120" spans="1:16" s="94" customFormat="1" ht="28.5" customHeight="1" x14ac:dyDescent="0.15">
      <c r="A120" s="249"/>
      <c r="B120" s="250"/>
      <c r="C120" s="89"/>
      <c r="D120" s="90"/>
      <c r="E120" s="91"/>
      <c r="F120" s="93"/>
      <c r="G120" s="93"/>
      <c r="H120" s="93"/>
      <c r="I120" s="92"/>
      <c r="J120" s="92"/>
      <c r="L120" s="94" t="s">
        <v>144</v>
      </c>
      <c r="N120" s="94">
        <f>COUNTIF($E$1:E123,L120)</f>
        <v>0</v>
      </c>
    </row>
    <row r="121" spans="1:16" s="94" customFormat="1" ht="28.5" customHeight="1" x14ac:dyDescent="0.15">
      <c r="A121" s="249"/>
      <c r="B121" s="250"/>
      <c r="C121" s="89"/>
      <c r="D121" s="90"/>
      <c r="E121" s="91"/>
      <c r="F121" s="93"/>
      <c r="G121" s="93"/>
      <c r="H121" s="93"/>
      <c r="I121" s="92"/>
      <c r="J121" s="92"/>
    </row>
    <row r="122" spans="1:16" s="94" customFormat="1" ht="28.5" customHeight="1" x14ac:dyDescent="0.15">
      <c r="A122" s="249"/>
      <c r="B122" s="250"/>
      <c r="C122" s="89"/>
      <c r="D122" s="90"/>
      <c r="E122" s="91"/>
      <c r="F122" s="93"/>
      <c r="G122" s="93"/>
      <c r="H122" s="93"/>
      <c r="I122" s="92"/>
      <c r="J122" s="92"/>
    </row>
    <row r="123" spans="1:16" s="94" customFormat="1" ht="28.5" customHeight="1" x14ac:dyDescent="0.15">
      <c r="A123" s="249"/>
      <c r="B123" s="250"/>
      <c r="C123" s="89"/>
      <c r="D123" s="90"/>
      <c r="E123" s="91"/>
      <c r="F123" s="93"/>
      <c r="G123" s="93"/>
      <c r="H123" s="93"/>
      <c r="I123" s="92"/>
      <c r="J123" s="92"/>
      <c r="L123" s="96" t="str">
        <f>L108</f>
        <v>立候補
準備</v>
      </c>
      <c r="M123" s="97" t="str">
        <f>IF(E124="","　　　　　　　　　",SUMIF(D109:D123,L123,C109:C123))</f>
        <v>　　　　　　　　　</v>
      </c>
    </row>
    <row r="124" spans="1:16" s="94" customFormat="1" ht="25.15" customHeight="1" x14ac:dyDescent="0.15">
      <c r="A124" s="251"/>
      <c r="B124" s="251"/>
      <c r="D124" s="98" t="s">
        <v>153</v>
      </c>
      <c r="E124" s="99" t="str">
        <f>IF(SUM(C109:C123)=0,"",SUM(C109:C123))</f>
        <v/>
      </c>
      <c r="F124" s="100" t="str">
        <f>"円、うち立候補準備："&amp;TEXT(M123,"#,##0")&amp;"円、選挙運動："&amp;TEXT(M124,"#,##0")&amp;"円）"</f>
        <v>円、うち立候補準備：　　　　　　　　　円、選挙運動：　　　　　　　　　円）</v>
      </c>
      <c r="G124" s="101"/>
      <c r="H124" s="100"/>
      <c r="I124" s="100"/>
      <c r="J124" s="100"/>
      <c r="L124" s="96" t="str">
        <f>M108</f>
        <v>選挙
運動</v>
      </c>
      <c r="M124" s="97" t="str">
        <f>IF(E124="","　　　　　　　　　",SUMIF(D109:D123,L124,C109:C123))</f>
        <v>　　　　　　　　　</v>
      </c>
    </row>
    <row r="125" spans="1:16" ht="20.45" customHeight="1" x14ac:dyDescent="0.15">
      <c r="F125" s="117" t="str">
        <f>IF(E106="","費計：",E106&amp;"計：")</f>
        <v>費計：</v>
      </c>
      <c r="G125" s="253" t="str">
        <f>IF(OR(E106="",COUNTA(C109:C123)=0),"",SUMIF($E$1:E124,E106,$E$19:E124))</f>
        <v/>
      </c>
      <c r="H125" s="253" t="s">
        <v>29</v>
      </c>
    </row>
    <row r="126" spans="1:16" ht="20.45" customHeight="1" x14ac:dyDescent="0.15">
      <c r="F126" s="254" t="s">
        <v>115</v>
      </c>
      <c r="G126" s="253" t="str">
        <f>IF(E106="","",SUMIF($E$1:E124,L111,$E$19:E124)+SUMIF($E$1:E124,L112,$E$19:E124))</f>
        <v/>
      </c>
      <c r="H126" s="253" t="s">
        <v>29</v>
      </c>
    </row>
    <row r="127" spans="1:16" ht="16.899999999999999" customHeight="1" x14ac:dyDescent="0.15">
      <c r="A127" s="242" t="s">
        <v>102</v>
      </c>
      <c r="B127" s="242"/>
      <c r="C127" s="103" t="str">
        <f>IF($C$1="　","(No.　　)",C106+1)</f>
        <v>(No.　　)</v>
      </c>
      <c r="D127" s="84" t="s">
        <v>103</v>
      </c>
      <c r="E127" s="244"/>
      <c r="G127" s="86"/>
      <c r="O127" s="85" t="str">
        <f>IFERROR(VLOOKUP(E127,L131:N141,3,FALSE),"")</f>
        <v/>
      </c>
      <c r="P127" s="85" t="str">
        <f>IF(OR(E127=L132,E127=L133),N132+N133,"")</f>
        <v/>
      </c>
    </row>
    <row r="128" spans="1:16" ht="26.25" customHeight="1" x14ac:dyDescent="0.15">
      <c r="A128" s="245" t="s">
        <v>14</v>
      </c>
      <c r="B128" s="246"/>
      <c r="C128" s="209" t="s">
        <v>46</v>
      </c>
      <c r="D128" s="211" t="s">
        <v>24</v>
      </c>
      <c r="E128" s="213" t="s">
        <v>25</v>
      </c>
      <c r="F128" s="116" t="s">
        <v>58</v>
      </c>
      <c r="G128" s="116"/>
      <c r="H128" s="116"/>
      <c r="I128" s="214" t="s">
        <v>44</v>
      </c>
      <c r="J128" s="213" t="s">
        <v>18</v>
      </c>
      <c r="L128" s="207" t="s">
        <v>61</v>
      </c>
      <c r="M128" s="208"/>
    </row>
    <row r="129" spans="1:15" ht="26.25" customHeight="1" x14ac:dyDescent="0.15">
      <c r="A129" s="247"/>
      <c r="B129" s="248"/>
      <c r="C129" s="210"/>
      <c r="D129" s="212"/>
      <c r="E129" s="213"/>
      <c r="F129" s="87" t="s">
        <v>12</v>
      </c>
      <c r="G129" s="174" t="s">
        <v>13</v>
      </c>
      <c r="H129" s="174" t="s">
        <v>17</v>
      </c>
      <c r="I129" s="214"/>
      <c r="J129" s="213"/>
      <c r="L129" s="88" t="s">
        <v>104</v>
      </c>
      <c r="M129" s="88" t="s">
        <v>101</v>
      </c>
    </row>
    <row r="130" spans="1:15" s="94" customFormat="1" ht="28.5" customHeight="1" x14ac:dyDescent="0.15">
      <c r="A130" s="249"/>
      <c r="B130" s="250"/>
      <c r="C130" s="89"/>
      <c r="D130" s="90"/>
      <c r="E130" s="91"/>
      <c r="F130" s="93"/>
      <c r="G130" s="93"/>
      <c r="H130" s="93"/>
      <c r="I130" s="92"/>
      <c r="J130" s="92"/>
    </row>
    <row r="131" spans="1:15" s="94" customFormat="1" ht="28.5" customHeight="1" x14ac:dyDescent="0.15">
      <c r="A131" s="249"/>
      <c r="B131" s="250"/>
      <c r="C131" s="89"/>
      <c r="D131" s="90"/>
      <c r="E131" s="91"/>
      <c r="F131" s="93"/>
      <c r="G131" s="93"/>
      <c r="H131" s="93"/>
      <c r="I131" s="92"/>
      <c r="J131" s="92"/>
      <c r="L131" s="94" t="s">
        <v>163</v>
      </c>
      <c r="N131" s="94">
        <f>COUNTIF($E$1:E144,L131)</f>
        <v>0</v>
      </c>
      <c r="O131" s="95"/>
    </row>
    <row r="132" spans="1:15" s="94" customFormat="1" ht="28.5" customHeight="1" x14ac:dyDescent="0.15">
      <c r="A132" s="249"/>
      <c r="B132" s="250"/>
      <c r="C132" s="89"/>
      <c r="D132" s="90"/>
      <c r="E132" s="91"/>
      <c r="F132" s="93"/>
      <c r="G132" s="93"/>
      <c r="H132" s="93"/>
      <c r="I132" s="92"/>
      <c r="J132" s="92"/>
      <c r="L132" s="94" t="s">
        <v>154</v>
      </c>
      <c r="N132" s="94">
        <f>COUNTIF($E$1:E144,L132)</f>
        <v>0</v>
      </c>
      <c r="O132" s="95"/>
    </row>
    <row r="133" spans="1:15" s="94" customFormat="1" ht="28.5" customHeight="1" x14ac:dyDescent="0.15">
      <c r="A133" s="249"/>
      <c r="B133" s="250"/>
      <c r="C133" s="89"/>
      <c r="D133" s="90"/>
      <c r="E133" s="91"/>
      <c r="F133" s="93"/>
      <c r="G133" s="93"/>
      <c r="H133" s="93"/>
      <c r="I133" s="92"/>
      <c r="J133" s="92"/>
      <c r="L133" s="94" t="s">
        <v>166</v>
      </c>
      <c r="N133" s="94">
        <f>COUNTIF($E$1:E144,L133)</f>
        <v>0</v>
      </c>
    </row>
    <row r="134" spans="1:15" s="94" customFormat="1" ht="28.5" customHeight="1" x14ac:dyDescent="0.15">
      <c r="A134" s="249"/>
      <c r="B134" s="250"/>
      <c r="C134" s="89"/>
      <c r="D134" s="90"/>
      <c r="E134" s="91"/>
      <c r="F134" s="93"/>
      <c r="G134" s="93"/>
      <c r="H134" s="93"/>
      <c r="I134" s="92"/>
      <c r="J134" s="92"/>
      <c r="L134" s="94" t="s">
        <v>146</v>
      </c>
      <c r="N134" s="94">
        <f>COUNTIF($E$1:E144,L134)</f>
        <v>0</v>
      </c>
    </row>
    <row r="135" spans="1:15" s="94" customFormat="1" ht="28.5" customHeight="1" x14ac:dyDescent="0.15">
      <c r="A135" s="249"/>
      <c r="B135" s="250"/>
      <c r="C135" s="89"/>
      <c r="D135" s="90"/>
      <c r="E135" s="91"/>
      <c r="F135" s="93"/>
      <c r="G135" s="93"/>
      <c r="H135" s="93"/>
      <c r="I135" s="92"/>
      <c r="J135" s="92"/>
      <c r="L135" s="94" t="s">
        <v>164</v>
      </c>
      <c r="N135" s="94">
        <f>COUNTIF($E$1:E144,L135)</f>
        <v>0</v>
      </c>
    </row>
    <row r="136" spans="1:15" s="94" customFormat="1" ht="28.5" customHeight="1" x14ac:dyDescent="0.15">
      <c r="A136" s="249"/>
      <c r="B136" s="250"/>
      <c r="C136" s="89"/>
      <c r="D136" s="90"/>
      <c r="E136" s="91"/>
      <c r="F136" s="93"/>
      <c r="G136" s="93"/>
      <c r="H136" s="93"/>
      <c r="I136" s="92"/>
      <c r="J136" s="92"/>
      <c r="L136" s="94" t="s">
        <v>156</v>
      </c>
      <c r="N136" s="94">
        <f>COUNTIF($E$1:E149,L136)</f>
        <v>0</v>
      </c>
    </row>
    <row r="137" spans="1:15" s="94" customFormat="1" ht="28.5" customHeight="1" x14ac:dyDescent="0.15">
      <c r="A137" s="249"/>
      <c r="B137" s="250"/>
      <c r="C137" s="89"/>
      <c r="D137" s="90"/>
      <c r="E137" s="91"/>
      <c r="F137" s="93"/>
      <c r="G137" s="93"/>
      <c r="H137" s="93"/>
      <c r="I137" s="92"/>
      <c r="J137" s="92"/>
      <c r="L137" s="94" t="s">
        <v>157</v>
      </c>
      <c r="N137" s="94">
        <f>COUNTIF($E$1:E144,L137)</f>
        <v>0</v>
      </c>
    </row>
    <row r="138" spans="1:15" s="94" customFormat="1" ht="28.5" customHeight="1" x14ac:dyDescent="0.15">
      <c r="A138" s="249"/>
      <c r="B138" s="250"/>
      <c r="C138" s="89"/>
      <c r="D138" s="90"/>
      <c r="E138" s="91"/>
      <c r="F138" s="93"/>
      <c r="G138" s="93"/>
      <c r="H138" s="93"/>
      <c r="I138" s="92"/>
      <c r="J138" s="92"/>
      <c r="L138" s="94" t="s">
        <v>150</v>
      </c>
      <c r="N138" s="94">
        <f>COUNTIF($E$1:E144,L138)</f>
        <v>0</v>
      </c>
    </row>
    <row r="139" spans="1:15" s="94" customFormat="1" ht="28.5" customHeight="1" x14ac:dyDescent="0.15">
      <c r="A139" s="249"/>
      <c r="B139" s="250"/>
      <c r="C139" s="89"/>
      <c r="D139" s="90"/>
      <c r="E139" s="91"/>
      <c r="F139" s="93"/>
      <c r="G139" s="93"/>
      <c r="H139" s="93"/>
      <c r="I139" s="92"/>
      <c r="J139" s="92"/>
      <c r="L139" s="94" t="s">
        <v>165</v>
      </c>
      <c r="N139" s="94">
        <f>COUNTIF($E$1:E134,L139)</f>
        <v>0</v>
      </c>
    </row>
    <row r="140" spans="1:15" s="94" customFormat="1" ht="28.5" customHeight="1" x14ac:dyDescent="0.15">
      <c r="A140" s="249"/>
      <c r="B140" s="250"/>
      <c r="C140" s="89"/>
      <c r="D140" s="90"/>
      <c r="E140" s="91"/>
      <c r="F140" s="93"/>
      <c r="G140" s="93"/>
      <c r="H140" s="93"/>
      <c r="I140" s="92"/>
      <c r="J140" s="92"/>
      <c r="L140" s="94" t="s">
        <v>152</v>
      </c>
      <c r="N140" s="94">
        <f>COUNTIF($E$1:E144,L140)</f>
        <v>0</v>
      </c>
    </row>
    <row r="141" spans="1:15" s="94" customFormat="1" ht="28.5" customHeight="1" x14ac:dyDescent="0.15">
      <c r="A141" s="249"/>
      <c r="B141" s="250"/>
      <c r="C141" s="89"/>
      <c r="D141" s="90"/>
      <c r="E141" s="91"/>
      <c r="F141" s="93"/>
      <c r="G141" s="93"/>
      <c r="H141" s="93"/>
      <c r="I141" s="92"/>
      <c r="J141" s="92"/>
      <c r="L141" s="94" t="s">
        <v>144</v>
      </c>
      <c r="N141" s="94">
        <f>COUNTIF($E$1:E144,L141)</f>
        <v>0</v>
      </c>
    </row>
    <row r="142" spans="1:15" s="94" customFormat="1" ht="28.5" customHeight="1" x14ac:dyDescent="0.15">
      <c r="A142" s="249"/>
      <c r="B142" s="250"/>
      <c r="C142" s="89"/>
      <c r="D142" s="90"/>
      <c r="E142" s="91"/>
      <c r="F142" s="93"/>
      <c r="G142" s="93"/>
      <c r="H142" s="93"/>
      <c r="I142" s="92"/>
      <c r="J142" s="92"/>
    </row>
    <row r="143" spans="1:15" s="94" customFormat="1" ht="28.5" customHeight="1" x14ac:dyDescent="0.15">
      <c r="A143" s="249"/>
      <c r="B143" s="250"/>
      <c r="C143" s="89"/>
      <c r="D143" s="90"/>
      <c r="E143" s="91"/>
      <c r="F143" s="93"/>
      <c r="G143" s="93"/>
      <c r="H143" s="93"/>
      <c r="I143" s="92"/>
      <c r="J143" s="92"/>
    </row>
    <row r="144" spans="1:15" s="94" customFormat="1" ht="28.5" customHeight="1" x14ac:dyDescent="0.15">
      <c r="A144" s="249"/>
      <c r="B144" s="250"/>
      <c r="C144" s="89"/>
      <c r="D144" s="90"/>
      <c r="E144" s="91"/>
      <c r="F144" s="93"/>
      <c r="G144" s="93"/>
      <c r="H144" s="93"/>
      <c r="I144" s="92"/>
      <c r="J144" s="92"/>
      <c r="L144" s="96" t="str">
        <f>L129</f>
        <v>立候補
準備</v>
      </c>
      <c r="M144" s="97" t="str">
        <f>IF(E145="","　　　　　　　　　",SUMIF(D130:D144,L144,C130:C144))</f>
        <v>　　　　　　　　　</v>
      </c>
    </row>
    <row r="145" spans="1:16" s="94" customFormat="1" ht="25.15" customHeight="1" x14ac:dyDescent="0.15">
      <c r="A145" s="251"/>
      <c r="B145" s="251"/>
      <c r="D145" s="98" t="s">
        <v>153</v>
      </c>
      <c r="E145" s="99" t="str">
        <f>IF(SUM(C130:C144)=0,"",SUM(C130:C144))</f>
        <v/>
      </c>
      <c r="F145" s="100" t="str">
        <f>"円、うち立候補準備："&amp;TEXT(M144,"#,##0")&amp;"円、選挙運動："&amp;TEXT(M145,"#,##0")&amp;"円）"</f>
        <v>円、うち立候補準備：　　　　　　　　　円、選挙運動：　　　　　　　　　円）</v>
      </c>
      <c r="G145" s="101"/>
      <c r="H145" s="100"/>
      <c r="I145" s="100"/>
      <c r="J145" s="100"/>
      <c r="L145" s="96" t="str">
        <f>M129</f>
        <v>選挙
運動</v>
      </c>
      <c r="M145" s="97" t="str">
        <f>IF(E145="","　　　　　　　　　",SUMIF(D130:D144,L145,C130:C144))</f>
        <v>　　　　　　　　　</v>
      </c>
    </row>
    <row r="146" spans="1:16" ht="20.45" customHeight="1" x14ac:dyDescent="0.15">
      <c r="F146" s="117" t="str">
        <f>IF(E127="","費計：",E127&amp;"計：")</f>
        <v>費計：</v>
      </c>
      <c r="G146" s="253" t="str">
        <f>IF(OR(E127="",COUNTA(C130:C144)=0),"",SUMIF($E$1:E145,E127,$E$19:E145))</f>
        <v/>
      </c>
      <c r="H146" s="253" t="s">
        <v>29</v>
      </c>
    </row>
    <row r="147" spans="1:16" ht="20.45" customHeight="1" x14ac:dyDescent="0.15">
      <c r="F147" s="254" t="s">
        <v>115</v>
      </c>
      <c r="G147" s="253" t="str">
        <f>IF(E127="","",SUMIF($E$1:E145,L132,$E$19:E145)+SUMIF($E$1:E145,L133,$E$19:E145))</f>
        <v/>
      </c>
      <c r="H147" s="253" t="s">
        <v>29</v>
      </c>
    </row>
    <row r="148" spans="1:16" ht="16.899999999999999" customHeight="1" x14ac:dyDescent="0.15">
      <c r="A148" s="242" t="s">
        <v>102</v>
      </c>
      <c r="B148" s="242"/>
      <c r="C148" s="103" t="str">
        <f>IF($C$1="　","(No.　　)",C127+1)</f>
        <v>(No.　　)</v>
      </c>
      <c r="D148" s="84" t="s">
        <v>103</v>
      </c>
      <c r="E148" s="244"/>
      <c r="G148" s="86"/>
      <c r="O148" s="85" t="str">
        <f>IFERROR(VLOOKUP(E148,L152:N162,3,FALSE),"")</f>
        <v/>
      </c>
      <c r="P148" s="85" t="str">
        <f>IF(OR(E148=L153,E148=L154),N153+N154,"")</f>
        <v/>
      </c>
    </row>
    <row r="149" spans="1:16" ht="26.25" customHeight="1" x14ac:dyDescent="0.15">
      <c r="A149" s="245" t="s">
        <v>14</v>
      </c>
      <c r="B149" s="246"/>
      <c r="C149" s="209" t="s">
        <v>46</v>
      </c>
      <c r="D149" s="211" t="s">
        <v>24</v>
      </c>
      <c r="E149" s="213" t="s">
        <v>25</v>
      </c>
      <c r="F149" s="116" t="s">
        <v>58</v>
      </c>
      <c r="G149" s="116"/>
      <c r="H149" s="116"/>
      <c r="I149" s="214" t="s">
        <v>44</v>
      </c>
      <c r="J149" s="213" t="s">
        <v>18</v>
      </c>
      <c r="L149" s="207" t="s">
        <v>61</v>
      </c>
      <c r="M149" s="208"/>
    </row>
    <row r="150" spans="1:16" ht="26.25" customHeight="1" x14ac:dyDescent="0.15">
      <c r="A150" s="247"/>
      <c r="B150" s="248"/>
      <c r="C150" s="210"/>
      <c r="D150" s="212"/>
      <c r="E150" s="213"/>
      <c r="F150" s="87" t="s">
        <v>12</v>
      </c>
      <c r="G150" s="174" t="s">
        <v>13</v>
      </c>
      <c r="H150" s="174" t="s">
        <v>17</v>
      </c>
      <c r="I150" s="214"/>
      <c r="J150" s="213"/>
      <c r="L150" s="88" t="s">
        <v>104</v>
      </c>
      <c r="M150" s="88" t="s">
        <v>101</v>
      </c>
    </row>
    <row r="151" spans="1:16" s="94" customFormat="1" ht="28.5" customHeight="1" x14ac:dyDescent="0.15">
      <c r="A151" s="249"/>
      <c r="B151" s="250"/>
      <c r="C151" s="89"/>
      <c r="D151" s="90"/>
      <c r="E151" s="91"/>
      <c r="F151" s="93"/>
      <c r="G151" s="93"/>
      <c r="H151" s="93"/>
      <c r="I151" s="92"/>
      <c r="J151" s="92"/>
    </row>
    <row r="152" spans="1:16" s="94" customFormat="1" ht="28.5" customHeight="1" x14ac:dyDescent="0.15">
      <c r="A152" s="249"/>
      <c r="B152" s="250"/>
      <c r="C152" s="89"/>
      <c r="D152" s="90"/>
      <c r="E152" s="91"/>
      <c r="F152" s="93"/>
      <c r="G152" s="93"/>
      <c r="H152" s="93"/>
      <c r="I152" s="92"/>
      <c r="J152" s="92"/>
      <c r="L152" s="94" t="s">
        <v>133</v>
      </c>
      <c r="N152" s="94">
        <f>COUNTIF($E$1:E165,L152)</f>
        <v>0</v>
      </c>
      <c r="O152" s="95"/>
    </row>
    <row r="153" spans="1:16" s="94" customFormat="1" ht="28.5" customHeight="1" x14ac:dyDescent="0.15">
      <c r="A153" s="249"/>
      <c r="B153" s="250"/>
      <c r="C153" s="89"/>
      <c r="D153" s="90"/>
      <c r="E153" s="91"/>
      <c r="F153" s="93"/>
      <c r="G153" s="93"/>
      <c r="H153" s="93"/>
      <c r="I153" s="92"/>
      <c r="J153" s="92"/>
      <c r="L153" s="94" t="s">
        <v>154</v>
      </c>
      <c r="N153" s="94">
        <f>COUNTIF($E$1:E165,L153)</f>
        <v>0</v>
      </c>
      <c r="O153" s="95"/>
    </row>
    <row r="154" spans="1:16" s="94" customFormat="1" ht="28.5" customHeight="1" x14ac:dyDescent="0.15">
      <c r="A154" s="249"/>
      <c r="B154" s="250"/>
      <c r="C154" s="89"/>
      <c r="D154" s="90"/>
      <c r="E154" s="91"/>
      <c r="F154" s="93"/>
      <c r="G154" s="93"/>
      <c r="H154" s="93"/>
      <c r="I154" s="92"/>
      <c r="J154" s="92"/>
      <c r="L154" s="94" t="s">
        <v>161</v>
      </c>
      <c r="N154" s="94">
        <f>COUNTIF($E$1:E165,L154)</f>
        <v>0</v>
      </c>
    </row>
    <row r="155" spans="1:16" s="94" customFormat="1" ht="28.5" customHeight="1" x14ac:dyDescent="0.15">
      <c r="A155" s="249"/>
      <c r="B155" s="250"/>
      <c r="C155" s="89"/>
      <c r="D155" s="90"/>
      <c r="E155" s="91"/>
      <c r="F155" s="93"/>
      <c r="G155" s="93"/>
      <c r="H155" s="93"/>
      <c r="I155" s="92"/>
      <c r="J155" s="92"/>
      <c r="L155" s="94" t="s">
        <v>155</v>
      </c>
      <c r="N155" s="94">
        <f>COUNTIF($E$1:E165,L155)</f>
        <v>0</v>
      </c>
    </row>
    <row r="156" spans="1:16" s="94" customFormat="1" ht="28.5" customHeight="1" x14ac:dyDescent="0.15">
      <c r="A156" s="249"/>
      <c r="B156" s="250"/>
      <c r="C156" s="89"/>
      <c r="D156" s="90"/>
      <c r="E156" s="91"/>
      <c r="F156" s="93"/>
      <c r="G156" s="93"/>
      <c r="H156" s="93"/>
      <c r="I156" s="92"/>
      <c r="J156" s="92"/>
      <c r="L156" s="94" t="s">
        <v>137</v>
      </c>
      <c r="N156" s="94">
        <f>COUNTIF($E$1:E165,L156)</f>
        <v>0</v>
      </c>
    </row>
    <row r="157" spans="1:16" s="94" customFormat="1" ht="28.5" customHeight="1" x14ac:dyDescent="0.15">
      <c r="A157" s="249"/>
      <c r="B157" s="250"/>
      <c r="C157" s="89"/>
      <c r="D157" s="90"/>
      <c r="E157" s="91"/>
      <c r="F157" s="93"/>
      <c r="G157" s="93"/>
      <c r="H157" s="93"/>
      <c r="I157" s="92"/>
      <c r="J157" s="92"/>
      <c r="L157" s="94" t="s">
        <v>148</v>
      </c>
      <c r="N157" s="94">
        <f>COUNTIF($E$1:E170,L157)</f>
        <v>0</v>
      </c>
    </row>
    <row r="158" spans="1:16" s="94" customFormat="1" ht="28.5" customHeight="1" x14ac:dyDescent="0.15">
      <c r="A158" s="249"/>
      <c r="B158" s="250"/>
      <c r="C158" s="89"/>
      <c r="D158" s="90"/>
      <c r="E158" s="91"/>
      <c r="F158" s="93"/>
      <c r="G158" s="93"/>
      <c r="H158" s="93"/>
      <c r="I158" s="92"/>
      <c r="J158" s="92"/>
      <c r="L158" s="94" t="s">
        <v>149</v>
      </c>
      <c r="N158" s="94">
        <f>COUNTIF($E$1:E165,L158)</f>
        <v>0</v>
      </c>
    </row>
    <row r="159" spans="1:16" s="94" customFormat="1" ht="28.5" customHeight="1" x14ac:dyDescent="0.15">
      <c r="A159" s="249"/>
      <c r="B159" s="250"/>
      <c r="C159" s="89"/>
      <c r="D159" s="90"/>
      <c r="E159" s="91"/>
      <c r="F159" s="93"/>
      <c r="G159" s="93"/>
      <c r="H159" s="93"/>
      <c r="I159" s="92"/>
      <c r="J159" s="92"/>
      <c r="L159" s="94" t="s">
        <v>150</v>
      </c>
      <c r="N159" s="94">
        <f>COUNTIF($E$1:E165,L159)</f>
        <v>0</v>
      </c>
    </row>
    <row r="160" spans="1:16" s="94" customFormat="1" ht="28.5" customHeight="1" x14ac:dyDescent="0.15">
      <c r="A160" s="249"/>
      <c r="B160" s="250"/>
      <c r="C160" s="89"/>
      <c r="D160" s="90"/>
      <c r="E160" s="91"/>
      <c r="F160" s="93"/>
      <c r="G160" s="93"/>
      <c r="H160" s="93"/>
      <c r="I160" s="92"/>
      <c r="J160" s="92"/>
      <c r="L160" s="94" t="s">
        <v>151</v>
      </c>
      <c r="N160" s="94">
        <f>COUNTIF($E$1:E155,L160)</f>
        <v>0</v>
      </c>
    </row>
    <row r="161" spans="1:16" s="94" customFormat="1" ht="28.5" customHeight="1" x14ac:dyDescent="0.15">
      <c r="A161" s="249"/>
      <c r="B161" s="250"/>
      <c r="C161" s="89"/>
      <c r="D161" s="90"/>
      <c r="E161" s="91"/>
      <c r="F161" s="93"/>
      <c r="G161" s="93"/>
      <c r="H161" s="93"/>
      <c r="I161" s="92"/>
      <c r="J161" s="92"/>
      <c r="L161" s="94" t="s">
        <v>159</v>
      </c>
      <c r="N161" s="94">
        <f>COUNTIF($E$1:E165,L161)</f>
        <v>0</v>
      </c>
    </row>
    <row r="162" spans="1:16" s="94" customFormat="1" ht="28.5" customHeight="1" x14ac:dyDescent="0.15">
      <c r="A162" s="249"/>
      <c r="B162" s="250"/>
      <c r="C162" s="89"/>
      <c r="D162" s="90"/>
      <c r="E162" s="91"/>
      <c r="F162" s="93"/>
      <c r="G162" s="93"/>
      <c r="H162" s="93"/>
      <c r="I162" s="92"/>
      <c r="J162" s="92"/>
      <c r="L162" s="94" t="s">
        <v>144</v>
      </c>
      <c r="N162" s="94">
        <f>COUNTIF($E$1:E165,L162)</f>
        <v>0</v>
      </c>
    </row>
    <row r="163" spans="1:16" s="94" customFormat="1" ht="28.5" customHeight="1" x14ac:dyDescent="0.15">
      <c r="A163" s="249"/>
      <c r="B163" s="250"/>
      <c r="C163" s="89"/>
      <c r="D163" s="90"/>
      <c r="E163" s="91"/>
      <c r="F163" s="93"/>
      <c r="G163" s="93"/>
      <c r="H163" s="93"/>
      <c r="I163" s="92"/>
      <c r="J163" s="92"/>
    </row>
    <row r="164" spans="1:16" s="94" customFormat="1" ht="28.5" customHeight="1" x14ac:dyDescent="0.15">
      <c r="A164" s="249"/>
      <c r="B164" s="250"/>
      <c r="C164" s="89"/>
      <c r="D164" s="90"/>
      <c r="E164" s="91"/>
      <c r="F164" s="93"/>
      <c r="G164" s="93"/>
      <c r="H164" s="93"/>
      <c r="I164" s="92"/>
      <c r="J164" s="92"/>
    </row>
    <row r="165" spans="1:16" s="94" customFormat="1" ht="28.5" customHeight="1" x14ac:dyDescent="0.15">
      <c r="A165" s="249"/>
      <c r="B165" s="250"/>
      <c r="C165" s="89"/>
      <c r="D165" s="90"/>
      <c r="E165" s="91"/>
      <c r="F165" s="93"/>
      <c r="G165" s="93"/>
      <c r="H165" s="93"/>
      <c r="I165" s="92"/>
      <c r="J165" s="92"/>
      <c r="L165" s="96" t="str">
        <f>L150</f>
        <v>立候補
準備</v>
      </c>
      <c r="M165" s="97" t="str">
        <f>IF(E166="","　　　　　　　　　",SUMIF(D151:D165,L165,C151:C165))</f>
        <v>　　　　　　　　　</v>
      </c>
    </row>
    <row r="166" spans="1:16" s="94" customFormat="1" ht="25.15" customHeight="1" x14ac:dyDescent="0.15">
      <c r="A166" s="251"/>
      <c r="B166" s="251"/>
      <c r="D166" s="98" t="s">
        <v>153</v>
      </c>
      <c r="E166" s="99" t="str">
        <f>IF(SUM(C151:C165)=0,"",SUM(C151:C165))</f>
        <v/>
      </c>
      <c r="F166" s="100" t="str">
        <f>"円、うち立候補準備："&amp;TEXT(M165,"#,##0")&amp;"円、選挙運動："&amp;TEXT(M166,"#,##0")&amp;"円）"</f>
        <v>円、うち立候補準備：　　　　　　　　　円、選挙運動：　　　　　　　　　円）</v>
      </c>
      <c r="G166" s="101"/>
      <c r="H166" s="100"/>
      <c r="I166" s="100"/>
      <c r="J166" s="100"/>
      <c r="L166" s="96" t="str">
        <f>M150</f>
        <v>選挙
運動</v>
      </c>
      <c r="M166" s="97" t="str">
        <f>IF(E166="","　　　　　　　　　",SUMIF(D151:D165,L166,C151:C165))</f>
        <v>　　　　　　　　　</v>
      </c>
    </row>
    <row r="167" spans="1:16" ht="20.45" customHeight="1" x14ac:dyDescent="0.15">
      <c r="F167" s="117" t="str">
        <f>IF(E148="","費計：",E148&amp;"計：")</f>
        <v>費計：</v>
      </c>
      <c r="G167" s="253" t="str">
        <f>IF(OR(E148="",COUNTA(C151:C165)=0),"",SUMIF($E$1:E166,E148,$E$19:E166))</f>
        <v/>
      </c>
      <c r="H167" s="253" t="s">
        <v>29</v>
      </c>
    </row>
    <row r="168" spans="1:16" ht="20.45" customHeight="1" x14ac:dyDescent="0.15">
      <c r="F168" s="254" t="s">
        <v>115</v>
      </c>
      <c r="G168" s="253" t="str">
        <f>IF(E148="","",SUMIF($E$1:E166,L153,$E$19:E166)+SUMIF($E$1:E166,L154,$E$19:E166))</f>
        <v/>
      </c>
      <c r="H168" s="253" t="s">
        <v>29</v>
      </c>
    </row>
    <row r="169" spans="1:16" ht="16.899999999999999" customHeight="1" x14ac:dyDescent="0.15">
      <c r="A169" s="242" t="s">
        <v>102</v>
      </c>
      <c r="B169" s="242"/>
      <c r="C169" s="103" t="str">
        <f>IF($C$1="　","(No.　　)",C148+1)</f>
        <v>(No.　　)</v>
      </c>
      <c r="D169" s="84" t="s">
        <v>103</v>
      </c>
      <c r="E169" s="244"/>
      <c r="G169" s="86"/>
      <c r="O169" s="85" t="str">
        <f>IFERROR(VLOOKUP(E169,L173:N183,3,FALSE),"")</f>
        <v/>
      </c>
      <c r="P169" s="85" t="str">
        <f>IF(OR(E169=L174,E169=L175),N174+N175,"")</f>
        <v/>
      </c>
    </row>
    <row r="170" spans="1:16" ht="26.25" customHeight="1" x14ac:dyDescent="0.15">
      <c r="A170" s="245" t="s">
        <v>14</v>
      </c>
      <c r="B170" s="246"/>
      <c r="C170" s="209" t="s">
        <v>46</v>
      </c>
      <c r="D170" s="211" t="s">
        <v>24</v>
      </c>
      <c r="E170" s="213" t="s">
        <v>25</v>
      </c>
      <c r="F170" s="116" t="s">
        <v>58</v>
      </c>
      <c r="G170" s="116"/>
      <c r="H170" s="116"/>
      <c r="I170" s="214" t="s">
        <v>44</v>
      </c>
      <c r="J170" s="213" t="s">
        <v>18</v>
      </c>
      <c r="L170" s="207" t="s">
        <v>61</v>
      </c>
      <c r="M170" s="208"/>
    </row>
    <row r="171" spans="1:16" ht="26.25" customHeight="1" x14ac:dyDescent="0.15">
      <c r="A171" s="247"/>
      <c r="B171" s="248"/>
      <c r="C171" s="210"/>
      <c r="D171" s="212"/>
      <c r="E171" s="213"/>
      <c r="F171" s="87" t="s">
        <v>12</v>
      </c>
      <c r="G171" s="174" t="s">
        <v>13</v>
      </c>
      <c r="H171" s="174" t="s">
        <v>17</v>
      </c>
      <c r="I171" s="214"/>
      <c r="J171" s="213"/>
      <c r="L171" s="88" t="s">
        <v>104</v>
      </c>
      <c r="M171" s="88" t="s">
        <v>101</v>
      </c>
    </row>
    <row r="172" spans="1:16" s="94" customFormat="1" ht="28.5" customHeight="1" x14ac:dyDescent="0.15">
      <c r="A172" s="249"/>
      <c r="B172" s="250"/>
      <c r="C172" s="89"/>
      <c r="D172" s="90"/>
      <c r="E172" s="91"/>
      <c r="F172" s="93"/>
      <c r="G172" s="93"/>
      <c r="H172" s="93"/>
      <c r="I172" s="92"/>
      <c r="J172" s="92"/>
    </row>
    <row r="173" spans="1:16" s="94" customFormat="1" ht="28.5" customHeight="1" x14ac:dyDescent="0.15">
      <c r="A173" s="249"/>
      <c r="B173" s="250"/>
      <c r="C173" s="89"/>
      <c r="D173" s="90"/>
      <c r="E173" s="91"/>
      <c r="F173" s="93"/>
      <c r="G173" s="93"/>
      <c r="H173" s="93"/>
      <c r="I173" s="92"/>
      <c r="J173" s="92"/>
      <c r="L173" s="94" t="s">
        <v>133</v>
      </c>
      <c r="N173" s="94">
        <f>COUNTIF($E$1:E186,L173)</f>
        <v>0</v>
      </c>
      <c r="O173" s="95"/>
    </row>
    <row r="174" spans="1:16" s="94" customFormat="1" ht="28.5" customHeight="1" x14ac:dyDescent="0.15">
      <c r="A174" s="249"/>
      <c r="B174" s="250"/>
      <c r="C174" s="89"/>
      <c r="D174" s="90"/>
      <c r="E174" s="91"/>
      <c r="F174" s="93"/>
      <c r="G174" s="93"/>
      <c r="H174" s="93"/>
      <c r="I174" s="92"/>
      <c r="J174" s="92"/>
      <c r="L174" s="94" t="s">
        <v>134</v>
      </c>
      <c r="N174" s="94">
        <f>COUNTIF($E$1:E186,L174)</f>
        <v>0</v>
      </c>
      <c r="O174" s="95"/>
    </row>
    <row r="175" spans="1:16" s="94" customFormat="1" ht="28.5" customHeight="1" x14ac:dyDescent="0.15">
      <c r="A175" s="249"/>
      <c r="B175" s="250"/>
      <c r="C175" s="89"/>
      <c r="D175" s="90"/>
      <c r="E175" s="91"/>
      <c r="F175" s="93"/>
      <c r="G175" s="93"/>
      <c r="H175" s="93"/>
      <c r="I175" s="92"/>
      <c r="J175" s="92"/>
      <c r="L175" s="94" t="s">
        <v>135</v>
      </c>
      <c r="N175" s="94">
        <f>COUNTIF($E$1:E186,L175)</f>
        <v>0</v>
      </c>
    </row>
    <row r="176" spans="1:16" s="94" customFormat="1" ht="28.5" customHeight="1" x14ac:dyDescent="0.15">
      <c r="A176" s="249"/>
      <c r="B176" s="250"/>
      <c r="C176" s="89"/>
      <c r="D176" s="90"/>
      <c r="E176" s="91"/>
      <c r="F176" s="93"/>
      <c r="G176" s="93"/>
      <c r="H176" s="93"/>
      <c r="I176" s="92"/>
      <c r="J176" s="92"/>
      <c r="L176" s="94" t="s">
        <v>136</v>
      </c>
      <c r="N176" s="94">
        <f>COUNTIF($E$1:E186,L176)</f>
        <v>0</v>
      </c>
    </row>
    <row r="177" spans="1:16" s="94" customFormat="1" ht="28.5" customHeight="1" x14ac:dyDescent="0.15">
      <c r="A177" s="249"/>
      <c r="B177" s="250"/>
      <c r="C177" s="89"/>
      <c r="D177" s="90"/>
      <c r="E177" s="91"/>
      <c r="F177" s="93"/>
      <c r="G177" s="93"/>
      <c r="H177" s="93"/>
      <c r="I177" s="92"/>
      <c r="J177" s="92"/>
      <c r="L177" s="94" t="s">
        <v>137</v>
      </c>
      <c r="N177" s="94">
        <f>COUNTIF($E$1:E186,L177)</f>
        <v>0</v>
      </c>
    </row>
    <row r="178" spans="1:16" s="94" customFormat="1" ht="28.5" customHeight="1" x14ac:dyDescent="0.15">
      <c r="A178" s="249"/>
      <c r="B178" s="250"/>
      <c r="C178" s="89"/>
      <c r="D178" s="90"/>
      <c r="E178" s="91"/>
      <c r="F178" s="93"/>
      <c r="G178" s="93"/>
      <c r="H178" s="93"/>
      <c r="I178" s="92"/>
      <c r="J178" s="92"/>
      <c r="L178" s="94" t="s">
        <v>138</v>
      </c>
      <c r="N178" s="94">
        <f>COUNTIF($E$1:E191,L178)</f>
        <v>0</v>
      </c>
    </row>
    <row r="179" spans="1:16" s="94" customFormat="1" ht="28.5" customHeight="1" x14ac:dyDescent="0.15">
      <c r="A179" s="249"/>
      <c r="B179" s="250"/>
      <c r="C179" s="89"/>
      <c r="D179" s="90"/>
      <c r="E179" s="91"/>
      <c r="F179" s="93"/>
      <c r="G179" s="93"/>
      <c r="H179" s="93"/>
      <c r="I179" s="92"/>
      <c r="J179" s="92"/>
      <c r="L179" s="94" t="s">
        <v>139</v>
      </c>
      <c r="N179" s="94">
        <f>COUNTIF($E$1:E186,L179)</f>
        <v>0</v>
      </c>
    </row>
    <row r="180" spans="1:16" s="94" customFormat="1" ht="28.5" customHeight="1" x14ac:dyDescent="0.15">
      <c r="A180" s="249"/>
      <c r="B180" s="250"/>
      <c r="C180" s="89"/>
      <c r="D180" s="90"/>
      <c r="E180" s="91"/>
      <c r="F180" s="93"/>
      <c r="G180" s="93"/>
      <c r="H180" s="93"/>
      <c r="I180" s="92"/>
      <c r="J180" s="92"/>
      <c r="L180" s="94" t="s">
        <v>140</v>
      </c>
      <c r="N180" s="94">
        <f>COUNTIF($E$1:E186,L180)</f>
        <v>0</v>
      </c>
    </row>
    <row r="181" spans="1:16" s="94" customFormat="1" ht="28.5" customHeight="1" x14ac:dyDescent="0.15">
      <c r="A181" s="249"/>
      <c r="B181" s="250"/>
      <c r="C181" s="89"/>
      <c r="D181" s="90"/>
      <c r="E181" s="91"/>
      <c r="F181" s="93"/>
      <c r="G181" s="93"/>
      <c r="H181" s="93"/>
      <c r="I181" s="92"/>
      <c r="J181" s="92"/>
      <c r="L181" s="94" t="s">
        <v>141</v>
      </c>
      <c r="N181" s="94">
        <f>COUNTIF($E$1:E176,L181)</f>
        <v>0</v>
      </c>
    </row>
    <row r="182" spans="1:16" s="94" customFormat="1" ht="28.5" customHeight="1" x14ac:dyDescent="0.15">
      <c r="A182" s="249"/>
      <c r="B182" s="250"/>
      <c r="C182" s="89"/>
      <c r="D182" s="90"/>
      <c r="E182" s="91"/>
      <c r="F182" s="93"/>
      <c r="G182" s="93"/>
      <c r="H182" s="93"/>
      <c r="I182" s="92"/>
      <c r="J182" s="92"/>
      <c r="L182" s="94" t="s">
        <v>142</v>
      </c>
      <c r="N182" s="94">
        <f>COUNTIF($E$1:E186,L182)</f>
        <v>0</v>
      </c>
    </row>
    <row r="183" spans="1:16" s="94" customFormat="1" ht="28.5" customHeight="1" x14ac:dyDescent="0.15">
      <c r="A183" s="249"/>
      <c r="B183" s="250"/>
      <c r="C183" s="89"/>
      <c r="D183" s="90"/>
      <c r="E183" s="91"/>
      <c r="F183" s="93"/>
      <c r="G183" s="93"/>
      <c r="H183" s="93"/>
      <c r="I183" s="92"/>
      <c r="J183" s="92"/>
      <c r="L183" s="94" t="s">
        <v>143</v>
      </c>
      <c r="N183" s="94">
        <f>COUNTIF($E$1:E186,L183)</f>
        <v>0</v>
      </c>
    </row>
    <row r="184" spans="1:16" s="94" customFormat="1" ht="28.5" customHeight="1" x14ac:dyDescent="0.15">
      <c r="A184" s="249"/>
      <c r="B184" s="250"/>
      <c r="C184" s="89"/>
      <c r="D184" s="90"/>
      <c r="E184" s="91"/>
      <c r="F184" s="93"/>
      <c r="G184" s="93"/>
      <c r="H184" s="93"/>
      <c r="I184" s="92"/>
      <c r="J184" s="92"/>
    </row>
    <row r="185" spans="1:16" s="94" customFormat="1" ht="28.5" customHeight="1" x14ac:dyDescent="0.15">
      <c r="A185" s="249"/>
      <c r="B185" s="250"/>
      <c r="C185" s="89"/>
      <c r="D185" s="90"/>
      <c r="E185" s="91"/>
      <c r="F185" s="93"/>
      <c r="G185" s="93"/>
      <c r="H185" s="93"/>
      <c r="I185" s="92"/>
      <c r="J185" s="92"/>
    </row>
    <row r="186" spans="1:16" s="94" customFormat="1" ht="28.5" customHeight="1" x14ac:dyDescent="0.15">
      <c r="A186" s="249"/>
      <c r="B186" s="250"/>
      <c r="C186" s="89"/>
      <c r="D186" s="90"/>
      <c r="E186" s="91"/>
      <c r="F186" s="93"/>
      <c r="G186" s="93"/>
      <c r="H186" s="93"/>
      <c r="I186" s="92"/>
      <c r="J186" s="92"/>
      <c r="L186" s="96" t="str">
        <f>L171</f>
        <v>立候補
準備</v>
      </c>
      <c r="M186" s="97" t="str">
        <f>IF(E187="","　　　　　　　　　",SUMIF(D172:D186,L186,C172:C186))</f>
        <v>　　　　　　　　　</v>
      </c>
    </row>
    <row r="187" spans="1:16" s="94" customFormat="1" ht="25.15" customHeight="1" x14ac:dyDescent="0.15">
      <c r="A187" s="251"/>
      <c r="B187" s="251"/>
      <c r="D187" s="98" t="s">
        <v>85</v>
      </c>
      <c r="E187" s="99" t="str">
        <f>IF(SUM(C172:C186)=0,"",SUM(C172:C186))</f>
        <v/>
      </c>
      <c r="F187" s="100" t="str">
        <f>"円、うち立候補準備："&amp;TEXT(M186,"#,##0")&amp;"円、選挙運動："&amp;TEXT(M187,"#,##0")&amp;"円）"</f>
        <v>円、うち立候補準備：　　　　　　　　　円、選挙運動：　　　　　　　　　円）</v>
      </c>
      <c r="G187" s="101"/>
      <c r="H187" s="100"/>
      <c r="I187" s="100"/>
      <c r="J187" s="100"/>
      <c r="L187" s="96" t="str">
        <f>M171</f>
        <v>選挙
運動</v>
      </c>
      <c r="M187" s="97" t="str">
        <f>IF(E187="","　　　　　　　　　",SUMIF(D172:D186,L187,C172:C186))</f>
        <v>　　　　　　　　　</v>
      </c>
    </row>
    <row r="188" spans="1:16" ht="20.45" customHeight="1" x14ac:dyDescent="0.15">
      <c r="F188" s="117" t="str">
        <f>IF(E169="","費計：",E169&amp;"計：")</f>
        <v>費計：</v>
      </c>
      <c r="G188" s="253" t="str">
        <f>IF(OR(E169="",COUNTA(C172:C186)=0),"",SUMIF($E$1:E187,E169,$E$19:E187))</f>
        <v/>
      </c>
      <c r="H188" s="253" t="s">
        <v>29</v>
      </c>
    </row>
    <row r="189" spans="1:16" ht="20.45" customHeight="1" x14ac:dyDescent="0.15">
      <c r="F189" s="254" t="s">
        <v>115</v>
      </c>
      <c r="G189" s="253" t="str">
        <f>IF(E169="","",SUMIF($E$1:E187,L174,$E$19:E187)+SUMIF($E$1:E187,L175,$E$19:E187))</f>
        <v/>
      </c>
      <c r="H189" s="253" t="s">
        <v>29</v>
      </c>
    </row>
    <row r="190" spans="1:16" ht="16.899999999999999" customHeight="1" x14ac:dyDescent="0.15">
      <c r="A190" s="242" t="s">
        <v>102</v>
      </c>
      <c r="B190" s="242"/>
      <c r="C190" s="103" t="str">
        <f>IF($C$1="　","(No.　　)",C169+1)</f>
        <v>(No.　　)</v>
      </c>
      <c r="D190" s="84" t="s">
        <v>103</v>
      </c>
      <c r="E190" s="244"/>
      <c r="G190" s="86"/>
      <c r="O190" s="85" t="str">
        <f>IFERROR(VLOOKUP(E190,L194:N204,3,FALSE),"")</f>
        <v/>
      </c>
      <c r="P190" s="85" t="str">
        <f>IF(OR(E190=L195,E190=L196),N195+N196,"")</f>
        <v/>
      </c>
    </row>
    <row r="191" spans="1:16" ht="26.25" customHeight="1" x14ac:dyDescent="0.15">
      <c r="A191" s="245" t="s">
        <v>14</v>
      </c>
      <c r="B191" s="246"/>
      <c r="C191" s="209" t="s">
        <v>46</v>
      </c>
      <c r="D191" s="211" t="s">
        <v>24</v>
      </c>
      <c r="E191" s="213" t="s">
        <v>25</v>
      </c>
      <c r="F191" s="116" t="s">
        <v>58</v>
      </c>
      <c r="G191" s="116"/>
      <c r="H191" s="116"/>
      <c r="I191" s="214" t="s">
        <v>44</v>
      </c>
      <c r="J191" s="213" t="s">
        <v>18</v>
      </c>
      <c r="L191" s="207" t="s">
        <v>61</v>
      </c>
      <c r="M191" s="208"/>
    </row>
    <row r="192" spans="1:16" ht="26.25" customHeight="1" x14ac:dyDescent="0.15">
      <c r="A192" s="247"/>
      <c r="B192" s="248"/>
      <c r="C192" s="210"/>
      <c r="D192" s="212"/>
      <c r="E192" s="213"/>
      <c r="F192" s="87" t="s">
        <v>12</v>
      </c>
      <c r="G192" s="174" t="s">
        <v>13</v>
      </c>
      <c r="H192" s="174" t="s">
        <v>17</v>
      </c>
      <c r="I192" s="214"/>
      <c r="J192" s="213"/>
      <c r="L192" s="88" t="s">
        <v>104</v>
      </c>
      <c r="M192" s="88" t="s">
        <v>101</v>
      </c>
    </row>
    <row r="193" spans="1:15" s="94" customFormat="1" ht="28.5" customHeight="1" x14ac:dyDescent="0.15">
      <c r="A193" s="249"/>
      <c r="B193" s="250"/>
      <c r="C193" s="89"/>
      <c r="D193" s="90"/>
      <c r="E193" s="91"/>
      <c r="F193" s="93"/>
      <c r="G193" s="93"/>
      <c r="H193" s="93"/>
      <c r="I193" s="92"/>
      <c r="J193" s="92"/>
    </row>
    <row r="194" spans="1:15" s="94" customFormat="1" ht="28.5" customHeight="1" x14ac:dyDescent="0.15">
      <c r="A194" s="249"/>
      <c r="B194" s="250"/>
      <c r="C194" s="89"/>
      <c r="D194" s="90"/>
      <c r="E194" s="91"/>
      <c r="F194" s="93"/>
      <c r="G194" s="93"/>
      <c r="H194" s="93"/>
      <c r="I194" s="92"/>
      <c r="J194" s="92"/>
      <c r="L194" s="94" t="s">
        <v>163</v>
      </c>
      <c r="N194" s="94">
        <f>COUNTIF($E$1:E207,L194)</f>
        <v>0</v>
      </c>
      <c r="O194" s="95"/>
    </row>
    <row r="195" spans="1:15" s="94" customFormat="1" ht="28.5" customHeight="1" x14ac:dyDescent="0.15">
      <c r="A195" s="249"/>
      <c r="B195" s="250"/>
      <c r="C195" s="89"/>
      <c r="D195" s="90"/>
      <c r="E195" s="91"/>
      <c r="F195" s="93"/>
      <c r="G195" s="93"/>
      <c r="H195" s="93"/>
      <c r="I195" s="92"/>
      <c r="J195" s="92"/>
      <c r="L195" s="94" t="s">
        <v>134</v>
      </c>
      <c r="N195" s="94">
        <f>COUNTIF($E$1:E207,L195)</f>
        <v>0</v>
      </c>
      <c r="O195" s="95"/>
    </row>
    <row r="196" spans="1:15" s="94" customFormat="1" ht="28.5" customHeight="1" x14ac:dyDescent="0.15">
      <c r="A196" s="249"/>
      <c r="B196" s="250"/>
      <c r="C196" s="89"/>
      <c r="D196" s="90"/>
      <c r="E196" s="91"/>
      <c r="F196" s="93"/>
      <c r="G196" s="93"/>
      <c r="H196" s="93"/>
      <c r="I196" s="92"/>
      <c r="J196" s="92"/>
      <c r="L196" s="94" t="s">
        <v>135</v>
      </c>
      <c r="N196" s="94">
        <f>COUNTIF($E$1:E207,L196)</f>
        <v>0</v>
      </c>
    </row>
    <row r="197" spans="1:15" s="94" customFormat="1" ht="28.5" customHeight="1" x14ac:dyDescent="0.15">
      <c r="A197" s="249"/>
      <c r="B197" s="250"/>
      <c r="C197" s="89"/>
      <c r="D197" s="90"/>
      <c r="E197" s="91"/>
      <c r="F197" s="93"/>
      <c r="G197" s="93"/>
      <c r="H197" s="93"/>
      <c r="I197" s="92"/>
      <c r="J197" s="92"/>
      <c r="L197" s="94" t="s">
        <v>136</v>
      </c>
      <c r="N197" s="94">
        <f>COUNTIF($E$1:E207,L197)</f>
        <v>0</v>
      </c>
    </row>
    <row r="198" spans="1:15" s="94" customFormat="1" ht="28.5" customHeight="1" x14ac:dyDescent="0.15">
      <c r="A198" s="249"/>
      <c r="B198" s="250"/>
      <c r="C198" s="89"/>
      <c r="D198" s="90"/>
      <c r="E198" s="91"/>
      <c r="F198" s="93"/>
      <c r="G198" s="93"/>
      <c r="H198" s="93"/>
      <c r="I198" s="92"/>
      <c r="J198" s="92"/>
      <c r="L198" s="94" t="s">
        <v>137</v>
      </c>
      <c r="N198" s="94">
        <f>COUNTIF($E$1:E207,L198)</f>
        <v>0</v>
      </c>
    </row>
    <row r="199" spans="1:15" s="94" customFormat="1" ht="28.5" customHeight="1" x14ac:dyDescent="0.15">
      <c r="A199" s="249"/>
      <c r="B199" s="250"/>
      <c r="C199" s="89"/>
      <c r="D199" s="90"/>
      <c r="E199" s="91"/>
      <c r="F199" s="93"/>
      <c r="G199" s="93"/>
      <c r="H199" s="93"/>
      <c r="I199" s="92"/>
      <c r="J199" s="92"/>
      <c r="L199" s="94" t="s">
        <v>138</v>
      </c>
      <c r="N199" s="94">
        <f>COUNTIF($E$1:E212,L199)</f>
        <v>0</v>
      </c>
    </row>
    <row r="200" spans="1:15" s="94" customFormat="1" ht="28.5" customHeight="1" x14ac:dyDescent="0.15">
      <c r="A200" s="249"/>
      <c r="B200" s="250"/>
      <c r="C200" s="89"/>
      <c r="D200" s="90"/>
      <c r="E200" s="91"/>
      <c r="F200" s="93"/>
      <c r="G200" s="93"/>
      <c r="H200" s="93"/>
      <c r="I200" s="92"/>
      <c r="J200" s="92"/>
      <c r="L200" s="94" t="s">
        <v>139</v>
      </c>
      <c r="N200" s="94">
        <f>COUNTIF($E$1:E207,L200)</f>
        <v>0</v>
      </c>
    </row>
    <row r="201" spans="1:15" s="94" customFormat="1" ht="28.5" customHeight="1" x14ac:dyDescent="0.15">
      <c r="A201" s="249"/>
      <c r="B201" s="250"/>
      <c r="C201" s="89"/>
      <c r="D201" s="90"/>
      <c r="E201" s="91"/>
      <c r="F201" s="93"/>
      <c r="G201" s="93"/>
      <c r="H201" s="93"/>
      <c r="I201" s="92"/>
      <c r="J201" s="92"/>
      <c r="L201" s="94" t="s">
        <v>140</v>
      </c>
      <c r="N201" s="94">
        <f>COUNTIF($E$1:E207,L201)</f>
        <v>0</v>
      </c>
    </row>
    <row r="202" spans="1:15" s="94" customFormat="1" ht="28.5" customHeight="1" x14ac:dyDescent="0.15">
      <c r="A202" s="249"/>
      <c r="B202" s="250"/>
      <c r="C202" s="89"/>
      <c r="D202" s="90"/>
      <c r="E202" s="91"/>
      <c r="F202" s="93"/>
      <c r="G202" s="93"/>
      <c r="H202" s="93"/>
      <c r="I202" s="92"/>
      <c r="J202" s="92"/>
      <c r="L202" s="94" t="s">
        <v>151</v>
      </c>
      <c r="N202" s="94">
        <f>COUNTIF($E$1:E197,L202)</f>
        <v>0</v>
      </c>
    </row>
    <row r="203" spans="1:15" s="94" customFormat="1" ht="28.5" customHeight="1" x14ac:dyDescent="0.15">
      <c r="A203" s="249"/>
      <c r="B203" s="250"/>
      <c r="C203" s="89"/>
      <c r="D203" s="90"/>
      <c r="E203" s="91"/>
      <c r="F203" s="93"/>
      <c r="G203" s="93"/>
      <c r="H203" s="93"/>
      <c r="I203" s="92"/>
      <c r="J203" s="92"/>
      <c r="L203" s="94" t="s">
        <v>142</v>
      </c>
      <c r="N203" s="94">
        <f>COUNTIF($E$1:E207,L203)</f>
        <v>0</v>
      </c>
    </row>
    <row r="204" spans="1:15" s="94" customFormat="1" ht="28.5" customHeight="1" x14ac:dyDescent="0.15">
      <c r="A204" s="249"/>
      <c r="B204" s="250"/>
      <c r="C204" s="89"/>
      <c r="D204" s="90"/>
      <c r="E204" s="91"/>
      <c r="F204" s="93"/>
      <c r="G204" s="93"/>
      <c r="H204" s="93"/>
      <c r="I204" s="92"/>
      <c r="J204" s="92"/>
      <c r="L204" s="94" t="s">
        <v>143</v>
      </c>
      <c r="N204" s="94">
        <f>COUNTIF($E$1:E207,L204)</f>
        <v>0</v>
      </c>
    </row>
    <row r="205" spans="1:15" s="94" customFormat="1" ht="28.5" customHeight="1" x14ac:dyDescent="0.15">
      <c r="A205" s="249"/>
      <c r="B205" s="250"/>
      <c r="C205" s="89"/>
      <c r="D205" s="90"/>
      <c r="E205" s="91"/>
      <c r="F205" s="93"/>
      <c r="G205" s="93"/>
      <c r="H205" s="93"/>
      <c r="I205" s="92"/>
      <c r="J205" s="92"/>
    </row>
    <row r="206" spans="1:15" s="94" customFormat="1" ht="28.5" customHeight="1" x14ac:dyDescent="0.15">
      <c r="A206" s="249"/>
      <c r="B206" s="250"/>
      <c r="C206" s="89"/>
      <c r="D206" s="90"/>
      <c r="E206" s="91"/>
      <c r="F206" s="93"/>
      <c r="G206" s="93"/>
      <c r="H206" s="93"/>
      <c r="I206" s="92"/>
      <c r="J206" s="92"/>
    </row>
    <row r="207" spans="1:15" s="94" customFormat="1" ht="28.5" customHeight="1" x14ac:dyDescent="0.15">
      <c r="A207" s="249"/>
      <c r="B207" s="250"/>
      <c r="C207" s="89"/>
      <c r="D207" s="90"/>
      <c r="E207" s="91"/>
      <c r="F207" s="93"/>
      <c r="G207" s="93"/>
      <c r="H207" s="93"/>
      <c r="I207" s="92"/>
      <c r="J207" s="92"/>
      <c r="L207" s="96" t="str">
        <f>L192</f>
        <v>立候補
準備</v>
      </c>
      <c r="M207" s="97" t="str">
        <f>IF(E208="","　　　　　　　　　",SUMIF(D193:D207,L207,C193:C207))</f>
        <v>　　　　　　　　　</v>
      </c>
    </row>
    <row r="208" spans="1:15" s="94" customFormat="1" ht="25.15" customHeight="1" x14ac:dyDescent="0.15">
      <c r="A208" s="251"/>
      <c r="B208" s="251"/>
      <c r="D208" s="98" t="s">
        <v>153</v>
      </c>
      <c r="E208" s="99" t="str">
        <f>IF(SUM(C193:C207)=0,"",SUM(C193:C207))</f>
        <v/>
      </c>
      <c r="F208" s="100" t="str">
        <f>"円、うち立候補準備："&amp;TEXT(M207,"#,##0")&amp;"円、選挙運動："&amp;TEXT(M208,"#,##0")&amp;"円）"</f>
        <v>円、うち立候補準備：　　　　　　　　　円、選挙運動：　　　　　　　　　円）</v>
      </c>
      <c r="G208" s="101"/>
      <c r="H208" s="100"/>
      <c r="I208" s="100"/>
      <c r="J208" s="100"/>
      <c r="L208" s="96" t="str">
        <f>M192</f>
        <v>選挙
運動</v>
      </c>
      <c r="M208" s="97" t="str">
        <f>IF(E208="","　　　　　　　　　",SUMIF(D193:D207,L208,C193:C207))</f>
        <v>　　　　　　　　　</v>
      </c>
    </row>
    <row r="209" spans="1:16" ht="20.45" customHeight="1" x14ac:dyDescent="0.15">
      <c r="F209" s="117" t="str">
        <f>IF(E190="","費計：",E190&amp;"計：")</f>
        <v>費計：</v>
      </c>
      <c r="G209" s="253" t="str">
        <f>IF(OR(E190="",COUNTA(C193:C207)=0),"",SUMIF($E$1:E208,E190,$E$19:E208))</f>
        <v/>
      </c>
      <c r="H209" s="253" t="s">
        <v>29</v>
      </c>
    </row>
    <row r="210" spans="1:16" ht="20.45" customHeight="1" x14ac:dyDescent="0.15">
      <c r="F210" s="254" t="s">
        <v>115</v>
      </c>
      <c r="G210" s="253" t="str">
        <f>IF(E190="","",SUMIF($E$1:E208,L195,$E$19:E208)+SUMIF($E$1:E208,L196,$E$19:E208))</f>
        <v/>
      </c>
      <c r="H210" s="253" t="s">
        <v>29</v>
      </c>
    </row>
    <row r="211" spans="1:16" ht="16.899999999999999" customHeight="1" x14ac:dyDescent="0.15">
      <c r="A211" s="242" t="s">
        <v>102</v>
      </c>
      <c r="B211" s="242"/>
      <c r="C211" s="103" t="str">
        <f>IF($C$1="　","(No.　　)",C190+1)</f>
        <v>(No.　　)</v>
      </c>
      <c r="D211" s="84" t="s">
        <v>103</v>
      </c>
      <c r="E211" s="244"/>
      <c r="G211" s="86"/>
      <c r="O211" s="85" t="str">
        <f>IFERROR(VLOOKUP(E211,L215:N225,3,FALSE),"")</f>
        <v/>
      </c>
      <c r="P211" s="85" t="str">
        <f>IF(OR(E211=L216,E211=L217),N216+N217,"")</f>
        <v/>
      </c>
    </row>
    <row r="212" spans="1:16" ht="26.25" customHeight="1" x14ac:dyDescent="0.15">
      <c r="A212" s="245" t="s">
        <v>14</v>
      </c>
      <c r="B212" s="246"/>
      <c r="C212" s="209" t="s">
        <v>46</v>
      </c>
      <c r="D212" s="211" t="s">
        <v>24</v>
      </c>
      <c r="E212" s="213" t="s">
        <v>25</v>
      </c>
      <c r="F212" s="116" t="s">
        <v>58</v>
      </c>
      <c r="G212" s="116"/>
      <c r="H212" s="116"/>
      <c r="I212" s="214" t="s">
        <v>44</v>
      </c>
      <c r="J212" s="213" t="s">
        <v>18</v>
      </c>
      <c r="L212" s="207" t="s">
        <v>61</v>
      </c>
      <c r="M212" s="208"/>
    </row>
    <row r="213" spans="1:16" ht="26.25" customHeight="1" x14ac:dyDescent="0.15">
      <c r="A213" s="247"/>
      <c r="B213" s="248"/>
      <c r="C213" s="210"/>
      <c r="D213" s="212"/>
      <c r="E213" s="213"/>
      <c r="F213" s="87" t="s">
        <v>12</v>
      </c>
      <c r="G213" s="174" t="s">
        <v>13</v>
      </c>
      <c r="H213" s="174" t="s">
        <v>17</v>
      </c>
      <c r="I213" s="214"/>
      <c r="J213" s="213"/>
      <c r="L213" s="88" t="s">
        <v>104</v>
      </c>
      <c r="M213" s="88" t="s">
        <v>101</v>
      </c>
    </row>
    <row r="214" spans="1:16" s="94" customFormat="1" ht="28.5" customHeight="1" x14ac:dyDescent="0.15">
      <c r="A214" s="249"/>
      <c r="B214" s="250"/>
      <c r="C214" s="89"/>
      <c r="D214" s="90"/>
      <c r="E214" s="91"/>
      <c r="F214" s="93"/>
      <c r="G214" s="93"/>
      <c r="H214" s="93"/>
      <c r="I214" s="92"/>
      <c r="J214" s="92"/>
    </row>
    <row r="215" spans="1:16" s="94" customFormat="1" ht="28.5" customHeight="1" x14ac:dyDescent="0.15">
      <c r="A215" s="249"/>
      <c r="B215" s="250"/>
      <c r="C215" s="89"/>
      <c r="D215" s="90"/>
      <c r="E215" s="91"/>
      <c r="F215" s="93"/>
      <c r="G215" s="93"/>
      <c r="H215" s="93"/>
      <c r="I215" s="92"/>
      <c r="J215" s="92"/>
      <c r="L215" s="94" t="s">
        <v>132</v>
      </c>
      <c r="N215" s="94">
        <f>COUNTIF($E$1:E228,L215)</f>
        <v>0</v>
      </c>
      <c r="O215" s="95"/>
    </row>
    <row r="216" spans="1:16" s="94" customFormat="1" ht="28.5" customHeight="1" x14ac:dyDescent="0.15">
      <c r="A216" s="249"/>
      <c r="B216" s="250"/>
      <c r="C216" s="89"/>
      <c r="D216" s="90"/>
      <c r="E216" s="91"/>
      <c r="F216" s="93"/>
      <c r="G216" s="93"/>
      <c r="H216" s="93"/>
      <c r="I216" s="92"/>
      <c r="J216" s="92"/>
      <c r="L216" s="94" t="s">
        <v>134</v>
      </c>
      <c r="N216" s="94">
        <f>COUNTIF($E$1:E228,L216)</f>
        <v>0</v>
      </c>
      <c r="O216" s="95"/>
    </row>
    <row r="217" spans="1:16" s="94" customFormat="1" ht="28.5" customHeight="1" x14ac:dyDescent="0.15">
      <c r="A217" s="249"/>
      <c r="B217" s="250"/>
      <c r="C217" s="89"/>
      <c r="D217" s="90"/>
      <c r="E217" s="91"/>
      <c r="F217" s="93"/>
      <c r="G217" s="93"/>
      <c r="H217" s="93"/>
      <c r="I217" s="92"/>
      <c r="J217" s="92"/>
      <c r="L217" s="94" t="s">
        <v>135</v>
      </c>
      <c r="N217" s="94">
        <f>COUNTIF($E$1:E228,L217)</f>
        <v>0</v>
      </c>
    </row>
    <row r="218" spans="1:16" s="94" customFormat="1" ht="28.5" customHeight="1" x14ac:dyDescent="0.15">
      <c r="A218" s="249"/>
      <c r="B218" s="250"/>
      <c r="C218" s="89"/>
      <c r="D218" s="90"/>
      <c r="E218" s="91"/>
      <c r="F218" s="93"/>
      <c r="G218" s="93"/>
      <c r="H218" s="93"/>
      <c r="I218" s="92"/>
      <c r="J218" s="92"/>
      <c r="L218" s="94" t="s">
        <v>136</v>
      </c>
      <c r="N218" s="94">
        <f>COUNTIF($E$1:E228,L218)</f>
        <v>0</v>
      </c>
    </row>
    <row r="219" spans="1:16" s="94" customFormat="1" ht="28.5" customHeight="1" x14ac:dyDescent="0.15">
      <c r="A219" s="249"/>
      <c r="B219" s="250"/>
      <c r="C219" s="89"/>
      <c r="D219" s="90"/>
      <c r="E219" s="91"/>
      <c r="F219" s="93"/>
      <c r="G219" s="93"/>
      <c r="H219" s="93"/>
      <c r="I219" s="92"/>
      <c r="J219" s="92"/>
      <c r="L219" s="94" t="s">
        <v>147</v>
      </c>
      <c r="N219" s="94">
        <f>COUNTIF($E$1:E228,L219)</f>
        <v>0</v>
      </c>
    </row>
    <row r="220" spans="1:16" s="94" customFormat="1" ht="28.5" customHeight="1" x14ac:dyDescent="0.15">
      <c r="A220" s="249"/>
      <c r="B220" s="250"/>
      <c r="C220" s="89"/>
      <c r="D220" s="90"/>
      <c r="E220" s="91"/>
      <c r="F220" s="93"/>
      <c r="G220" s="93"/>
      <c r="H220" s="93"/>
      <c r="I220" s="92"/>
      <c r="J220" s="92"/>
      <c r="L220" s="94" t="s">
        <v>138</v>
      </c>
      <c r="N220" s="94">
        <f>COUNTIF($E$1:E233,L220)</f>
        <v>0</v>
      </c>
    </row>
    <row r="221" spans="1:16" s="94" customFormat="1" ht="28.5" customHeight="1" x14ac:dyDescent="0.15">
      <c r="A221" s="249"/>
      <c r="B221" s="250"/>
      <c r="C221" s="89"/>
      <c r="D221" s="90"/>
      <c r="E221" s="91"/>
      <c r="F221" s="93"/>
      <c r="G221" s="93"/>
      <c r="H221" s="93"/>
      <c r="I221" s="92"/>
      <c r="J221" s="92"/>
      <c r="L221" s="94" t="s">
        <v>139</v>
      </c>
      <c r="N221" s="94">
        <f>COUNTIF($E$1:E228,L221)</f>
        <v>0</v>
      </c>
    </row>
    <row r="222" spans="1:16" s="94" customFormat="1" ht="28.5" customHeight="1" x14ac:dyDescent="0.15">
      <c r="A222" s="249"/>
      <c r="B222" s="250"/>
      <c r="C222" s="89"/>
      <c r="D222" s="90"/>
      <c r="E222" s="91"/>
      <c r="F222" s="93"/>
      <c r="G222" s="93"/>
      <c r="H222" s="93"/>
      <c r="I222" s="92"/>
      <c r="J222" s="92"/>
      <c r="L222" s="94" t="s">
        <v>150</v>
      </c>
      <c r="N222" s="94">
        <f>COUNTIF($E$1:E228,L222)</f>
        <v>0</v>
      </c>
    </row>
    <row r="223" spans="1:16" s="94" customFormat="1" ht="28.5" customHeight="1" x14ac:dyDescent="0.15">
      <c r="A223" s="249"/>
      <c r="B223" s="250"/>
      <c r="C223" s="89"/>
      <c r="D223" s="90"/>
      <c r="E223" s="91"/>
      <c r="F223" s="93"/>
      <c r="G223" s="93"/>
      <c r="H223" s="93"/>
      <c r="I223" s="92"/>
      <c r="J223" s="92"/>
      <c r="L223" s="94" t="s">
        <v>151</v>
      </c>
      <c r="N223" s="94">
        <f>COUNTIF($E$1:E218,L223)</f>
        <v>0</v>
      </c>
    </row>
    <row r="224" spans="1:16" s="94" customFormat="1" ht="28.5" customHeight="1" x14ac:dyDescent="0.15">
      <c r="A224" s="249"/>
      <c r="B224" s="250"/>
      <c r="C224" s="89"/>
      <c r="D224" s="90"/>
      <c r="E224" s="91"/>
      <c r="F224" s="93"/>
      <c r="G224" s="93"/>
      <c r="H224" s="93"/>
      <c r="I224" s="92"/>
      <c r="J224" s="92"/>
      <c r="L224" s="94" t="s">
        <v>142</v>
      </c>
      <c r="N224" s="94">
        <f>COUNTIF($E$1:E228,L224)</f>
        <v>0</v>
      </c>
    </row>
    <row r="225" spans="1:16" s="94" customFormat="1" ht="28.5" customHeight="1" x14ac:dyDescent="0.15">
      <c r="A225" s="249"/>
      <c r="B225" s="250"/>
      <c r="C225" s="89"/>
      <c r="D225" s="90"/>
      <c r="E225" s="91"/>
      <c r="F225" s="93"/>
      <c r="G225" s="93"/>
      <c r="H225" s="93"/>
      <c r="I225" s="92"/>
      <c r="J225" s="92"/>
      <c r="L225" s="94" t="s">
        <v>143</v>
      </c>
      <c r="N225" s="94">
        <f>COUNTIF($E$1:E228,L225)</f>
        <v>0</v>
      </c>
    </row>
    <row r="226" spans="1:16" s="94" customFormat="1" ht="28.5" customHeight="1" x14ac:dyDescent="0.15">
      <c r="A226" s="249"/>
      <c r="B226" s="250"/>
      <c r="C226" s="89"/>
      <c r="D226" s="90"/>
      <c r="E226" s="91"/>
      <c r="F226" s="93"/>
      <c r="G226" s="93"/>
      <c r="H226" s="93"/>
      <c r="I226" s="92"/>
      <c r="J226" s="92"/>
    </row>
    <row r="227" spans="1:16" s="94" customFormat="1" ht="28.5" customHeight="1" x14ac:dyDescent="0.15">
      <c r="A227" s="249"/>
      <c r="B227" s="250"/>
      <c r="C227" s="89"/>
      <c r="D227" s="90"/>
      <c r="E227" s="91"/>
      <c r="F227" s="93"/>
      <c r="G227" s="93"/>
      <c r="H227" s="93"/>
      <c r="I227" s="92"/>
      <c r="J227" s="92"/>
    </row>
    <row r="228" spans="1:16" s="94" customFormat="1" ht="28.5" customHeight="1" x14ac:dyDescent="0.15">
      <c r="A228" s="249"/>
      <c r="B228" s="250"/>
      <c r="C228" s="89"/>
      <c r="D228" s="90"/>
      <c r="E228" s="91"/>
      <c r="F228" s="93"/>
      <c r="G228" s="93"/>
      <c r="H228" s="93"/>
      <c r="I228" s="92"/>
      <c r="J228" s="92"/>
      <c r="L228" s="96" t="str">
        <f>L213</f>
        <v>立候補
準備</v>
      </c>
      <c r="M228" s="97" t="str">
        <f>IF(E229="","　　　　　　　　　",SUMIF(D214:D228,L228,C214:C228))</f>
        <v>　　　　　　　　　</v>
      </c>
    </row>
    <row r="229" spans="1:16" s="94" customFormat="1" ht="25.15" customHeight="1" x14ac:dyDescent="0.15">
      <c r="A229" s="251"/>
      <c r="B229" s="251"/>
      <c r="D229" s="98" t="s">
        <v>85</v>
      </c>
      <c r="E229" s="99" t="str">
        <f>IF(SUM(C214:C228)=0,"",SUM(C214:C228))</f>
        <v/>
      </c>
      <c r="F229" s="100" t="str">
        <f>"円、うち立候補準備："&amp;TEXT(M228,"#,##0")&amp;"円、選挙運動："&amp;TEXT(M229,"#,##0")&amp;"円）"</f>
        <v>円、うち立候補準備：　　　　　　　　　円、選挙運動：　　　　　　　　　円）</v>
      </c>
      <c r="G229" s="101"/>
      <c r="H229" s="100"/>
      <c r="I229" s="100"/>
      <c r="J229" s="100"/>
      <c r="L229" s="96" t="str">
        <f>M213</f>
        <v>選挙
運動</v>
      </c>
      <c r="M229" s="97" t="str">
        <f>IF(E229="","　　　　　　　　　",SUMIF(D214:D228,L229,C214:C228))</f>
        <v>　　　　　　　　　</v>
      </c>
    </row>
    <row r="230" spans="1:16" ht="20.45" customHeight="1" x14ac:dyDescent="0.15">
      <c r="F230" s="117" t="str">
        <f>IF(E211="","費計：",E211&amp;"計：")</f>
        <v>費計：</v>
      </c>
      <c r="G230" s="253" t="str">
        <f>IF(OR(E211="",COUNTA(C214:C228)=0),"",SUMIF($E$1:E229,E211,$E$19:E229))</f>
        <v/>
      </c>
      <c r="H230" s="253" t="s">
        <v>29</v>
      </c>
    </row>
    <row r="231" spans="1:16" ht="20.45" customHeight="1" x14ac:dyDescent="0.15">
      <c r="F231" s="254" t="s">
        <v>115</v>
      </c>
      <c r="G231" s="253" t="str">
        <f>IF(E211="","",SUMIF($E$1:E229,L216,$E$19:E229)+SUMIF($E$1:E229,L217,$E$19:E229))</f>
        <v/>
      </c>
      <c r="H231" s="253" t="s">
        <v>29</v>
      </c>
    </row>
    <row r="232" spans="1:16" ht="16.899999999999999" customHeight="1" x14ac:dyDescent="0.15">
      <c r="A232" s="242" t="s">
        <v>102</v>
      </c>
      <c r="B232" s="242"/>
      <c r="C232" s="103" t="str">
        <f>IF($C$1="　","(No.　　)",C211+1)</f>
        <v>(No.　　)</v>
      </c>
      <c r="D232" s="84" t="s">
        <v>103</v>
      </c>
      <c r="E232" s="244"/>
      <c r="G232" s="86"/>
      <c r="O232" s="85" t="str">
        <f>IFERROR(VLOOKUP(E232,L236:N246,3,FALSE),"")</f>
        <v/>
      </c>
      <c r="P232" s="85" t="str">
        <f>IF(OR(E232=L237,E232=L238),N237+N238,"")</f>
        <v/>
      </c>
    </row>
    <row r="233" spans="1:16" ht="26.25" customHeight="1" x14ac:dyDescent="0.15">
      <c r="A233" s="245" t="s">
        <v>14</v>
      </c>
      <c r="B233" s="246"/>
      <c r="C233" s="209" t="s">
        <v>46</v>
      </c>
      <c r="D233" s="211" t="s">
        <v>24</v>
      </c>
      <c r="E233" s="213" t="s">
        <v>25</v>
      </c>
      <c r="F233" s="116" t="s">
        <v>58</v>
      </c>
      <c r="G233" s="116"/>
      <c r="H233" s="116"/>
      <c r="I233" s="214" t="s">
        <v>44</v>
      </c>
      <c r="J233" s="213" t="s">
        <v>18</v>
      </c>
      <c r="L233" s="207" t="s">
        <v>61</v>
      </c>
      <c r="M233" s="208"/>
    </row>
    <row r="234" spans="1:16" ht="26.25" customHeight="1" x14ac:dyDescent="0.15">
      <c r="A234" s="247"/>
      <c r="B234" s="248"/>
      <c r="C234" s="210"/>
      <c r="D234" s="212"/>
      <c r="E234" s="213"/>
      <c r="F234" s="87" t="s">
        <v>12</v>
      </c>
      <c r="G234" s="174" t="s">
        <v>13</v>
      </c>
      <c r="H234" s="174" t="s">
        <v>17</v>
      </c>
      <c r="I234" s="214"/>
      <c r="J234" s="213"/>
      <c r="L234" s="88" t="s">
        <v>104</v>
      </c>
      <c r="M234" s="88" t="s">
        <v>101</v>
      </c>
    </row>
    <row r="235" spans="1:16" s="94" customFormat="1" ht="28.5" customHeight="1" x14ac:dyDescent="0.15">
      <c r="A235" s="249"/>
      <c r="B235" s="250"/>
      <c r="C235" s="89"/>
      <c r="D235" s="90"/>
      <c r="E235" s="91"/>
      <c r="F235" s="93"/>
      <c r="G235" s="93"/>
      <c r="H235" s="93"/>
      <c r="I235" s="92"/>
      <c r="J235" s="92"/>
    </row>
    <row r="236" spans="1:16" s="94" customFormat="1" ht="28.5" customHeight="1" x14ac:dyDescent="0.15">
      <c r="A236" s="249"/>
      <c r="B236" s="250"/>
      <c r="C236" s="89"/>
      <c r="D236" s="90"/>
      <c r="E236" s="91"/>
      <c r="F236" s="93"/>
      <c r="G236" s="93"/>
      <c r="H236" s="93"/>
      <c r="I236" s="92"/>
      <c r="J236" s="92"/>
      <c r="L236" s="94" t="s">
        <v>163</v>
      </c>
      <c r="N236" s="94">
        <f>COUNTIF($E$1:E249,L236)</f>
        <v>0</v>
      </c>
      <c r="O236" s="95"/>
    </row>
    <row r="237" spans="1:16" s="94" customFormat="1" ht="28.5" customHeight="1" x14ac:dyDescent="0.15">
      <c r="A237" s="249"/>
      <c r="B237" s="250"/>
      <c r="C237" s="89"/>
      <c r="D237" s="90"/>
      <c r="E237" s="91"/>
      <c r="F237" s="93"/>
      <c r="G237" s="93"/>
      <c r="H237" s="93"/>
      <c r="I237" s="92"/>
      <c r="J237" s="92"/>
      <c r="L237" s="94" t="s">
        <v>134</v>
      </c>
      <c r="N237" s="94">
        <f>COUNTIF($E$1:E249,L237)</f>
        <v>0</v>
      </c>
      <c r="O237" s="95"/>
    </row>
    <row r="238" spans="1:16" s="94" customFormat="1" ht="28.5" customHeight="1" x14ac:dyDescent="0.15">
      <c r="A238" s="249"/>
      <c r="B238" s="250"/>
      <c r="C238" s="89"/>
      <c r="D238" s="90"/>
      <c r="E238" s="91"/>
      <c r="F238" s="93"/>
      <c r="G238" s="93"/>
      <c r="H238" s="93"/>
      <c r="I238" s="92"/>
      <c r="J238" s="92"/>
      <c r="L238" s="94" t="s">
        <v>166</v>
      </c>
      <c r="N238" s="94">
        <f>COUNTIF($E$1:E249,L238)</f>
        <v>0</v>
      </c>
    </row>
    <row r="239" spans="1:16" s="94" customFormat="1" ht="28.5" customHeight="1" x14ac:dyDescent="0.15">
      <c r="A239" s="249"/>
      <c r="B239" s="250"/>
      <c r="C239" s="89"/>
      <c r="D239" s="90"/>
      <c r="E239" s="91"/>
      <c r="F239" s="93"/>
      <c r="G239" s="93"/>
      <c r="H239" s="93"/>
      <c r="I239" s="92"/>
      <c r="J239" s="92"/>
      <c r="L239" s="94" t="s">
        <v>146</v>
      </c>
      <c r="N239" s="94">
        <f>COUNTIF($E$1:E249,L239)</f>
        <v>0</v>
      </c>
    </row>
    <row r="240" spans="1:16" s="94" customFormat="1" ht="28.5" customHeight="1" x14ac:dyDescent="0.15">
      <c r="A240" s="249"/>
      <c r="B240" s="250"/>
      <c r="C240" s="89"/>
      <c r="D240" s="90"/>
      <c r="E240" s="91"/>
      <c r="F240" s="93"/>
      <c r="G240" s="93"/>
      <c r="H240" s="93"/>
      <c r="I240" s="92"/>
      <c r="J240" s="92"/>
      <c r="L240" s="94" t="s">
        <v>164</v>
      </c>
      <c r="N240" s="94">
        <f>COUNTIF($E$1:E249,L240)</f>
        <v>0</v>
      </c>
    </row>
    <row r="241" spans="1:16" s="94" customFormat="1" ht="28.5" customHeight="1" x14ac:dyDescent="0.15">
      <c r="A241" s="249"/>
      <c r="B241" s="250"/>
      <c r="C241" s="89"/>
      <c r="D241" s="90"/>
      <c r="E241" s="91"/>
      <c r="F241" s="93"/>
      <c r="G241" s="93"/>
      <c r="H241" s="93"/>
      <c r="I241" s="92"/>
      <c r="J241" s="92"/>
      <c r="L241" s="94" t="s">
        <v>156</v>
      </c>
      <c r="N241" s="94">
        <f>COUNTIF($E$1:E254,L241)</f>
        <v>0</v>
      </c>
    </row>
    <row r="242" spans="1:16" s="94" customFormat="1" ht="28.5" customHeight="1" x14ac:dyDescent="0.15">
      <c r="A242" s="249"/>
      <c r="B242" s="250"/>
      <c r="C242" s="89"/>
      <c r="D242" s="90"/>
      <c r="E242" s="91"/>
      <c r="F242" s="93"/>
      <c r="G242" s="93"/>
      <c r="H242" s="93"/>
      <c r="I242" s="92"/>
      <c r="J242" s="92"/>
      <c r="L242" s="94" t="s">
        <v>157</v>
      </c>
      <c r="N242" s="94">
        <f>COUNTIF($E$1:E249,L242)</f>
        <v>0</v>
      </c>
    </row>
    <row r="243" spans="1:16" s="94" customFormat="1" ht="28.5" customHeight="1" x14ac:dyDescent="0.15">
      <c r="A243" s="249"/>
      <c r="B243" s="250"/>
      <c r="C243" s="89"/>
      <c r="D243" s="90"/>
      <c r="E243" s="91"/>
      <c r="F243" s="93"/>
      <c r="G243" s="93"/>
      <c r="H243" s="93"/>
      <c r="I243" s="92"/>
      <c r="J243" s="92"/>
      <c r="L243" s="94" t="s">
        <v>150</v>
      </c>
      <c r="N243" s="94">
        <f>COUNTIF($E$1:E249,L243)</f>
        <v>0</v>
      </c>
    </row>
    <row r="244" spans="1:16" s="94" customFormat="1" ht="28.5" customHeight="1" x14ac:dyDescent="0.15">
      <c r="A244" s="249"/>
      <c r="B244" s="250"/>
      <c r="C244" s="89"/>
      <c r="D244" s="90"/>
      <c r="E244" s="91"/>
      <c r="F244" s="93"/>
      <c r="G244" s="93"/>
      <c r="H244" s="93"/>
      <c r="I244" s="92"/>
      <c r="J244" s="92"/>
      <c r="L244" s="94" t="s">
        <v>151</v>
      </c>
      <c r="N244" s="94">
        <f>COUNTIF($E$1:E239,L244)</f>
        <v>0</v>
      </c>
    </row>
    <row r="245" spans="1:16" s="94" customFormat="1" ht="28.5" customHeight="1" x14ac:dyDescent="0.15">
      <c r="A245" s="249"/>
      <c r="B245" s="250"/>
      <c r="C245" s="89"/>
      <c r="D245" s="90"/>
      <c r="E245" s="91"/>
      <c r="F245" s="93"/>
      <c r="G245" s="93"/>
      <c r="H245" s="93"/>
      <c r="I245" s="92"/>
      <c r="J245" s="92"/>
      <c r="L245" s="94" t="s">
        <v>159</v>
      </c>
      <c r="N245" s="94">
        <f>COUNTIF($E$1:E249,L245)</f>
        <v>0</v>
      </c>
    </row>
    <row r="246" spans="1:16" s="94" customFormat="1" ht="28.5" customHeight="1" x14ac:dyDescent="0.15">
      <c r="A246" s="249"/>
      <c r="B246" s="250"/>
      <c r="C246" s="89"/>
      <c r="D246" s="90"/>
      <c r="E246" s="91"/>
      <c r="F246" s="93"/>
      <c r="G246" s="93"/>
      <c r="H246" s="93"/>
      <c r="I246" s="92"/>
      <c r="J246" s="92"/>
      <c r="L246" s="94" t="s">
        <v>160</v>
      </c>
      <c r="N246" s="94">
        <f>COUNTIF($E$1:E249,L246)</f>
        <v>0</v>
      </c>
    </row>
    <row r="247" spans="1:16" s="94" customFormat="1" ht="28.5" customHeight="1" x14ac:dyDescent="0.15">
      <c r="A247" s="249"/>
      <c r="B247" s="250"/>
      <c r="C247" s="89"/>
      <c r="D247" s="90"/>
      <c r="E247" s="91"/>
      <c r="F247" s="93"/>
      <c r="G247" s="93"/>
      <c r="H247" s="93"/>
      <c r="I247" s="92"/>
      <c r="J247" s="92"/>
    </row>
    <row r="248" spans="1:16" s="94" customFormat="1" ht="28.5" customHeight="1" x14ac:dyDescent="0.15">
      <c r="A248" s="249"/>
      <c r="B248" s="250"/>
      <c r="C248" s="89"/>
      <c r="D248" s="90"/>
      <c r="E248" s="91"/>
      <c r="F248" s="93"/>
      <c r="G248" s="93"/>
      <c r="H248" s="93"/>
      <c r="I248" s="92"/>
      <c r="J248" s="92"/>
    </row>
    <row r="249" spans="1:16" s="94" customFormat="1" ht="28.5" customHeight="1" x14ac:dyDescent="0.15">
      <c r="A249" s="249"/>
      <c r="B249" s="250"/>
      <c r="C249" s="89"/>
      <c r="D249" s="90"/>
      <c r="E249" s="91"/>
      <c r="F249" s="93"/>
      <c r="G249" s="93"/>
      <c r="H249" s="93"/>
      <c r="I249" s="92"/>
      <c r="J249" s="92"/>
      <c r="L249" s="96" t="str">
        <f>L234</f>
        <v>立候補
準備</v>
      </c>
      <c r="M249" s="97" t="str">
        <f>IF(E250="","　　　　　　　　　",SUMIF(D235:D249,L249,C235:C249))</f>
        <v>　　　　　　　　　</v>
      </c>
    </row>
    <row r="250" spans="1:16" s="94" customFormat="1" ht="25.15" customHeight="1" x14ac:dyDescent="0.15">
      <c r="A250" s="251"/>
      <c r="B250" s="251"/>
      <c r="D250" s="98" t="s">
        <v>162</v>
      </c>
      <c r="E250" s="99" t="str">
        <f>IF(SUM(C235:C249)=0,"",SUM(C235:C249))</f>
        <v/>
      </c>
      <c r="F250" s="100" t="str">
        <f>"円、うち立候補準備："&amp;TEXT(M249,"#,##0")&amp;"円、選挙運動："&amp;TEXT(M250,"#,##0")&amp;"円）"</f>
        <v>円、うち立候補準備：　　　　　　　　　円、選挙運動：　　　　　　　　　円）</v>
      </c>
      <c r="G250" s="101"/>
      <c r="H250" s="100"/>
      <c r="I250" s="100"/>
      <c r="J250" s="100"/>
      <c r="L250" s="96" t="str">
        <f>M234</f>
        <v>選挙
運動</v>
      </c>
      <c r="M250" s="97" t="str">
        <f>IF(E250="","　　　　　　　　　",SUMIF(D235:D249,L250,C235:C249))</f>
        <v>　　　　　　　　　</v>
      </c>
    </row>
    <row r="251" spans="1:16" ht="20.45" customHeight="1" x14ac:dyDescent="0.15">
      <c r="F251" s="117" t="str">
        <f>IF(E232="","費計：",E232&amp;"計：")</f>
        <v>費計：</v>
      </c>
      <c r="G251" s="253" t="str">
        <f>IF(OR(E232="",COUNTA(C235:C249)=0),"",SUMIF($E$1:E250,E232,$E$19:E250))</f>
        <v/>
      </c>
      <c r="H251" s="253" t="s">
        <v>29</v>
      </c>
    </row>
    <row r="252" spans="1:16" ht="20.45" customHeight="1" x14ac:dyDescent="0.15">
      <c r="F252" s="254" t="s">
        <v>115</v>
      </c>
      <c r="G252" s="253" t="str">
        <f>IF(E232="","",SUMIF($E$1:E250,L237,$E$19:E250)+SUMIF($E$1:E250,L238,$E$19:E250))</f>
        <v/>
      </c>
      <c r="H252" s="253" t="s">
        <v>29</v>
      </c>
    </row>
    <row r="253" spans="1:16" ht="16.899999999999999" customHeight="1" x14ac:dyDescent="0.15">
      <c r="A253" s="242" t="s">
        <v>102</v>
      </c>
      <c r="B253" s="242"/>
      <c r="C253" s="103" t="str">
        <f>IF($C$1="　","(No.　　)",C232+1)</f>
        <v>(No.　　)</v>
      </c>
      <c r="D253" s="84" t="s">
        <v>103</v>
      </c>
      <c r="E253" s="244"/>
      <c r="G253" s="86"/>
      <c r="O253" s="85" t="str">
        <f>IFERROR(VLOOKUP(E253,L257:N267,3,FALSE),"")</f>
        <v/>
      </c>
      <c r="P253" s="85" t="str">
        <f>IF(OR(E253=L258,E253=L259),N258+N259,"")</f>
        <v/>
      </c>
    </row>
    <row r="254" spans="1:16" ht="26.25" customHeight="1" x14ac:dyDescent="0.15">
      <c r="A254" s="245" t="s">
        <v>14</v>
      </c>
      <c r="B254" s="246"/>
      <c r="C254" s="209" t="s">
        <v>46</v>
      </c>
      <c r="D254" s="211" t="s">
        <v>24</v>
      </c>
      <c r="E254" s="213" t="s">
        <v>25</v>
      </c>
      <c r="F254" s="116" t="s">
        <v>58</v>
      </c>
      <c r="G254" s="116"/>
      <c r="H254" s="116"/>
      <c r="I254" s="214" t="s">
        <v>44</v>
      </c>
      <c r="J254" s="213" t="s">
        <v>18</v>
      </c>
      <c r="L254" s="207" t="s">
        <v>61</v>
      </c>
      <c r="M254" s="208"/>
    </row>
    <row r="255" spans="1:16" ht="26.25" customHeight="1" x14ac:dyDescent="0.15">
      <c r="A255" s="247"/>
      <c r="B255" s="248"/>
      <c r="C255" s="210"/>
      <c r="D255" s="212"/>
      <c r="E255" s="213"/>
      <c r="F255" s="87" t="s">
        <v>12</v>
      </c>
      <c r="G255" s="174" t="s">
        <v>13</v>
      </c>
      <c r="H255" s="174" t="s">
        <v>17</v>
      </c>
      <c r="I255" s="214"/>
      <c r="J255" s="213"/>
      <c r="L255" s="88" t="s">
        <v>104</v>
      </c>
      <c r="M255" s="88" t="s">
        <v>101</v>
      </c>
    </row>
    <row r="256" spans="1:16" s="94" customFormat="1" ht="28.5" customHeight="1" x14ac:dyDescent="0.15">
      <c r="A256" s="249"/>
      <c r="B256" s="250"/>
      <c r="C256" s="89"/>
      <c r="D256" s="90"/>
      <c r="E256" s="91"/>
      <c r="F256" s="93"/>
      <c r="G256" s="93"/>
      <c r="H256" s="93"/>
      <c r="I256" s="92"/>
      <c r="J256" s="92"/>
    </row>
    <row r="257" spans="1:15" s="94" customFormat="1" ht="28.5" customHeight="1" x14ac:dyDescent="0.15">
      <c r="A257" s="249"/>
      <c r="B257" s="250"/>
      <c r="C257" s="89"/>
      <c r="D257" s="90"/>
      <c r="E257" s="91"/>
      <c r="F257" s="93"/>
      <c r="G257" s="93"/>
      <c r="H257" s="93"/>
      <c r="I257" s="92"/>
      <c r="J257" s="92"/>
      <c r="L257" s="94" t="s">
        <v>163</v>
      </c>
      <c r="N257" s="94">
        <f>COUNTIF($E$1:E270,L257)</f>
        <v>0</v>
      </c>
      <c r="O257" s="95"/>
    </row>
    <row r="258" spans="1:15" s="94" customFormat="1" ht="28.5" customHeight="1" x14ac:dyDescent="0.15">
      <c r="A258" s="249"/>
      <c r="B258" s="250"/>
      <c r="C258" s="89"/>
      <c r="D258" s="90"/>
      <c r="E258" s="91"/>
      <c r="F258" s="93"/>
      <c r="G258" s="93"/>
      <c r="H258" s="93"/>
      <c r="I258" s="92"/>
      <c r="J258" s="92"/>
      <c r="L258" s="94" t="s">
        <v>134</v>
      </c>
      <c r="N258" s="94">
        <f>COUNTIF($E$1:E270,L258)</f>
        <v>0</v>
      </c>
      <c r="O258" s="95"/>
    </row>
    <row r="259" spans="1:15" s="94" customFormat="1" ht="28.5" customHeight="1" x14ac:dyDescent="0.15">
      <c r="A259" s="249"/>
      <c r="B259" s="250"/>
      <c r="C259" s="89"/>
      <c r="D259" s="90"/>
      <c r="E259" s="91"/>
      <c r="F259" s="93"/>
      <c r="G259" s="93"/>
      <c r="H259" s="93"/>
      <c r="I259" s="92"/>
      <c r="J259" s="92"/>
      <c r="L259" s="94" t="s">
        <v>166</v>
      </c>
      <c r="N259" s="94">
        <f>COUNTIF($E$1:E270,L259)</f>
        <v>0</v>
      </c>
    </row>
    <row r="260" spans="1:15" s="94" customFormat="1" ht="28.5" customHeight="1" x14ac:dyDescent="0.15">
      <c r="A260" s="249"/>
      <c r="B260" s="250"/>
      <c r="C260" s="89"/>
      <c r="D260" s="90"/>
      <c r="E260" s="91"/>
      <c r="F260" s="93"/>
      <c r="G260" s="93"/>
      <c r="H260" s="93"/>
      <c r="I260" s="92"/>
      <c r="J260" s="92"/>
      <c r="L260" s="94" t="s">
        <v>155</v>
      </c>
      <c r="N260" s="94">
        <f>COUNTIF($E$1:E270,L260)</f>
        <v>0</v>
      </c>
    </row>
    <row r="261" spans="1:15" s="94" customFormat="1" ht="28.5" customHeight="1" x14ac:dyDescent="0.15">
      <c r="A261" s="249"/>
      <c r="B261" s="250"/>
      <c r="C261" s="89"/>
      <c r="D261" s="90"/>
      <c r="E261" s="91"/>
      <c r="F261" s="93"/>
      <c r="G261" s="93"/>
      <c r="H261" s="93"/>
      <c r="I261" s="92"/>
      <c r="J261" s="92"/>
      <c r="L261" s="94" t="s">
        <v>147</v>
      </c>
      <c r="N261" s="94">
        <f>COUNTIF($E$1:E270,L261)</f>
        <v>0</v>
      </c>
    </row>
    <row r="262" spans="1:15" s="94" customFormat="1" ht="28.5" customHeight="1" x14ac:dyDescent="0.15">
      <c r="A262" s="249"/>
      <c r="B262" s="250"/>
      <c r="C262" s="89"/>
      <c r="D262" s="90"/>
      <c r="E262" s="91"/>
      <c r="F262" s="93"/>
      <c r="G262" s="93"/>
      <c r="H262" s="93"/>
      <c r="I262" s="92"/>
      <c r="J262" s="92"/>
      <c r="L262" s="94" t="s">
        <v>138</v>
      </c>
      <c r="N262" s="94">
        <f>COUNTIF($E$1:E275,L262)</f>
        <v>0</v>
      </c>
    </row>
    <row r="263" spans="1:15" s="94" customFormat="1" ht="28.5" customHeight="1" x14ac:dyDescent="0.15">
      <c r="A263" s="249"/>
      <c r="B263" s="250"/>
      <c r="C263" s="89"/>
      <c r="D263" s="90"/>
      <c r="E263" s="91"/>
      <c r="F263" s="93"/>
      <c r="G263" s="93"/>
      <c r="H263" s="93"/>
      <c r="I263" s="92"/>
      <c r="J263" s="92"/>
      <c r="L263" s="94" t="s">
        <v>139</v>
      </c>
      <c r="N263" s="94">
        <f>COUNTIF($E$1:E270,L263)</f>
        <v>0</v>
      </c>
    </row>
    <row r="264" spans="1:15" s="94" customFormat="1" ht="28.5" customHeight="1" x14ac:dyDescent="0.15">
      <c r="A264" s="249"/>
      <c r="B264" s="250"/>
      <c r="C264" s="89"/>
      <c r="D264" s="90"/>
      <c r="E264" s="91"/>
      <c r="F264" s="93"/>
      <c r="G264" s="93"/>
      <c r="H264" s="93"/>
      <c r="I264" s="92"/>
      <c r="J264" s="92"/>
      <c r="L264" s="94" t="s">
        <v>158</v>
      </c>
      <c r="N264" s="94">
        <f>COUNTIF($E$1:E270,L264)</f>
        <v>0</v>
      </c>
    </row>
    <row r="265" spans="1:15" s="94" customFormat="1" ht="28.5" customHeight="1" x14ac:dyDescent="0.15">
      <c r="A265" s="249"/>
      <c r="B265" s="250"/>
      <c r="C265" s="89"/>
      <c r="D265" s="90"/>
      <c r="E265" s="91"/>
      <c r="F265" s="93"/>
      <c r="G265" s="93"/>
      <c r="H265" s="93"/>
      <c r="I265" s="92"/>
      <c r="J265" s="92"/>
      <c r="L265" s="94" t="s">
        <v>151</v>
      </c>
      <c r="N265" s="94">
        <f>COUNTIF($E$1:E260,L265)</f>
        <v>0</v>
      </c>
    </row>
    <row r="266" spans="1:15" s="94" customFormat="1" ht="28.5" customHeight="1" x14ac:dyDescent="0.15">
      <c r="A266" s="249"/>
      <c r="B266" s="250"/>
      <c r="C266" s="89"/>
      <c r="D266" s="90"/>
      <c r="E266" s="91"/>
      <c r="F266" s="93"/>
      <c r="G266" s="93"/>
      <c r="H266" s="93"/>
      <c r="I266" s="92"/>
      <c r="J266" s="92"/>
      <c r="L266" s="94" t="s">
        <v>152</v>
      </c>
      <c r="N266" s="94">
        <f>COUNTIF($E$1:E270,L266)</f>
        <v>0</v>
      </c>
    </row>
    <row r="267" spans="1:15" s="94" customFormat="1" ht="28.5" customHeight="1" x14ac:dyDescent="0.15">
      <c r="A267" s="249"/>
      <c r="B267" s="250"/>
      <c r="C267" s="89"/>
      <c r="D267" s="90"/>
      <c r="E267" s="91"/>
      <c r="F267" s="93"/>
      <c r="G267" s="93"/>
      <c r="H267" s="93"/>
      <c r="I267" s="92"/>
      <c r="J267" s="92"/>
      <c r="L267" s="94" t="s">
        <v>144</v>
      </c>
      <c r="N267" s="94">
        <f>COUNTIF($E$1:E270,L267)</f>
        <v>0</v>
      </c>
    </row>
    <row r="268" spans="1:15" s="94" customFormat="1" ht="28.5" customHeight="1" x14ac:dyDescent="0.15">
      <c r="A268" s="249"/>
      <c r="B268" s="250"/>
      <c r="C268" s="89"/>
      <c r="D268" s="90"/>
      <c r="E268" s="91"/>
      <c r="F268" s="93"/>
      <c r="G268" s="93"/>
      <c r="H268" s="93"/>
      <c r="I268" s="92"/>
      <c r="J268" s="92"/>
    </row>
    <row r="269" spans="1:15" s="94" customFormat="1" ht="28.5" customHeight="1" x14ac:dyDescent="0.15">
      <c r="A269" s="249"/>
      <c r="B269" s="250"/>
      <c r="C269" s="89"/>
      <c r="D269" s="90"/>
      <c r="E269" s="91"/>
      <c r="F269" s="93"/>
      <c r="G269" s="93"/>
      <c r="H269" s="93"/>
      <c r="I269" s="92"/>
      <c r="J269" s="92"/>
    </row>
    <row r="270" spans="1:15" s="94" customFormat="1" ht="28.5" customHeight="1" x14ac:dyDescent="0.15">
      <c r="A270" s="249"/>
      <c r="B270" s="250"/>
      <c r="C270" s="89"/>
      <c r="D270" s="90"/>
      <c r="E270" s="91"/>
      <c r="F270" s="93"/>
      <c r="G270" s="93"/>
      <c r="H270" s="93"/>
      <c r="I270" s="92"/>
      <c r="J270" s="92"/>
      <c r="L270" s="96" t="str">
        <f>L255</f>
        <v>立候補
準備</v>
      </c>
      <c r="M270" s="97" t="str">
        <f>IF(E271="","　　　　　　　　　",SUMIF(D256:D270,L270,C256:C270))</f>
        <v>　　　　　　　　　</v>
      </c>
    </row>
    <row r="271" spans="1:15" s="94" customFormat="1" ht="25.15" customHeight="1" x14ac:dyDescent="0.15">
      <c r="A271" s="251"/>
      <c r="B271" s="251"/>
      <c r="D271" s="98" t="s">
        <v>162</v>
      </c>
      <c r="E271" s="99" t="str">
        <f>IF(SUM(C256:C270)=0,"",SUM(C256:C270))</f>
        <v/>
      </c>
      <c r="F271" s="100" t="str">
        <f>"円、うち立候補準備："&amp;TEXT(M270,"#,##0")&amp;"円、選挙運動："&amp;TEXT(M271,"#,##0")&amp;"円）"</f>
        <v>円、うち立候補準備：　　　　　　　　　円、選挙運動：　　　　　　　　　円）</v>
      </c>
      <c r="G271" s="101"/>
      <c r="H271" s="100"/>
      <c r="I271" s="100"/>
      <c r="J271" s="100"/>
      <c r="L271" s="96" t="str">
        <f>M255</f>
        <v>選挙
運動</v>
      </c>
      <c r="M271" s="97" t="str">
        <f>IF(E271="","　　　　　　　　　",SUMIF(D256:D270,L271,C256:C270))</f>
        <v>　　　　　　　　　</v>
      </c>
    </row>
    <row r="272" spans="1:15" ht="20.45" customHeight="1" x14ac:dyDescent="0.15">
      <c r="F272" s="117" t="str">
        <f>IF(E253="","費計：",E253&amp;"計：")</f>
        <v>費計：</v>
      </c>
      <c r="G272" s="253" t="str">
        <f>IF(OR(E253="",COUNTA(C256:C270)=0),"",SUMIF($E$1:E271,E253,$E$19:E271))</f>
        <v/>
      </c>
      <c r="H272" s="253" t="s">
        <v>29</v>
      </c>
    </row>
    <row r="273" spans="1:16" ht="20.45" customHeight="1" x14ac:dyDescent="0.15">
      <c r="F273" s="254" t="s">
        <v>115</v>
      </c>
      <c r="G273" s="253" t="str">
        <f>IF(E253="","",SUMIF($E$1:E271,L258,$E$19:E271)+SUMIF($E$1:E271,L259,$E$19:E271))</f>
        <v/>
      </c>
      <c r="H273" s="253" t="s">
        <v>29</v>
      </c>
    </row>
    <row r="274" spans="1:16" ht="16.899999999999999" customHeight="1" x14ac:dyDescent="0.15">
      <c r="A274" s="242" t="s">
        <v>102</v>
      </c>
      <c r="B274" s="242"/>
      <c r="C274" s="103" t="str">
        <f>IF($C$1="　","(No.　　)",C253+1)</f>
        <v>(No.　　)</v>
      </c>
      <c r="D274" s="84" t="s">
        <v>103</v>
      </c>
      <c r="E274" s="244"/>
      <c r="G274" s="86"/>
      <c r="O274" s="85" t="str">
        <f>IFERROR(VLOOKUP(E274,L278:N288,3,FALSE),"")</f>
        <v/>
      </c>
      <c r="P274" s="85" t="str">
        <f>IF(OR(E274=L279,E274=L280),N279+N280,"")</f>
        <v/>
      </c>
    </row>
    <row r="275" spans="1:16" ht="26.25" customHeight="1" x14ac:dyDescent="0.15">
      <c r="A275" s="245" t="s">
        <v>14</v>
      </c>
      <c r="B275" s="246"/>
      <c r="C275" s="209" t="s">
        <v>46</v>
      </c>
      <c r="D275" s="211" t="s">
        <v>24</v>
      </c>
      <c r="E275" s="213" t="s">
        <v>25</v>
      </c>
      <c r="F275" s="116" t="s">
        <v>58</v>
      </c>
      <c r="G275" s="116"/>
      <c r="H275" s="116"/>
      <c r="I275" s="214" t="s">
        <v>44</v>
      </c>
      <c r="J275" s="213" t="s">
        <v>18</v>
      </c>
      <c r="L275" s="207" t="s">
        <v>61</v>
      </c>
      <c r="M275" s="208"/>
    </row>
    <row r="276" spans="1:16" ht="26.25" customHeight="1" x14ac:dyDescent="0.15">
      <c r="A276" s="247"/>
      <c r="B276" s="248"/>
      <c r="C276" s="210"/>
      <c r="D276" s="212"/>
      <c r="E276" s="213"/>
      <c r="F276" s="87" t="s">
        <v>12</v>
      </c>
      <c r="G276" s="174" t="s">
        <v>13</v>
      </c>
      <c r="H276" s="174" t="s">
        <v>17</v>
      </c>
      <c r="I276" s="214"/>
      <c r="J276" s="213"/>
      <c r="L276" s="88" t="s">
        <v>104</v>
      </c>
      <c r="M276" s="88" t="s">
        <v>101</v>
      </c>
    </row>
    <row r="277" spans="1:16" s="94" customFormat="1" ht="28.5" customHeight="1" x14ac:dyDescent="0.15">
      <c r="A277" s="249"/>
      <c r="B277" s="250"/>
      <c r="C277" s="89"/>
      <c r="D277" s="90"/>
      <c r="E277" s="91"/>
      <c r="F277" s="93"/>
      <c r="G277" s="93"/>
      <c r="H277" s="93"/>
      <c r="I277" s="92"/>
      <c r="J277" s="92"/>
    </row>
    <row r="278" spans="1:16" s="94" customFormat="1" ht="28.5" customHeight="1" x14ac:dyDescent="0.15">
      <c r="A278" s="249"/>
      <c r="B278" s="250"/>
      <c r="C278" s="89"/>
      <c r="D278" s="90"/>
      <c r="E278" s="91"/>
      <c r="F278" s="93"/>
      <c r="G278" s="93"/>
      <c r="H278" s="93"/>
      <c r="I278" s="92"/>
      <c r="J278" s="92"/>
      <c r="L278" s="94" t="s">
        <v>133</v>
      </c>
      <c r="N278" s="94">
        <f>COUNTIF($E$1:E291,L278)</f>
        <v>0</v>
      </c>
      <c r="O278" s="95"/>
    </row>
    <row r="279" spans="1:16" s="94" customFormat="1" ht="28.5" customHeight="1" x14ac:dyDescent="0.15">
      <c r="A279" s="249"/>
      <c r="B279" s="250"/>
      <c r="C279" s="89"/>
      <c r="D279" s="90"/>
      <c r="E279" s="91"/>
      <c r="F279" s="93"/>
      <c r="G279" s="93"/>
      <c r="H279" s="93"/>
      <c r="I279" s="92"/>
      <c r="J279" s="92"/>
      <c r="L279" s="94" t="s">
        <v>145</v>
      </c>
      <c r="N279" s="94">
        <f>COUNTIF($E$1:E291,L279)</f>
        <v>0</v>
      </c>
      <c r="O279" s="95"/>
    </row>
    <row r="280" spans="1:16" s="94" customFormat="1" ht="28.5" customHeight="1" x14ac:dyDescent="0.15">
      <c r="A280" s="249"/>
      <c r="B280" s="250"/>
      <c r="C280" s="89"/>
      <c r="D280" s="90"/>
      <c r="E280" s="91"/>
      <c r="F280" s="93"/>
      <c r="G280" s="93"/>
      <c r="H280" s="93"/>
      <c r="I280" s="92"/>
      <c r="J280" s="92"/>
      <c r="L280" s="94" t="s">
        <v>161</v>
      </c>
      <c r="N280" s="94">
        <f>COUNTIF($E$1:E291,L280)</f>
        <v>0</v>
      </c>
    </row>
    <row r="281" spans="1:16" s="94" customFormat="1" ht="28.5" customHeight="1" x14ac:dyDescent="0.15">
      <c r="A281" s="249"/>
      <c r="B281" s="250"/>
      <c r="C281" s="89"/>
      <c r="D281" s="90"/>
      <c r="E281" s="91"/>
      <c r="F281" s="93"/>
      <c r="G281" s="93"/>
      <c r="H281" s="93"/>
      <c r="I281" s="92"/>
      <c r="J281" s="92"/>
      <c r="L281" s="94" t="s">
        <v>155</v>
      </c>
      <c r="N281" s="94">
        <f>COUNTIF($E$1:E291,L281)</f>
        <v>0</v>
      </c>
    </row>
    <row r="282" spans="1:16" s="94" customFormat="1" ht="28.5" customHeight="1" x14ac:dyDescent="0.15">
      <c r="A282" s="249"/>
      <c r="B282" s="250"/>
      <c r="C282" s="89"/>
      <c r="D282" s="90"/>
      <c r="E282" s="91"/>
      <c r="F282" s="93"/>
      <c r="G282" s="93"/>
      <c r="H282" s="93"/>
      <c r="I282" s="92"/>
      <c r="J282" s="92"/>
      <c r="L282" s="94" t="s">
        <v>147</v>
      </c>
      <c r="N282" s="94">
        <f>COUNTIF($E$1:E291,L282)</f>
        <v>0</v>
      </c>
    </row>
    <row r="283" spans="1:16" s="94" customFormat="1" ht="28.5" customHeight="1" x14ac:dyDescent="0.15">
      <c r="A283" s="249"/>
      <c r="B283" s="250"/>
      <c r="C283" s="89"/>
      <c r="D283" s="90"/>
      <c r="E283" s="91"/>
      <c r="F283" s="93"/>
      <c r="G283" s="93"/>
      <c r="H283" s="93"/>
      <c r="I283" s="92"/>
      <c r="J283" s="92"/>
      <c r="L283" s="94" t="s">
        <v>156</v>
      </c>
      <c r="N283" s="94">
        <f>COUNTIF($E$1:E296,L283)</f>
        <v>0</v>
      </c>
    </row>
    <row r="284" spans="1:16" s="94" customFormat="1" ht="28.5" customHeight="1" x14ac:dyDescent="0.15">
      <c r="A284" s="249"/>
      <c r="B284" s="250"/>
      <c r="C284" s="89"/>
      <c r="D284" s="90"/>
      <c r="E284" s="91"/>
      <c r="F284" s="93"/>
      <c r="G284" s="93"/>
      <c r="H284" s="93"/>
      <c r="I284" s="92"/>
      <c r="J284" s="92"/>
      <c r="L284" s="94" t="s">
        <v>149</v>
      </c>
      <c r="N284" s="94">
        <f>COUNTIF($E$1:E291,L284)</f>
        <v>0</v>
      </c>
    </row>
    <row r="285" spans="1:16" s="94" customFormat="1" ht="28.5" customHeight="1" x14ac:dyDescent="0.15">
      <c r="A285" s="249"/>
      <c r="B285" s="250"/>
      <c r="C285" s="89"/>
      <c r="D285" s="90"/>
      <c r="E285" s="91"/>
      <c r="F285" s="93"/>
      <c r="G285" s="93"/>
      <c r="H285" s="93"/>
      <c r="I285" s="92"/>
      <c r="J285" s="92"/>
      <c r="L285" s="94" t="s">
        <v>158</v>
      </c>
      <c r="N285" s="94">
        <f>COUNTIF($E$1:E291,L285)</f>
        <v>0</v>
      </c>
    </row>
    <row r="286" spans="1:16" s="94" customFormat="1" ht="28.5" customHeight="1" x14ac:dyDescent="0.15">
      <c r="A286" s="249"/>
      <c r="B286" s="250"/>
      <c r="C286" s="89"/>
      <c r="D286" s="90"/>
      <c r="E286" s="91"/>
      <c r="F286" s="93"/>
      <c r="G286" s="93"/>
      <c r="H286" s="93"/>
      <c r="I286" s="92"/>
      <c r="J286" s="92"/>
      <c r="L286" s="94" t="s">
        <v>151</v>
      </c>
      <c r="N286" s="94">
        <f>COUNTIF($E$1:E281,L286)</f>
        <v>0</v>
      </c>
    </row>
    <row r="287" spans="1:16" s="94" customFormat="1" ht="28.5" customHeight="1" x14ac:dyDescent="0.15">
      <c r="A287" s="249"/>
      <c r="B287" s="250"/>
      <c r="C287" s="89"/>
      <c r="D287" s="90"/>
      <c r="E287" s="91"/>
      <c r="F287" s="93"/>
      <c r="G287" s="93"/>
      <c r="H287" s="93"/>
      <c r="I287" s="92"/>
      <c r="J287" s="92"/>
      <c r="L287" s="94" t="s">
        <v>159</v>
      </c>
      <c r="N287" s="94">
        <f>COUNTIF($E$1:E291,L287)</f>
        <v>0</v>
      </c>
    </row>
    <row r="288" spans="1:16" s="94" customFormat="1" ht="28.5" customHeight="1" x14ac:dyDescent="0.15">
      <c r="A288" s="249"/>
      <c r="B288" s="250"/>
      <c r="C288" s="89"/>
      <c r="D288" s="90"/>
      <c r="E288" s="91"/>
      <c r="F288" s="93"/>
      <c r="G288" s="93"/>
      <c r="H288" s="93"/>
      <c r="I288" s="92"/>
      <c r="J288" s="92"/>
      <c r="L288" s="94" t="s">
        <v>160</v>
      </c>
      <c r="N288" s="94">
        <f>COUNTIF($E$1:E291,L288)</f>
        <v>0</v>
      </c>
    </row>
    <row r="289" spans="1:16" s="94" customFormat="1" ht="28.5" customHeight="1" x14ac:dyDescent="0.15">
      <c r="A289" s="249"/>
      <c r="B289" s="250"/>
      <c r="C289" s="89"/>
      <c r="D289" s="90"/>
      <c r="E289" s="91"/>
      <c r="F289" s="93"/>
      <c r="G289" s="93"/>
      <c r="H289" s="93"/>
      <c r="I289" s="92"/>
      <c r="J289" s="92"/>
    </row>
    <row r="290" spans="1:16" s="94" customFormat="1" ht="28.5" customHeight="1" x14ac:dyDescent="0.15">
      <c r="A290" s="249"/>
      <c r="B290" s="250"/>
      <c r="C290" s="89"/>
      <c r="D290" s="90"/>
      <c r="E290" s="91"/>
      <c r="F290" s="93"/>
      <c r="G290" s="93"/>
      <c r="H290" s="93"/>
      <c r="I290" s="92"/>
      <c r="J290" s="92"/>
    </row>
    <row r="291" spans="1:16" s="94" customFormat="1" ht="28.5" customHeight="1" x14ac:dyDescent="0.15">
      <c r="A291" s="249"/>
      <c r="B291" s="250"/>
      <c r="C291" s="89"/>
      <c r="D291" s="90"/>
      <c r="E291" s="91"/>
      <c r="F291" s="93"/>
      <c r="G291" s="93"/>
      <c r="H291" s="93"/>
      <c r="I291" s="92"/>
      <c r="J291" s="92"/>
      <c r="L291" s="96" t="str">
        <f>L276</f>
        <v>立候補
準備</v>
      </c>
      <c r="M291" s="97" t="str">
        <f>IF(E292="","　　　　　　　　　",SUMIF(D277:D291,L291,C277:C291))</f>
        <v>　　　　　　　　　</v>
      </c>
    </row>
    <row r="292" spans="1:16" s="94" customFormat="1" ht="25.15" customHeight="1" x14ac:dyDescent="0.15">
      <c r="A292" s="251"/>
      <c r="B292" s="251"/>
      <c r="D292" s="98" t="s">
        <v>153</v>
      </c>
      <c r="E292" s="99" t="str">
        <f>IF(SUM(C277:C291)=0,"",SUM(C277:C291))</f>
        <v/>
      </c>
      <c r="F292" s="100" t="str">
        <f>"円、うち立候補準備："&amp;TEXT(M291,"#,##0")&amp;"円、選挙運動："&amp;TEXT(M292,"#,##0")&amp;"円）"</f>
        <v>円、うち立候補準備：　　　　　　　　　円、選挙運動：　　　　　　　　　円）</v>
      </c>
      <c r="G292" s="101"/>
      <c r="H292" s="100"/>
      <c r="I292" s="100"/>
      <c r="J292" s="100"/>
      <c r="L292" s="96" t="str">
        <f>M276</f>
        <v>選挙
運動</v>
      </c>
      <c r="M292" s="97" t="str">
        <f>IF(E292="","　　　　　　　　　",SUMIF(D277:D291,L292,C277:C291))</f>
        <v>　　　　　　　　　</v>
      </c>
    </row>
    <row r="293" spans="1:16" ht="20.45" customHeight="1" x14ac:dyDescent="0.15">
      <c r="F293" s="117" t="str">
        <f>IF(E274="","費計：",E274&amp;"計：")</f>
        <v>費計：</v>
      </c>
      <c r="G293" s="253" t="str">
        <f>IF(OR(E274="",COUNTA(C277:C291)=0),"",SUMIF($E$1:E292,E274,$E$19:E292))</f>
        <v/>
      </c>
      <c r="H293" s="253" t="s">
        <v>29</v>
      </c>
    </row>
    <row r="294" spans="1:16" ht="20.45" customHeight="1" x14ac:dyDescent="0.15">
      <c r="F294" s="254" t="s">
        <v>115</v>
      </c>
      <c r="G294" s="253" t="str">
        <f>IF(E274="","",SUMIF($E$1:E292,L279,$E$19:E292)+SUMIF($E$1:E292,L280,$E$19:E292))</f>
        <v/>
      </c>
      <c r="H294" s="253" t="s">
        <v>29</v>
      </c>
    </row>
    <row r="295" spans="1:16" ht="16.899999999999999" customHeight="1" x14ac:dyDescent="0.15">
      <c r="A295" s="242" t="s">
        <v>102</v>
      </c>
      <c r="B295" s="242"/>
      <c r="C295" s="103" t="str">
        <f>IF($C$1="　","(No.　　)",C274+1)</f>
        <v>(No.　　)</v>
      </c>
      <c r="D295" s="84" t="s">
        <v>103</v>
      </c>
      <c r="E295" s="244"/>
      <c r="G295" s="86"/>
      <c r="O295" s="85" t="str">
        <f>IFERROR(VLOOKUP(E295,L299:N309,3,FALSE),"")</f>
        <v/>
      </c>
      <c r="P295" s="85" t="str">
        <f>IF(OR(E295=L300,E295=L301),N300+N301,"")</f>
        <v/>
      </c>
    </row>
    <row r="296" spans="1:16" ht="26.25" customHeight="1" x14ac:dyDescent="0.15">
      <c r="A296" s="245" t="s">
        <v>14</v>
      </c>
      <c r="B296" s="246"/>
      <c r="C296" s="209" t="s">
        <v>46</v>
      </c>
      <c r="D296" s="211" t="s">
        <v>24</v>
      </c>
      <c r="E296" s="213" t="s">
        <v>25</v>
      </c>
      <c r="F296" s="116" t="s">
        <v>58</v>
      </c>
      <c r="G296" s="116"/>
      <c r="H296" s="116"/>
      <c r="I296" s="214" t="s">
        <v>44</v>
      </c>
      <c r="J296" s="213" t="s">
        <v>18</v>
      </c>
      <c r="L296" s="207" t="s">
        <v>61</v>
      </c>
      <c r="M296" s="208"/>
    </row>
    <row r="297" spans="1:16" ht="26.25" customHeight="1" x14ac:dyDescent="0.15">
      <c r="A297" s="247"/>
      <c r="B297" s="248"/>
      <c r="C297" s="210"/>
      <c r="D297" s="212"/>
      <c r="E297" s="213"/>
      <c r="F297" s="87" t="s">
        <v>12</v>
      </c>
      <c r="G297" s="174" t="s">
        <v>13</v>
      </c>
      <c r="H297" s="174" t="s">
        <v>17</v>
      </c>
      <c r="I297" s="214"/>
      <c r="J297" s="213"/>
      <c r="L297" s="88" t="s">
        <v>104</v>
      </c>
      <c r="M297" s="88" t="s">
        <v>101</v>
      </c>
    </row>
    <row r="298" spans="1:16" s="94" customFormat="1" ht="28.5" customHeight="1" x14ac:dyDescent="0.15">
      <c r="A298" s="249"/>
      <c r="B298" s="250"/>
      <c r="C298" s="89"/>
      <c r="D298" s="90"/>
      <c r="E298" s="91"/>
      <c r="F298" s="93"/>
      <c r="G298" s="93"/>
      <c r="H298" s="93"/>
      <c r="I298" s="92"/>
      <c r="J298" s="92"/>
    </row>
    <row r="299" spans="1:16" s="94" customFormat="1" ht="28.5" customHeight="1" x14ac:dyDescent="0.15">
      <c r="A299" s="249"/>
      <c r="B299" s="250"/>
      <c r="C299" s="89"/>
      <c r="D299" s="90"/>
      <c r="E299" s="91"/>
      <c r="F299" s="93"/>
      <c r="G299" s="93"/>
      <c r="H299" s="93"/>
      <c r="I299" s="92"/>
      <c r="J299" s="92"/>
      <c r="L299" s="94" t="s">
        <v>133</v>
      </c>
      <c r="N299" s="94">
        <f>COUNTIF($E$1:E312,L299)</f>
        <v>0</v>
      </c>
      <c r="O299" s="95"/>
    </row>
    <row r="300" spans="1:16" s="94" customFormat="1" ht="28.5" customHeight="1" x14ac:dyDescent="0.15">
      <c r="A300" s="249"/>
      <c r="B300" s="250"/>
      <c r="C300" s="89"/>
      <c r="D300" s="90"/>
      <c r="E300" s="91"/>
      <c r="F300" s="93"/>
      <c r="G300" s="93"/>
      <c r="H300" s="93"/>
      <c r="I300" s="92"/>
      <c r="J300" s="92"/>
      <c r="L300" s="94" t="s">
        <v>154</v>
      </c>
      <c r="N300" s="94">
        <f>COUNTIF($E$1:E312,L300)</f>
        <v>0</v>
      </c>
      <c r="O300" s="95"/>
    </row>
    <row r="301" spans="1:16" s="94" customFormat="1" ht="28.5" customHeight="1" x14ac:dyDescent="0.15">
      <c r="A301" s="249"/>
      <c r="B301" s="250"/>
      <c r="C301" s="89"/>
      <c r="D301" s="90"/>
      <c r="E301" s="91"/>
      <c r="F301" s="93"/>
      <c r="G301" s="93"/>
      <c r="H301" s="93"/>
      <c r="I301" s="92"/>
      <c r="J301" s="92"/>
      <c r="L301" s="94" t="s">
        <v>161</v>
      </c>
      <c r="N301" s="94">
        <f>COUNTIF($E$1:E312,L301)</f>
        <v>0</v>
      </c>
    </row>
    <row r="302" spans="1:16" s="94" customFormat="1" ht="28.5" customHeight="1" x14ac:dyDescent="0.15">
      <c r="A302" s="249"/>
      <c r="B302" s="250"/>
      <c r="C302" s="89"/>
      <c r="D302" s="90"/>
      <c r="E302" s="91"/>
      <c r="F302" s="93"/>
      <c r="G302" s="93"/>
      <c r="H302" s="93"/>
      <c r="I302" s="92"/>
      <c r="J302" s="92"/>
      <c r="L302" s="94" t="s">
        <v>155</v>
      </c>
      <c r="N302" s="94">
        <f>COUNTIF($E$1:E312,L302)</f>
        <v>0</v>
      </c>
    </row>
    <row r="303" spans="1:16" s="94" customFormat="1" ht="28.5" customHeight="1" x14ac:dyDescent="0.15">
      <c r="A303" s="249"/>
      <c r="B303" s="250"/>
      <c r="C303" s="89"/>
      <c r="D303" s="90"/>
      <c r="E303" s="91"/>
      <c r="F303" s="93"/>
      <c r="G303" s="93"/>
      <c r="H303" s="93"/>
      <c r="I303" s="92"/>
      <c r="J303" s="92"/>
      <c r="L303" s="94" t="s">
        <v>147</v>
      </c>
      <c r="N303" s="94">
        <f>COUNTIF($E$1:E312,L303)</f>
        <v>0</v>
      </c>
    </row>
    <row r="304" spans="1:16" s="94" customFormat="1" ht="28.5" customHeight="1" x14ac:dyDescent="0.15">
      <c r="A304" s="249"/>
      <c r="B304" s="250"/>
      <c r="C304" s="89"/>
      <c r="D304" s="90"/>
      <c r="E304" s="91"/>
      <c r="F304" s="93"/>
      <c r="G304" s="93"/>
      <c r="H304" s="93"/>
      <c r="I304" s="92"/>
      <c r="J304" s="92"/>
      <c r="L304" s="94" t="s">
        <v>156</v>
      </c>
      <c r="N304" s="94">
        <f>COUNTIF($E$1:E317,L304)</f>
        <v>0</v>
      </c>
    </row>
    <row r="305" spans="1:16" s="94" customFormat="1" ht="28.5" customHeight="1" x14ac:dyDescent="0.15">
      <c r="A305" s="249"/>
      <c r="B305" s="250"/>
      <c r="C305" s="89"/>
      <c r="D305" s="90"/>
      <c r="E305" s="91"/>
      <c r="F305" s="93"/>
      <c r="G305" s="93"/>
      <c r="H305" s="93"/>
      <c r="I305" s="92"/>
      <c r="J305" s="92"/>
      <c r="L305" s="94" t="s">
        <v>149</v>
      </c>
      <c r="N305" s="94">
        <f>COUNTIF($E$1:E312,L305)</f>
        <v>0</v>
      </c>
    </row>
    <row r="306" spans="1:16" s="94" customFormat="1" ht="28.5" customHeight="1" x14ac:dyDescent="0.15">
      <c r="A306" s="249"/>
      <c r="B306" s="250"/>
      <c r="C306" s="89"/>
      <c r="D306" s="90"/>
      <c r="E306" s="91"/>
      <c r="F306" s="93"/>
      <c r="G306" s="93"/>
      <c r="H306" s="93"/>
      <c r="I306" s="92"/>
      <c r="J306" s="92"/>
      <c r="L306" s="94" t="s">
        <v>158</v>
      </c>
      <c r="N306" s="94">
        <f>COUNTIF($E$1:E312,L306)</f>
        <v>0</v>
      </c>
    </row>
    <row r="307" spans="1:16" s="94" customFormat="1" ht="28.5" customHeight="1" x14ac:dyDescent="0.15">
      <c r="A307" s="249"/>
      <c r="B307" s="250"/>
      <c r="C307" s="89"/>
      <c r="D307" s="90"/>
      <c r="E307" s="91"/>
      <c r="F307" s="93"/>
      <c r="G307" s="93"/>
      <c r="H307" s="93"/>
      <c r="I307" s="92"/>
      <c r="J307" s="92"/>
      <c r="L307" s="94" t="s">
        <v>151</v>
      </c>
      <c r="N307" s="94">
        <f>COUNTIF($E$1:E302,L307)</f>
        <v>0</v>
      </c>
    </row>
    <row r="308" spans="1:16" s="94" customFormat="1" ht="28.5" customHeight="1" x14ac:dyDescent="0.15">
      <c r="A308" s="249"/>
      <c r="B308" s="250"/>
      <c r="C308" s="89"/>
      <c r="D308" s="90"/>
      <c r="E308" s="91"/>
      <c r="F308" s="93"/>
      <c r="G308" s="93"/>
      <c r="H308" s="93"/>
      <c r="I308" s="92"/>
      <c r="J308" s="92"/>
      <c r="L308" s="94" t="s">
        <v>159</v>
      </c>
      <c r="N308" s="94">
        <f>COUNTIF($E$1:E312,L308)</f>
        <v>0</v>
      </c>
    </row>
    <row r="309" spans="1:16" s="94" customFormat="1" ht="28.5" customHeight="1" x14ac:dyDescent="0.15">
      <c r="A309" s="249"/>
      <c r="B309" s="250"/>
      <c r="C309" s="89"/>
      <c r="D309" s="90"/>
      <c r="E309" s="91"/>
      <c r="F309" s="93"/>
      <c r="G309" s="93"/>
      <c r="H309" s="93"/>
      <c r="I309" s="92"/>
      <c r="J309" s="92"/>
      <c r="L309" s="94" t="s">
        <v>144</v>
      </c>
      <c r="N309" s="94">
        <f>COUNTIF($E$1:E312,L309)</f>
        <v>0</v>
      </c>
    </row>
    <row r="310" spans="1:16" s="94" customFormat="1" ht="28.5" customHeight="1" x14ac:dyDescent="0.15">
      <c r="A310" s="249"/>
      <c r="B310" s="250"/>
      <c r="C310" s="89"/>
      <c r="D310" s="90"/>
      <c r="E310" s="91"/>
      <c r="F310" s="93"/>
      <c r="G310" s="93"/>
      <c r="H310" s="93"/>
      <c r="I310" s="92"/>
      <c r="J310" s="92"/>
    </row>
    <row r="311" spans="1:16" s="94" customFormat="1" ht="28.5" customHeight="1" x14ac:dyDescent="0.15">
      <c r="A311" s="249"/>
      <c r="B311" s="250"/>
      <c r="C311" s="89"/>
      <c r="D311" s="90"/>
      <c r="E311" s="91"/>
      <c r="F311" s="93"/>
      <c r="G311" s="93"/>
      <c r="H311" s="93"/>
      <c r="I311" s="92"/>
      <c r="J311" s="92"/>
    </row>
    <row r="312" spans="1:16" s="94" customFormat="1" ht="28.5" customHeight="1" x14ac:dyDescent="0.15">
      <c r="A312" s="249"/>
      <c r="B312" s="250"/>
      <c r="C312" s="89"/>
      <c r="D312" s="90"/>
      <c r="E312" s="91"/>
      <c r="F312" s="93"/>
      <c r="G312" s="93"/>
      <c r="H312" s="93"/>
      <c r="I312" s="92"/>
      <c r="J312" s="92"/>
      <c r="L312" s="96" t="str">
        <f>L297</f>
        <v>立候補
準備</v>
      </c>
      <c r="M312" s="97" t="str">
        <f>IF(E313="","　　　　　　　　　",SUMIF(D298:D312,L312,C298:C312))</f>
        <v>　　　　　　　　　</v>
      </c>
    </row>
    <row r="313" spans="1:16" s="94" customFormat="1" ht="25.15" customHeight="1" x14ac:dyDescent="0.15">
      <c r="A313" s="251"/>
      <c r="B313" s="251"/>
      <c r="D313" s="98" t="s">
        <v>85</v>
      </c>
      <c r="E313" s="99" t="str">
        <f>IF(SUM(C298:C312)=0,"",SUM(C298:C312))</f>
        <v/>
      </c>
      <c r="F313" s="100" t="str">
        <f>"円、うち立候補準備："&amp;TEXT(M312,"#,##0")&amp;"円、選挙運動："&amp;TEXT(M313,"#,##0")&amp;"円）"</f>
        <v>円、うち立候補準備：　　　　　　　　　円、選挙運動：　　　　　　　　　円）</v>
      </c>
      <c r="G313" s="101"/>
      <c r="H313" s="100"/>
      <c r="I313" s="100"/>
      <c r="J313" s="100"/>
      <c r="L313" s="96" t="str">
        <f>M297</f>
        <v>選挙
運動</v>
      </c>
      <c r="M313" s="97" t="str">
        <f>IF(E313="","　　　　　　　　　",SUMIF(D298:D312,L313,C298:C312))</f>
        <v>　　　　　　　　　</v>
      </c>
    </row>
    <row r="314" spans="1:16" ht="20.45" customHeight="1" x14ac:dyDescent="0.15">
      <c r="F314" s="117" t="str">
        <f>IF(E295="","費計：",E295&amp;"計：")</f>
        <v>費計：</v>
      </c>
      <c r="G314" s="253" t="str">
        <f>IF(OR(E295="",COUNTA(C298:C312)=0),"",SUMIF($E$1:E313,E295,$E$19:E313))</f>
        <v/>
      </c>
      <c r="H314" s="253" t="s">
        <v>29</v>
      </c>
    </row>
    <row r="315" spans="1:16" ht="20.45" customHeight="1" x14ac:dyDescent="0.15">
      <c r="F315" s="254" t="s">
        <v>115</v>
      </c>
      <c r="G315" s="253" t="str">
        <f>IF(E295="","",SUMIF($E$1:E313,L300,$E$19:E313)+SUMIF($E$1:E313,L301,$E$19:E313))</f>
        <v/>
      </c>
      <c r="H315" s="253" t="s">
        <v>29</v>
      </c>
    </row>
    <row r="316" spans="1:16" ht="16.899999999999999" customHeight="1" x14ac:dyDescent="0.15">
      <c r="A316" s="242" t="s">
        <v>102</v>
      </c>
      <c r="B316" s="242"/>
      <c r="C316" s="103" t="str">
        <f>IF($C$1="　","(No.　　)",C295+1)</f>
        <v>(No.　　)</v>
      </c>
      <c r="D316" s="84" t="s">
        <v>103</v>
      </c>
      <c r="E316" s="244"/>
      <c r="G316" s="86"/>
      <c r="O316" s="85" t="str">
        <f>IFERROR(VLOOKUP(E316,L320:N330,3,FALSE),"")</f>
        <v/>
      </c>
      <c r="P316" s="85" t="str">
        <f>IF(OR(E316=L321,E316=L322),N321+N322,"")</f>
        <v/>
      </c>
    </row>
    <row r="317" spans="1:16" ht="26.25" customHeight="1" x14ac:dyDescent="0.15">
      <c r="A317" s="245" t="s">
        <v>14</v>
      </c>
      <c r="B317" s="246"/>
      <c r="C317" s="209" t="s">
        <v>46</v>
      </c>
      <c r="D317" s="211" t="s">
        <v>24</v>
      </c>
      <c r="E317" s="213" t="s">
        <v>25</v>
      </c>
      <c r="F317" s="116" t="s">
        <v>58</v>
      </c>
      <c r="G317" s="116"/>
      <c r="H317" s="116"/>
      <c r="I317" s="214" t="s">
        <v>44</v>
      </c>
      <c r="J317" s="213" t="s">
        <v>18</v>
      </c>
      <c r="L317" s="207" t="s">
        <v>61</v>
      </c>
      <c r="M317" s="208"/>
    </row>
    <row r="318" spans="1:16" ht="26.25" customHeight="1" x14ac:dyDescent="0.15">
      <c r="A318" s="247"/>
      <c r="B318" s="248"/>
      <c r="C318" s="210"/>
      <c r="D318" s="212"/>
      <c r="E318" s="213"/>
      <c r="F318" s="87" t="s">
        <v>12</v>
      </c>
      <c r="G318" s="174" t="s">
        <v>13</v>
      </c>
      <c r="H318" s="174" t="s">
        <v>17</v>
      </c>
      <c r="I318" s="214"/>
      <c r="J318" s="213"/>
      <c r="L318" s="88" t="s">
        <v>104</v>
      </c>
      <c r="M318" s="88" t="s">
        <v>101</v>
      </c>
    </row>
    <row r="319" spans="1:16" s="94" customFormat="1" ht="28.5" customHeight="1" x14ac:dyDescent="0.15">
      <c r="A319" s="249"/>
      <c r="B319" s="250"/>
      <c r="C319" s="89"/>
      <c r="D319" s="90"/>
      <c r="E319" s="91"/>
      <c r="F319" s="93"/>
      <c r="G319" s="93"/>
      <c r="H319" s="93"/>
      <c r="I319" s="92"/>
      <c r="J319" s="92"/>
    </row>
    <row r="320" spans="1:16" s="94" customFormat="1" ht="28.5" customHeight="1" x14ac:dyDescent="0.15">
      <c r="A320" s="249"/>
      <c r="B320" s="250"/>
      <c r="C320" s="89"/>
      <c r="D320" s="90"/>
      <c r="E320" s="91"/>
      <c r="F320" s="93"/>
      <c r="G320" s="93"/>
      <c r="H320" s="93"/>
      <c r="I320" s="92"/>
      <c r="J320" s="92"/>
      <c r="L320" s="94" t="s">
        <v>132</v>
      </c>
      <c r="N320" s="94">
        <f>COUNTIF($E$1:E333,L320)</f>
        <v>0</v>
      </c>
      <c r="O320" s="95"/>
    </row>
    <row r="321" spans="1:15" s="94" customFormat="1" ht="28.5" customHeight="1" x14ac:dyDescent="0.15">
      <c r="A321" s="249"/>
      <c r="B321" s="250"/>
      <c r="C321" s="89"/>
      <c r="D321" s="90"/>
      <c r="E321" s="91"/>
      <c r="F321" s="93"/>
      <c r="G321" s="93"/>
      <c r="H321" s="93"/>
      <c r="I321" s="92"/>
      <c r="J321" s="92"/>
      <c r="L321" s="94" t="s">
        <v>134</v>
      </c>
      <c r="N321" s="94">
        <f>COUNTIF($E$1:E333,L321)</f>
        <v>0</v>
      </c>
      <c r="O321" s="95"/>
    </row>
    <row r="322" spans="1:15" s="94" customFormat="1" ht="28.5" customHeight="1" x14ac:dyDescent="0.15">
      <c r="A322" s="249"/>
      <c r="B322" s="250"/>
      <c r="C322" s="89"/>
      <c r="D322" s="90"/>
      <c r="E322" s="91"/>
      <c r="F322" s="93"/>
      <c r="G322" s="93"/>
      <c r="H322" s="93"/>
      <c r="I322" s="92"/>
      <c r="J322" s="92"/>
      <c r="L322" s="94" t="s">
        <v>135</v>
      </c>
      <c r="N322" s="94">
        <f>COUNTIF($E$1:E333,L322)</f>
        <v>0</v>
      </c>
    </row>
    <row r="323" spans="1:15" s="94" customFormat="1" ht="28.5" customHeight="1" x14ac:dyDescent="0.15">
      <c r="A323" s="249"/>
      <c r="B323" s="250"/>
      <c r="C323" s="89"/>
      <c r="D323" s="90"/>
      <c r="E323" s="91"/>
      <c r="F323" s="93"/>
      <c r="G323" s="93"/>
      <c r="H323" s="93"/>
      <c r="I323" s="92"/>
      <c r="J323" s="92"/>
      <c r="L323" s="94" t="s">
        <v>136</v>
      </c>
      <c r="N323" s="94">
        <f>COUNTIF($E$1:E333,L323)</f>
        <v>0</v>
      </c>
    </row>
    <row r="324" spans="1:15" s="94" customFormat="1" ht="28.5" customHeight="1" x14ac:dyDescent="0.15">
      <c r="A324" s="249"/>
      <c r="B324" s="250"/>
      <c r="C324" s="89"/>
      <c r="D324" s="90"/>
      <c r="E324" s="91"/>
      <c r="F324" s="93"/>
      <c r="G324" s="93"/>
      <c r="H324" s="93"/>
      <c r="I324" s="92"/>
      <c r="J324" s="92"/>
      <c r="L324" s="94" t="s">
        <v>137</v>
      </c>
      <c r="N324" s="94">
        <f>COUNTIF($E$1:E333,L324)</f>
        <v>0</v>
      </c>
    </row>
    <row r="325" spans="1:15" s="94" customFormat="1" ht="28.5" customHeight="1" x14ac:dyDescent="0.15">
      <c r="A325" s="249"/>
      <c r="B325" s="250"/>
      <c r="C325" s="89"/>
      <c r="D325" s="90"/>
      <c r="E325" s="91"/>
      <c r="F325" s="93"/>
      <c r="G325" s="93"/>
      <c r="H325" s="93"/>
      <c r="I325" s="92"/>
      <c r="J325" s="92"/>
      <c r="L325" s="94" t="s">
        <v>148</v>
      </c>
      <c r="N325" s="94">
        <f>COUNTIF($E$1:E338,L325)</f>
        <v>0</v>
      </c>
    </row>
    <row r="326" spans="1:15" s="94" customFormat="1" ht="28.5" customHeight="1" x14ac:dyDescent="0.15">
      <c r="A326" s="249"/>
      <c r="B326" s="250"/>
      <c r="C326" s="89"/>
      <c r="D326" s="90"/>
      <c r="E326" s="91"/>
      <c r="F326" s="93"/>
      <c r="G326" s="93"/>
      <c r="H326" s="93"/>
      <c r="I326" s="92"/>
      <c r="J326" s="92"/>
      <c r="L326" s="94" t="s">
        <v>157</v>
      </c>
      <c r="N326" s="94">
        <f>COUNTIF($E$1:E333,L326)</f>
        <v>0</v>
      </c>
    </row>
    <row r="327" spans="1:15" s="94" customFormat="1" ht="28.5" customHeight="1" x14ac:dyDescent="0.15">
      <c r="A327" s="249"/>
      <c r="B327" s="250"/>
      <c r="C327" s="89"/>
      <c r="D327" s="90"/>
      <c r="E327" s="91"/>
      <c r="F327" s="93"/>
      <c r="G327" s="93"/>
      <c r="H327" s="93"/>
      <c r="I327" s="92"/>
      <c r="J327" s="92"/>
      <c r="L327" s="94" t="s">
        <v>150</v>
      </c>
      <c r="N327" s="94">
        <f>COUNTIF($E$1:E333,L327)</f>
        <v>0</v>
      </c>
    </row>
    <row r="328" spans="1:15" s="94" customFormat="1" ht="28.5" customHeight="1" x14ac:dyDescent="0.15">
      <c r="A328" s="249"/>
      <c r="B328" s="250"/>
      <c r="C328" s="89"/>
      <c r="D328" s="90"/>
      <c r="E328" s="91"/>
      <c r="F328" s="93"/>
      <c r="G328" s="93"/>
      <c r="H328" s="93"/>
      <c r="I328" s="92"/>
      <c r="J328" s="92"/>
      <c r="L328" s="94" t="s">
        <v>165</v>
      </c>
      <c r="N328" s="94">
        <f>COUNTIF($E$1:E323,L328)</f>
        <v>0</v>
      </c>
    </row>
    <row r="329" spans="1:15" s="94" customFormat="1" ht="28.5" customHeight="1" x14ac:dyDescent="0.15">
      <c r="A329" s="249"/>
      <c r="B329" s="250"/>
      <c r="C329" s="89"/>
      <c r="D329" s="90"/>
      <c r="E329" s="91"/>
      <c r="F329" s="93"/>
      <c r="G329" s="93"/>
      <c r="H329" s="93"/>
      <c r="I329" s="92"/>
      <c r="J329" s="92"/>
      <c r="L329" s="94" t="s">
        <v>142</v>
      </c>
      <c r="N329" s="94">
        <f>COUNTIF($E$1:E333,L329)</f>
        <v>0</v>
      </c>
    </row>
    <row r="330" spans="1:15" s="94" customFormat="1" ht="28.5" customHeight="1" x14ac:dyDescent="0.15">
      <c r="A330" s="249"/>
      <c r="B330" s="250"/>
      <c r="C330" s="89"/>
      <c r="D330" s="90"/>
      <c r="E330" s="91"/>
      <c r="F330" s="93"/>
      <c r="G330" s="93"/>
      <c r="H330" s="93"/>
      <c r="I330" s="92"/>
      <c r="J330" s="92"/>
      <c r="L330" s="94" t="s">
        <v>143</v>
      </c>
      <c r="N330" s="94">
        <f>COUNTIF($E$1:E333,L330)</f>
        <v>0</v>
      </c>
    </row>
    <row r="331" spans="1:15" s="94" customFormat="1" ht="28.5" customHeight="1" x14ac:dyDescent="0.15">
      <c r="A331" s="249"/>
      <c r="B331" s="250"/>
      <c r="C331" s="89"/>
      <c r="D331" s="90"/>
      <c r="E331" s="91"/>
      <c r="F331" s="93"/>
      <c r="G331" s="93"/>
      <c r="H331" s="93"/>
      <c r="I331" s="92"/>
      <c r="J331" s="92"/>
    </row>
    <row r="332" spans="1:15" s="94" customFormat="1" ht="28.5" customHeight="1" x14ac:dyDescent="0.15">
      <c r="A332" s="249"/>
      <c r="B332" s="250"/>
      <c r="C332" s="89"/>
      <c r="D332" s="90"/>
      <c r="E332" s="91"/>
      <c r="F332" s="93"/>
      <c r="G332" s="93"/>
      <c r="H332" s="93"/>
      <c r="I332" s="92"/>
      <c r="J332" s="92"/>
    </row>
    <row r="333" spans="1:15" s="94" customFormat="1" ht="28.5" customHeight="1" x14ac:dyDescent="0.15">
      <c r="A333" s="249"/>
      <c r="B333" s="250"/>
      <c r="C333" s="89"/>
      <c r="D333" s="90"/>
      <c r="E333" s="91"/>
      <c r="F333" s="93"/>
      <c r="G333" s="93"/>
      <c r="H333" s="93"/>
      <c r="I333" s="92"/>
      <c r="J333" s="92"/>
      <c r="L333" s="96" t="str">
        <f>L318</f>
        <v>立候補
準備</v>
      </c>
      <c r="M333" s="97" t="str">
        <f>IF(E334="","　　　　　　　　　",SUMIF(D319:D333,L333,C319:C333))</f>
        <v>　　　　　　　　　</v>
      </c>
    </row>
    <row r="334" spans="1:15" s="94" customFormat="1" ht="25.15" customHeight="1" x14ac:dyDescent="0.15">
      <c r="A334" s="251"/>
      <c r="B334" s="251"/>
      <c r="D334" s="98" t="s">
        <v>85</v>
      </c>
      <c r="E334" s="99" t="str">
        <f>IF(SUM(C319:C333)=0,"",SUM(C319:C333))</f>
        <v/>
      </c>
      <c r="F334" s="100" t="str">
        <f>"円、うち立候補準備："&amp;TEXT(M333,"#,##0")&amp;"円、選挙運動："&amp;TEXT(M334,"#,##0")&amp;"円）"</f>
        <v>円、うち立候補準備：　　　　　　　　　円、選挙運動：　　　　　　　　　円）</v>
      </c>
      <c r="G334" s="101"/>
      <c r="H334" s="100"/>
      <c r="I334" s="100"/>
      <c r="J334" s="100"/>
      <c r="L334" s="96" t="str">
        <f>M318</f>
        <v>選挙
運動</v>
      </c>
      <c r="M334" s="97" t="str">
        <f>IF(E334="","　　　　　　　　　",SUMIF(D319:D333,L334,C319:C333))</f>
        <v>　　　　　　　　　</v>
      </c>
    </row>
    <row r="335" spans="1:15" ht="20.45" customHeight="1" x14ac:dyDescent="0.15">
      <c r="F335" s="117" t="str">
        <f>IF(E316="","費計：",E316&amp;"計：")</f>
        <v>費計：</v>
      </c>
      <c r="G335" s="253" t="str">
        <f>IF(OR(E316="",COUNTA(C319:C333)=0),"",SUMIF($E$1:E334,E316,$E$19:E334))</f>
        <v/>
      </c>
      <c r="H335" s="253" t="s">
        <v>29</v>
      </c>
    </row>
    <row r="336" spans="1:15" ht="20.45" customHeight="1" x14ac:dyDescent="0.15">
      <c r="F336" s="254" t="s">
        <v>115</v>
      </c>
      <c r="G336" s="253" t="str">
        <f>IF(E316="","",SUMIF($E$1:E334,L321,$E$19:E334)+SUMIF($E$1:E334,L322,$E$19:E334))</f>
        <v/>
      </c>
      <c r="H336" s="253" t="s">
        <v>29</v>
      </c>
    </row>
    <row r="337" spans="1:16" ht="16.899999999999999" customHeight="1" x14ac:dyDescent="0.15">
      <c r="A337" s="242" t="s">
        <v>102</v>
      </c>
      <c r="B337" s="242"/>
      <c r="C337" s="103" t="str">
        <f>IF($C$1="　","(No.　　)",C316+1)</f>
        <v>(No.　　)</v>
      </c>
      <c r="D337" s="84" t="s">
        <v>103</v>
      </c>
      <c r="E337" s="244"/>
      <c r="G337" s="86"/>
      <c r="O337" s="85" t="str">
        <f>IFERROR(VLOOKUP(E337,L341:N351,3,FALSE),"")</f>
        <v/>
      </c>
      <c r="P337" s="85" t="str">
        <f>IF(OR(E337=L342,E337=L343),N342+N343,"")</f>
        <v/>
      </c>
    </row>
    <row r="338" spans="1:16" ht="26.25" customHeight="1" x14ac:dyDescent="0.15">
      <c r="A338" s="245" t="s">
        <v>14</v>
      </c>
      <c r="B338" s="246"/>
      <c r="C338" s="209" t="s">
        <v>46</v>
      </c>
      <c r="D338" s="211" t="s">
        <v>24</v>
      </c>
      <c r="E338" s="213" t="s">
        <v>25</v>
      </c>
      <c r="F338" s="116" t="s">
        <v>58</v>
      </c>
      <c r="G338" s="116"/>
      <c r="H338" s="116"/>
      <c r="I338" s="214" t="s">
        <v>44</v>
      </c>
      <c r="J338" s="213" t="s">
        <v>18</v>
      </c>
      <c r="L338" s="207" t="s">
        <v>61</v>
      </c>
      <c r="M338" s="208"/>
    </row>
    <row r="339" spans="1:16" ht="26.25" customHeight="1" x14ac:dyDescent="0.15">
      <c r="A339" s="247"/>
      <c r="B339" s="248"/>
      <c r="C339" s="210"/>
      <c r="D339" s="212"/>
      <c r="E339" s="213"/>
      <c r="F339" s="87" t="s">
        <v>12</v>
      </c>
      <c r="G339" s="174" t="s">
        <v>13</v>
      </c>
      <c r="H339" s="174" t="s">
        <v>17</v>
      </c>
      <c r="I339" s="214"/>
      <c r="J339" s="213"/>
      <c r="L339" s="88" t="s">
        <v>104</v>
      </c>
      <c r="M339" s="88" t="s">
        <v>101</v>
      </c>
    </row>
    <row r="340" spans="1:16" s="94" customFormat="1" ht="28.5" customHeight="1" x14ac:dyDescent="0.15">
      <c r="A340" s="249"/>
      <c r="B340" s="250"/>
      <c r="C340" s="89"/>
      <c r="D340" s="90"/>
      <c r="E340" s="91"/>
      <c r="F340" s="93"/>
      <c r="G340" s="93"/>
      <c r="H340" s="93"/>
      <c r="I340" s="92"/>
      <c r="J340" s="92"/>
    </row>
    <row r="341" spans="1:16" s="94" customFormat="1" ht="28.5" customHeight="1" x14ac:dyDescent="0.15">
      <c r="A341" s="249"/>
      <c r="B341" s="250"/>
      <c r="C341" s="89"/>
      <c r="D341" s="90"/>
      <c r="E341" s="91"/>
      <c r="F341" s="93"/>
      <c r="G341" s="93"/>
      <c r="H341" s="93"/>
      <c r="I341" s="92"/>
      <c r="J341" s="92"/>
      <c r="L341" s="94" t="s">
        <v>133</v>
      </c>
      <c r="N341" s="94">
        <f>COUNTIF($E$1:E354,L341)</f>
        <v>0</v>
      </c>
      <c r="O341" s="95"/>
    </row>
    <row r="342" spans="1:16" s="94" customFormat="1" ht="28.5" customHeight="1" x14ac:dyDescent="0.15">
      <c r="A342" s="249"/>
      <c r="B342" s="250"/>
      <c r="C342" s="89"/>
      <c r="D342" s="90"/>
      <c r="E342" s="91"/>
      <c r="F342" s="93"/>
      <c r="G342" s="93"/>
      <c r="H342" s="93"/>
      <c r="I342" s="92"/>
      <c r="J342" s="92"/>
      <c r="L342" s="94" t="s">
        <v>145</v>
      </c>
      <c r="N342" s="94">
        <f>COUNTIF($E$1:E354,L342)</f>
        <v>0</v>
      </c>
      <c r="O342" s="95"/>
    </row>
    <row r="343" spans="1:16" s="94" customFormat="1" ht="28.5" customHeight="1" x14ac:dyDescent="0.15">
      <c r="A343" s="249"/>
      <c r="B343" s="250"/>
      <c r="C343" s="89"/>
      <c r="D343" s="90"/>
      <c r="E343" s="91"/>
      <c r="F343" s="93"/>
      <c r="G343" s="93"/>
      <c r="H343" s="93"/>
      <c r="I343" s="92"/>
      <c r="J343" s="92"/>
      <c r="L343" s="94" t="s">
        <v>135</v>
      </c>
      <c r="N343" s="94">
        <f>COUNTIF($E$1:E354,L343)</f>
        <v>0</v>
      </c>
    </row>
    <row r="344" spans="1:16" s="94" customFormat="1" ht="28.5" customHeight="1" x14ac:dyDescent="0.15">
      <c r="A344" s="249"/>
      <c r="B344" s="250"/>
      <c r="C344" s="89"/>
      <c r="D344" s="90"/>
      <c r="E344" s="91"/>
      <c r="F344" s="93"/>
      <c r="G344" s="93"/>
      <c r="H344" s="93"/>
      <c r="I344" s="92"/>
      <c r="J344" s="92"/>
      <c r="L344" s="94" t="s">
        <v>155</v>
      </c>
      <c r="N344" s="94">
        <f>COUNTIF($E$1:E354,L344)</f>
        <v>0</v>
      </c>
    </row>
    <row r="345" spans="1:16" s="94" customFormat="1" ht="28.5" customHeight="1" x14ac:dyDescent="0.15">
      <c r="A345" s="249"/>
      <c r="B345" s="250"/>
      <c r="C345" s="89"/>
      <c r="D345" s="90"/>
      <c r="E345" s="91"/>
      <c r="F345" s="93"/>
      <c r="G345" s="93"/>
      <c r="H345" s="93"/>
      <c r="I345" s="92"/>
      <c r="J345" s="92"/>
      <c r="L345" s="94" t="s">
        <v>147</v>
      </c>
      <c r="N345" s="94">
        <f>COUNTIF($E$1:E354,L345)</f>
        <v>0</v>
      </c>
    </row>
    <row r="346" spans="1:16" s="94" customFormat="1" ht="28.5" customHeight="1" x14ac:dyDescent="0.15">
      <c r="A346" s="249"/>
      <c r="B346" s="250"/>
      <c r="C346" s="89"/>
      <c r="D346" s="90"/>
      <c r="E346" s="91"/>
      <c r="F346" s="93"/>
      <c r="G346" s="93"/>
      <c r="H346" s="93"/>
      <c r="I346" s="92"/>
      <c r="J346" s="92"/>
      <c r="L346" s="94" t="s">
        <v>148</v>
      </c>
      <c r="N346" s="94">
        <f>COUNTIF($E$1:E359,L346)</f>
        <v>0</v>
      </c>
    </row>
    <row r="347" spans="1:16" s="94" customFormat="1" ht="28.5" customHeight="1" x14ac:dyDescent="0.15">
      <c r="A347" s="249"/>
      <c r="B347" s="250"/>
      <c r="C347" s="89"/>
      <c r="D347" s="90"/>
      <c r="E347" s="91"/>
      <c r="F347" s="93"/>
      <c r="G347" s="93"/>
      <c r="H347" s="93"/>
      <c r="I347" s="92"/>
      <c r="J347" s="92"/>
      <c r="L347" s="94" t="s">
        <v>139</v>
      </c>
      <c r="N347" s="94">
        <f>COUNTIF($E$1:E354,L347)</f>
        <v>0</v>
      </c>
    </row>
    <row r="348" spans="1:16" s="94" customFormat="1" ht="28.5" customHeight="1" x14ac:dyDescent="0.15">
      <c r="A348" s="249"/>
      <c r="B348" s="250"/>
      <c r="C348" s="89"/>
      <c r="D348" s="90"/>
      <c r="E348" s="91"/>
      <c r="F348" s="93"/>
      <c r="G348" s="93"/>
      <c r="H348" s="93"/>
      <c r="I348" s="92"/>
      <c r="J348" s="92"/>
      <c r="L348" s="94" t="s">
        <v>150</v>
      </c>
      <c r="N348" s="94">
        <f>COUNTIF($E$1:E354,L348)</f>
        <v>0</v>
      </c>
    </row>
    <row r="349" spans="1:16" s="94" customFormat="1" ht="28.5" customHeight="1" x14ac:dyDescent="0.15">
      <c r="A349" s="249"/>
      <c r="B349" s="250"/>
      <c r="C349" s="89"/>
      <c r="D349" s="90"/>
      <c r="E349" s="91"/>
      <c r="F349" s="93"/>
      <c r="G349" s="93"/>
      <c r="H349" s="93"/>
      <c r="I349" s="92"/>
      <c r="J349" s="92"/>
      <c r="L349" s="94" t="s">
        <v>165</v>
      </c>
      <c r="N349" s="94">
        <f>COUNTIF($E$1:E344,L349)</f>
        <v>0</v>
      </c>
    </row>
    <row r="350" spans="1:16" s="94" customFormat="1" ht="28.5" customHeight="1" x14ac:dyDescent="0.15">
      <c r="A350" s="249"/>
      <c r="B350" s="250"/>
      <c r="C350" s="89"/>
      <c r="D350" s="90"/>
      <c r="E350" s="91"/>
      <c r="F350" s="93"/>
      <c r="G350" s="93"/>
      <c r="H350" s="93"/>
      <c r="I350" s="92"/>
      <c r="J350" s="92"/>
      <c r="L350" s="94" t="s">
        <v>142</v>
      </c>
      <c r="N350" s="94">
        <f>COUNTIF($E$1:E354,L350)</f>
        <v>0</v>
      </c>
    </row>
    <row r="351" spans="1:16" s="94" customFormat="1" ht="28.5" customHeight="1" x14ac:dyDescent="0.15">
      <c r="A351" s="249"/>
      <c r="B351" s="250"/>
      <c r="C351" s="89"/>
      <c r="D351" s="90"/>
      <c r="E351" s="91"/>
      <c r="F351" s="93"/>
      <c r="G351" s="93"/>
      <c r="H351" s="93"/>
      <c r="I351" s="92"/>
      <c r="J351" s="92"/>
      <c r="L351" s="94" t="s">
        <v>160</v>
      </c>
      <c r="N351" s="94">
        <f>COUNTIF($E$1:E354,L351)</f>
        <v>0</v>
      </c>
    </row>
    <row r="352" spans="1:16" s="94" customFormat="1" ht="28.5" customHeight="1" x14ac:dyDescent="0.15">
      <c r="A352" s="249"/>
      <c r="B352" s="250"/>
      <c r="C352" s="89"/>
      <c r="D352" s="90"/>
      <c r="E352" s="91"/>
      <c r="F352" s="93"/>
      <c r="G352" s="93"/>
      <c r="H352" s="93"/>
      <c r="I352" s="92"/>
      <c r="J352" s="92"/>
    </row>
    <row r="353" spans="1:16" s="94" customFormat="1" ht="28.5" customHeight="1" x14ac:dyDescent="0.15">
      <c r="A353" s="249"/>
      <c r="B353" s="250"/>
      <c r="C353" s="89"/>
      <c r="D353" s="90"/>
      <c r="E353" s="91"/>
      <c r="F353" s="93"/>
      <c r="G353" s="93"/>
      <c r="H353" s="93"/>
      <c r="I353" s="92"/>
      <c r="J353" s="92"/>
    </row>
    <row r="354" spans="1:16" s="94" customFormat="1" ht="28.5" customHeight="1" x14ac:dyDescent="0.15">
      <c r="A354" s="249"/>
      <c r="B354" s="250"/>
      <c r="C354" s="89"/>
      <c r="D354" s="90"/>
      <c r="E354" s="91"/>
      <c r="F354" s="93"/>
      <c r="G354" s="93"/>
      <c r="H354" s="93"/>
      <c r="I354" s="92"/>
      <c r="J354" s="92"/>
      <c r="L354" s="96" t="str">
        <f>L339</f>
        <v>立候補
準備</v>
      </c>
      <c r="M354" s="97" t="str">
        <f>IF(E355="","　　　　　　　　　",SUMIF(D340:D354,L354,C340:C354))</f>
        <v>　　　　　　　　　</v>
      </c>
    </row>
    <row r="355" spans="1:16" s="94" customFormat="1" ht="25.15" customHeight="1" x14ac:dyDescent="0.15">
      <c r="A355" s="251"/>
      <c r="B355" s="251"/>
      <c r="D355" s="98" t="s">
        <v>85</v>
      </c>
      <c r="E355" s="99" t="str">
        <f>IF(SUM(C340:C354)=0,"",SUM(C340:C354))</f>
        <v/>
      </c>
      <c r="F355" s="100" t="str">
        <f>"円、うち立候補準備："&amp;TEXT(M354,"#,##0")&amp;"円、選挙運動："&amp;TEXT(M355,"#,##0")&amp;"円）"</f>
        <v>円、うち立候補準備：　　　　　　　　　円、選挙運動：　　　　　　　　　円）</v>
      </c>
      <c r="G355" s="101"/>
      <c r="H355" s="100"/>
      <c r="I355" s="100"/>
      <c r="J355" s="100"/>
      <c r="L355" s="96" t="str">
        <f>M339</f>
        <v>選挙
運動</v>
      </c>
      <c r="M355" s="97" t="str">
        <f>IF(E355="","　　　　　　　　　",SUMIF(D340:D354,L355,C340:C354))</f>
        <v>　　　　　　　　　</v>
      </c>
    </row>
    <row r="356" spans="1:16" ht="20.45" customHeight="1" x14ac:dyDescent="0.15">
      <c r="F356" s="117" t="str">
        <f>IF(E337="","費計：",E337&amp;"計：")</f>
        <v>費計：</v>
      </c>
      <c r="G356" s="253" t="str">
        <f>IF(OR(E337="",COUNTA(C340:C354)=0),"",SUMIF($E$1:E355,E337,$E$19:E355))</f>
        <v/>
      </c>
      <c r="H356" s="253" t="s">
        <v>29</v>
      </c>
    </row>
    <row r="357" spans="1:16" ht="20.45" customHeight="1" x14ac:dyDescent="0.15">
      <c r="F357" s="254" t="s">
        <v>115</v>
      </c>
      <c r="G357" s="253" t="str">
        <f>IF(E337="","",SUMIF($E$1:E355,L342,$E$19:E355)+SUMIF($E$1:E355,L343,$E$19:E355))</f>
        <v/>
      </c>
      <c r="H357" s="253" t="s">
        <v>29</v>
      </c>
    </row>
    <row r="358" spans="1:16" ht="16.899999999999999" customHeight="1" x14ac:dyDescent="0.15">
      <c r="A358" s="242" t="s">
        <v>102</v>
      </c>
      <c r="B358" s="242"/>
      <c r="C358" s="103" t="str">
        <f>IF($C$1="　","(No.　　)",C337+1)</f>
        <v>(No.　　)</v>
      </c>
      <c r="D358" s="84" t="s">
        <v>103</v>
      </c>
      <c r="E358" s="244"/>
      <c r="G358" s="86"/>
      <c r="O358" s="85" t="str">
        <f>IFERROR(VLOOKUP(E358,L362:N372,3,FALSE),"")</f>
        <v/>
      </c>
      <c r="P358" s="85" t="str">
        <f>IF(OR(E358=L363,E358=L364),N363+N364,"")</f>
        <v/>
      </c>
    </row>
    <row r="359" spans="1:16" ht="26.25" customHeight="1" x14ac:dyDescent="0.15">
      <c r="A359" s="245" t="s">
        <v>14</v>
      </c>
      <c r="B359" s="246"/>
      <c r="C359" s="209" t="s">
        <v>46</v>
      </c>
      <c r="D359" s="211" t="s">
        <v>24</v>
      </c>
      <c r="E359" s="213" t="s">
        <v>25</v>
      </c>
      <c r="F359" s="116" t="s">
        <v>58</v>
      </c>
      <c r="G359" s="116"/>
      <c r="H359" s="116"/>
      <c r="I359" s="214" t="s">
        <v>44</v>
      </c>
      <c r="J359" s="213" t="s">
        <v>18</v>
      </c>
      <c r="L359" s="207" t="s">
        <v>61</v>
      </c>
      <c r="M359" s="208"/>
    </row>
    <row r="360" spans="1:16" ht="26.25" customHeight="1" x14ac:dyDescent="0.15">
      <c r="A360" s="247"/>
      <c r="B360" s="248"/>
      <c r="C360" s="210"/>
      <c r="D360" s="212"/>
      <c r="E360" s="213"/>
      <c r="F360" s="87" t="s">
        <v>12</v>
      </c>
      <c r="G360" s="174" t="s">
        <v>13</v>
      </c>
      <c r="H360" s="174" t="s">
        <v>17</v>
      </c>
      <c r="I360" s="214"/>
      <c r="J360" s="213"/>
      <c r="L360" s="88" t="s">
        <v>104</v>
      </c>
      <c r="M360" s="88" t="s">
        <v>101</v>
      </c>
    </row>
    <row r="361" spans="1:16" s="94" customFormat="1" ht="28.5" customHeight="1" x14ac:dyDescent="0.15">
      <c r="A361" s="249"/>
      <c r="B361" s="250"/>
      <c r="C361" s="89"/>
      <c r="D361" s="90"/>
      <c r="E361" s="91"/>
      <c r="F361" s="93"/>
      <c r="G361" s="93"/>
      <c r="H361" s="93"/>
      <c r="I361" s="92"/>
      <c r="J361" s="92"/>
    </row>
    <row r="362" spans="1:16" s="94" customFormat="1" ht="28.5" customHeight="1" x14ac:dyDescent="0.15">
      <c r="A362" s="249"/>
      <c r="B362" s="250"/>
      <c r="C362" s="89"/>
      <c r="D362" s="90"/>
      <c r="E362" s="91"/>
      <c r="F362" s="93"/>
      <c r="G362" s="93"/>
      <c r="H362" s="93"/>
      <c r="I362" s="92"/>
      <c r="J362" s="92"/>
      <c r="L362" s="94" t="s">
        <v>163</v>
      </c>
      <c r="N362" s="94">
        <f>COUNTIF($E$1:E375,L362)</f>
        <v>0</v>
      </c>
      <c r="O362" s="95"/>
    </row>
    <row r="363" spans="1:16" s="94" customFormat="1" ht="28.5" customHeight="1" x14ac:dyDescent="0.15">
      <c r="A363" s="249"/>
      <c r="B363" s="250"/>
      <c r="C363" s="89"/>
      <c r="D363" s="90"/>
      <c r="E363" s="91"/>
      <c r="F363" s="93"/>
      <c r="G363" s="93"/>
      <c r="H363" s="93"/>
      <c r="I363" s="92"/>
      <c r="J363" s="92"/>
      <c r="L363" s="94" t="s">
        <v>145</v>
      </c>
      <c r="N363" s="94">
        <f>COUNTIF($E$1:E375,L363)</f>
        <v>0</v>
      </c>
      <c r="O363" s="95"/>
    </row>
    <row r="364" spans="1:16" s="94" customFormat="1" ht="28.5" customHeight="1" x14ac:dyDescent="0.15">
      <c r="A364" s="249"/>
      <c r="B364" s="250"/>
      <c r="C364" s="89"/>
      <c r="D364" s="90"/>
      <c r="E364" s="91"/>
      <c r="F364" s="93"/>
      <c r="G364" s="93"/>
      <c r="H364" s="93"/>
      <c r="I364" s="92"/>
      <c r="J364" s="92"/>
      <c r="L364" s="94" t="s">
        <v>166</v>
      </c>
      <c r="N364" s="94">
        <f>COUNTIF($E$1:E375,L364)</f>
        <v>0</v>
      </c>
    </row>
    <row r="365" spans="1:16" s="94" customFormat="1" ht="28.5" customHeight="1" x14ac:dyDescent="0.15">
      <c r="A365" s="249"/>
      <c r="B365" s="250"/>
      <c r="C365" s="89"/>
      <c r="D365" s="90"/>
      <c r="E365" s="91"/>
      <c r="F365" s="93"/>
      <c r="G365" s="93"/>
      <c r="H365" s="93"/>
      <c r="I365" s="92"/>
      <c r="J365" s="92"/>
      <c r="L365" s="94" t="s">
        <v>155</v>
      </c>
      <c r="N365" s="94">
        <f>COUNTIF($E$1:E375,L365)</f>
        <v>0</v>
      </c>
    </row>
    <row r="366" spans="1:16" s="94" customFormat="1" ht="28.5" customHeight="1" x14ac:dyDescent="0.15">
      <c r="A366" s="249"/>
      <c r="B366" s="250"/>
      <c r="C366" s="89"/>
      <c r="D366" s="90"/>
      <c r="E366" s="91"/>
      <c r="F366" s="93"/>
      <c r="G366" s="93"/>
      <c r="H366" s="93"/>
      <c r="I366" s="92"/>
      <c r="J366" s="92"/>
      <c r="L366" s="94" t="s">
        <v>147</v>
      </c>
      <c r="N366" s="94">
        <f>COUNTIF($E$1:E375,L366)</f>
        <v>0</v>
      </c>
    </row>
    <row r="367" spans="1:16" s="94" customFormat="1" ht="28.5" customHeight="1" x14ac:dyDescent="0.15">
      <c r="A367" s="249"/>
      <c r="B367" s="250"/>
      <c r="C367" s="89"/>
      <c r="D367" s="90"/>
      <c r="E367" s="91"/>
      <c r="F367" s="93"/>
      <c r="G367" s="93"/>
      <c r="H367" s="93"/>
      <c r="I367" s="92"/>
      <c r="J367" s="92"/>
      <c r="L367" s="94" t="s">
        <v>156</v>
      </c>
      <c r="N367" s="94">
        <f>COUNTIF($E$1:E380,L367)</f>
        <v>0</v>
      </c>
    </row>
    <row r="368" spans="1:16" s="94" customFormat="1" ht="28.5" customHeight="1" x14ac:dyDescent="0.15">
      <c r="A368" s="249"/>
      <c r="B368" s="250"/>
      <c r="C368" s="89"/>
      <c r="D368" s="90"/>
      <c r="E368" s="91"/>
      <c r="F368" s="93"/>
      <c r="G368" s="93"/>
      <c r="H368" s="93"/>
      <c r="I368" s="92"/>
      <c r="J368" s="92"/>
      <c r="L368" s="94" t="s">
        <v>157</v>
      </c>
      <c r="N368" s="94">
        <f>COUNTIF($E$1:E375,L368)</f>
        <v>0</v>
      </c>
    </row>
    <row r="369" spans="1:16" s="94" customFormat="1" ht="28.5" customHeight="1" x14ac:dyDescent="0.15">
      <c r="A369" s="249"/>
      <c r="B369" s="250"/>
      <c r="C369" s="89"/>
      <c r="D369" s="90"/>
      <c r="E369" s="91"/>
      <c r="F369" s="93"/>
      <c r="G369" s="93"/>
      <c r="H369" s="93"/>
      <c r="I369" s="92"/>
      <c r="J369" s="92"/>
      <c r="L369" s="94" t="s">
        <v>158</v>
      </c>
      <c r="N369" s="94">
        <f>COUNTIF($E$1:E375,L369)</f>
        <v>0</v>
      </c>
    </row>
    <row r="370" spans="1:16" s="94" customFormat="1" ht="28.5" customHeight="1" x14ac:dyDescent="0.15">
      <c r="A370" s="249"/>
      <c r="B370" s="250"/>
      <c r="C370" s="89"/>
      <c r="D370" s="90"/>
      <c r="E370" s="91"/>
      <c r="F370" s="93"/>
      <c r="G370" s="93"/>
      <c r="H370" s="93"/>
      <c r="I370" s="92"/>
      <c r="J370" s="92"/>
      <c r="L370" s="94" t="s">
        <v>165</v>
      </c>
      <c r="N370" s="94">
        <f>COUNTIF($E$1:E365,L370)</f>
        <v>0</v>
      </c>
    </row>
    <row r="371" spans="1:16" s="94" customFormat="1" ht="28.5" customHeight="1" x14ac:dyDescent="0.15">
      <c r="A371" s="249"/>
      <c r="B371" s="250"/>
      <c r="C371" s="89"/>
      <c r="D371" s="90"/>
      <c r="E371" s="91"/>
      <c r="F371" s="93"/>
      <c r="G371" s="93"/>
      <c r="H371" s="93"/>
      <c r="I371" s="92"/>
      <c r="J371" s="92"/>
      <c r="L371" s="94" t="s">
        <v>159</v>
      </c>
      <c r="N371" s="94">
        <f>COUNTIF($E$1:E375,L371)</f>
        <v>0</v>
      </c>
    </row>
    <row r="372" spans="1:16" s="94" customFormat="1" ht="28.5" customHeight="1" x14ac:dyDescent="0.15">
      <c r="A372" s="249"/>
      <c r="B372" s="250"/>
      <c r="C372" s="89"/>
      <c r="D372" s="90"/>
      <c r="E372" s="91"/>
      <c r="F372" s="93"/>
      <c r="G372" s="93"/>
      <c r="H372" s="93"/>
      <c r="I372" s="92"/>
      <c r="J372" s="92"/>
      <c r="L372" s="94" t="s">
        <v>160</v>
      </c>
      <c r="N372" s="94">
        <f>COUNTIF($E$1:E375,L372)</f>
        <v>0</v>
      </c>
    </row>
    <row r="373" spans="1:16" s="94" customFormat="1" ht="28.5" customHeight="1" x14ac:dyDescent="0.15">
      <c r="A373" s="249"/>
      <c r="B373" s="250"/>
      <c r="C373" s="89"/>
      <c r="D373" s="90"/>
      <c r="E373" s="91"/>
      <c r="F373" s="93"/>
      <c r="G373" s="93"/>
      <c r="H373" s="93"/>
      <c r="I373" s="92"/>
      <c r="J373" s="92"/>
    </row>
    <row r="374" spans="1:16" s="94" customFormat="1" ht="28.5" customHeight="1" x14ac:dyDescent="0.15">
      <c r="A374" s="249"/>
      <c r="B374" s="250"/>
      <c r="C374" s="89"/>
      <c r="D374" s="90"/>
      <c r="E374" s="91"/>
      <c r="F374" s="93"/>
      <c r="G374" s="93"/>
      <c r="H374" s="93"/>
      <c r="I374" s="92"/>
      <c r="J374" s="92"/>
    </row>
    <row r="375" spans="1:16" s="94" customFormat="1" ht="28.5" customHeight="1" x14ac:dyDescent="0.15">
      <c r="A375" s="249"/>
      <c r="B375" s="250"/>
      <c r="C375" s="89"/>
      <c r="D375" s="90"/>
      <c r="E375" s="91"/>
      <c r="F375" s="93"/>
      <c r="G375" s="93"/>
      <c r="H375" s="93"/>
      <c r="I375" s="92"/>
      <c r="J375" s="92"/>
      <c r="L375" s="96" t="str">
        <f>L360</f>
        <v>立候補
準備</v>
      </c>
      <c r="M375" s="97" t="str">
        <f>IF(E376="","　　　　　　　　　",SUMIF(D361:D375,L375,C361:C375))</f>
        <v>　　　　　　　　　</v>
      </c>
    </row>
    <row r="376" spans="1:16" s="94" customFormat="1" ht="25.15" customHeight="1" x14ac:dyDescent="0.15">
      <c r="A376" s="251"/>
      <c r="B376" s="251"/>
      <c r="D376" s="98" t="s">
        <v>153</v>
      </c>
      <c r="E376" s="99" t="str">
        <f>IF(SUM(C361:C375)=0,"",SUM(C361:C375))</f>
        <v/>
      </c>
      <c r="F376" s="100" t="str">
        <f>"円、うち立候補準備："&amp;TEXT(M375,"#,##0")&amp;"円、選挙運動："&amp;TEXT(M376,"#,##0")&amp;"円）"</f>
        <v>円、うち立候補準備：　　　　　　　　　円、選挙運動：　　　　　　　　　円）</v>
      </c>
      <c r="G376" s="101"/>
      <c r="H376" s="100"/>
      <c r="I376" s="100"/>
      <c r="J376" s="100"/>
      <c r="L376" s="96" t="str">
        <f>M360</f>
        <v>選挙
運動</v>
      </c>
      <c r="M376" s="97" t="str">
        <f>IF(E376="","　　　　　　　　　",SUMIF(D361:D375,L376,C361:C375))</f>
        <v>　　　　　　　　　</v>
      </c>
    </row>
    <row r="377" spans="1:16" ht="20.45" customHeight="1" x14ac:dyDescent="0.15">
      <c r="F377" s="117" t="str">
        <f>IF(E358="","費計：",E358&amp;"計：")</f>
        <v>費計：</v>
      </c>
      <c r="G377" s="253" t="str">
        <f>IF(OR(E358="",COUNTA(C361:C375)=0),"",SUMIF($E$1:E376,E358,$E$19:E376))</f>
        <v/>
      </c>
      <c r="H377" s="253" t="s">
        <v>29</v>
      </c>
    </row>
    <row r="378" spans="1:16" ht="20.45" customHeight="1" x14ac:dyDescent="0.15">
      <c r="F378" s="254" t="s">
        <v>115</v>
      </c>
      <c r="G378" s="253" t="str">
        <f>IF(E358="","",SUMIF($E$1:E376,L363,$E$19:E376)+SUMIF($E$1:E376,L364,$E$19:E376))</f>
        <v/>
      </c>
      <c r="H378" s="253" t="s">
        <v>29</v>
      </c>
    </row>
    <row r="379" spans="1:16" ht="16.899999999999999" customHeight="1" x14ac:dyDescent="0.15">
      <c r="A379" s="242" t="s">
        <v>102</v>
      </c>
      <c r="B379" s="242"/>
      <c r="C379" s="103" t="str">
        <f>IF($C$1="　","(No.　　)",C358+1)</f>
        <v>(No.　　)</v>
      </c>
      <c r="D379" s="84" t="s">
        <v>103</v>
      </c>
      <c r="E379" s="244"/>
      <c r="G379" s="86"/>
      <c r="O379" s="85" t="str">
        <f>IFERROR(VLOOKUP(E379,L383:N393,3,FALSE),"")</f>
        <v/>
      </c>
      <c r="P379" s="85" t="str">
        <f>IF(OR(E379=L384,E379=L385),N384+N385,"")</f>
        <v/>
      </c>
    </row>
    <row r="380" spans="1:16" ht="26.25" customHeight="1" x14ac:dyDescent="0.15">
      <c r="A380" s="245" t="s">
        <v>14</v>
      </c>
      <c r="B380" s="246"/>
      <c r="C380" s="209" t="s">
        <v>46</v>
      </c>
      <c r="D380" s="211" t="s">
        <v>24</v>
      </c>
      <c r="E380" s="213" t="s">
        <v>25</v>
      </c>
      <c r="F380" s="116" t="s">
        <v>58</v>
      </c>
      <c r="G380" s="116"/>
      <c r="H380" s="116"/>
      <c r="I380" s="214" t="s">
        <v>44</v>
      </c>
      <c r="J380" s="213" t="s">
        <v>18</v>
      </c>
      <c r="L380" s="207" t="s">
        <v>61</v>
      </c>
      <c r="M380" s="208"/>
    </row>
    <row r="381" spans="1:16" ht="26.25" customHeight="1" x14ac:dyDescent="0.15">
      <c r="A381" s="247"/>
      <c r="B381" s="248"/>
      <c r="C381" s="210"/>
      <c r="D381" s="212"/>
      <c r="E381" s="213"/>
      <c r="F381" s="87" t="s">
        <v>12</v>
      </c>
      <c r="G381" s="174" t="s">
        <v>13</v>
      </c>
      <c r="H381" s="174" t="s">
        <v>17</v>
      </c>
      <c r="I381" s="214"/>
      <c r="J381" s="213"/>
      <c r="L381" s="88" t="s">
        <v>104</v>
      </c>
      <c r="M381" s="88" t="s">
        <v>101</v>
      </c>
    </row>
    <row r="382" spans="1:16" s="94" customFormat="1" ht="28.5" customHeight="1" x14ac:dyDescent="0.15">
      <c r="A382" s="249"/>
      <c r="B382" s="250"/>
      <c r="C382" s="89"/>
      <c r="D382" s="90"/>
      <c r="E382" s="91"/>
      <c r="F382" s="93"/>
      <c r="G382" s="93"/>
      <c r="H382" s="93"/>
      <c r="I382" s="92"/>
      <c r="J382" s="92"/>
    </row>
    <row r="383" spans="1:16" s="94" customFormat="1" ht="28.5" customHeight="1" x14ac:dyDescent="0.15">
      <c r="A383" s="249"/>
      <c r="B383" s="250"/>
      <c r="C383" s="89"/>
      <c r="D383" s="90"/>
      <c r="E383" s="91"/>
      <c r="F383" s="93"/>
      <c r="G383" s="93"/>
      <c r="H383" s="93"/>
      <c r="I383" s="92"/>
      <c r="J383" s="92"/>
      <c r="L383" s="94" t="s">
        <v>163</v>
      </c>
      <c r="N383" s="94">
        <f>COUNTIF($E$1:E396,L383)</f>
        <v>0</v>
      </c>
      <c r="O383" s="95"/>
    </row>
    <row r="384" spans="1:16" s="94" customFormat="1" ht="28.5" customHeight="1" x14ac:dyDescent="0.15">
      <c r="A384" s="249"/>
      <c r="B384" s="250"/>
      <c r="C384" s="89"/>
      <c r="D384" s="90"/>
      <c r="E384" s="91"/>
      <c r="F384" s="93"/>
      <c r="G384" s="93"/>
      <c r="H384" s="93"/>
      <c r="I384" s="92"/>
      <c r="J384" s="92"/>
      <c r="L384" s="94" t="s">
        <v>145</v>
      </c>
      <c r="N384" s="94">
        <f>COUNTIF($E$1:E396,L384)</f>
        <v>0</v>
      </c>
      <c r="O384" s="95"/>
    </row>
    <row r="385" spans="1:16" s="94" customFormat="1" ht="28.5" customHeight="1" x14ac:dyDescent="0.15">
      <c r="A385" s="249"/>
      <c r="B385" s="250"/>
      <c r="C385" s="89"/>
      <c r="D385" s="90"/>
      <c r="E385" s="91"/>
      <c r="F385" s="93"/>
      <c r="G385" s="93"/>
      <c r="H385" s="93"/>
      <c r="I385" s="92"/>
      <c r="J385" s="92"/>
      <c r="L385" s="94" t="s">
        <v>166</v>
      </c>
      <c r="N385" s="94">
        <f>COUNTIF($E$1:E396,L385)</f>
        <v>0</v>
      </c>
    </row>
    <row r="386" spans="1:16" s="94" customFormat="1" ht="28.5" customHeight="1" x14ac:dyDescent="0.15">
      <c r="A386" s="249"/>
      <c r="B386" s="250"/>
      <c r="C386" s="89"/>
      <c r="D386" s="90"/>
      <c r="E386" s="91"/>
      <c r="F386" s="93"/>
      <c r="G386" s="93"/>
      <c r="H386" s="93"/>
      <c r="I386" s="92"/>
      <c r="J386" s="92"/>
      <c r="L386" s="94" t="s">
        <v>146</v>
      </c>
      <c r="N386" s="94">
        <f>COUNTIF($E$1:E396,L386)</f>
        <v>0</v>
      </c>
    </row>
    <row r="387" spans="1:16" s="94" customFormat="1" ht="28.5" customHeight="1" x14ac:dyDescent="0.15">
      <c r="A387" s="249"/>
      <c r="B387" s="250"/>
      <c r="C387" s="89"/>
      <c r="D387" s="90"/>
      <c r="E387" s="91"/>
      <c r="F387" s="93"/>
      <c r="G387" s="93"/>
      <c r="H387" s="93"/>
      <c r="I387" s="92"/>
      <c r="J387" s="92"/>
      <c r="L387" s="94" t="s">
        <v>147</v>
      </c>
      <c r="N387" s="94">
        <f>COUNTIF($E$1:E396,L387)</f>
        <v>0</v>
      </c>
    </row>
    <row r="388" spans="1:16" s="94" customFormat="1" ht="28.5" customHeight="1" x14ac:dyDescent="0.15">
      <c r="A388" s="249"/>
      <c r="B388" s="250"/>
      <c r="C388" s="89"/>
      <c r="D388" s="90"/>
      <c r="E388" s="91"/>
      <c r="F388" s="93"/>
      <c r="G388" s="93"/>
      <c r="H388" s="93"/>
      <c r="I388" s="92"/>
      <c r="J388" s="92"/>
      <c r="L388" s="94" t="s">
        <v>138</v>
      </c>
      <c r="N388" s="94">
        <f>COUNTIF($E$1:E401,L388)</f>
        <v>0</v>
      </c>
    </row>
    <row r="389" spans="1:16" s="94" customFormat="1" ht="28.5" customHeight="1" x14ac:dyDescent="0.15">
      <c r="A389" s="249"/>
      <c r="B389" s="250"/>
      <c r="C389" s="89"/>
      <c r="D389" s="90"/>
      <c r="E389" s="91"/>
      <c r="F389" s="93"/>
      <c r="G389" s="93"/>
      <c r="H389" s="93"/>
      <c r="I389" s="92"/>
      <c r="J389" s="92"/>
      <c r="L389" s="94" t="s">
        <v>157</v>
      </c>
      <c r="N389" s="94">
        <f>COUNTIF($E$1:E396,L389)</f>
        <v>0</v>
      </c>
    </row>
    <row r="390" spans="1:16" s="94" customFormat="1" ht="28.5" customHeight="1" x14ac:dyDescent="0.15">
      <c r="A390" s="249"/>
      <c r="B390" s="250"/>
      <c r="C390" s="89"/>
      <c r="D390" s="90"/>
      <c r="E390" s="91"/>
      <c r="F390" s="93"/>
      <c r="G390" s="93"/>
      <c r="H390" s="93"/>
      <c r="I390" s="92"/>
      <c r="J390" s="92"/>
      <c r="L390" s="94" t="s">
        <v>158</v>
      </c>
      <c r="N390" s="94">
        <f>COUNTIF($E$1:E396,L390)</f>
        <v>0</v>
      </c>
    </row>
    <row r="391" spans="1:16" s="94" customFormat="1" ht="28.5" customHeight="1" x14ac:dyDescent="0.15">
      <c r="A391" s="249"/>
      <c r="B391" s="250"/>
      <c r="C391" s="89"/>
      <c r="D391" s="90"/>
      <c r="E391" s="91"/>
      <c r="F391" s="93"/>
      <c r="G391" s="93"/>
      <c r="H391" s="93"/>
      <c r="I391" s="92"/>
      <c r="J391" s="92"/>
      <c r="L391" s="94" t="s">
        <v>151</v>
      </c>
      <c r="N391" s="94">
        <f>COUNTIF($E$1:E386,L391)</f>
        <v>0</v>
      </c>
    </row>
    <row r="392" spans="1:16" s="94" customFormat="1" ht="28.5" customHeight="1" x14ac:dyDescent="0.15">
      <c r="A392" s="249"/>
      <c r="B392" s="250"/>
      <c r="C392" s="89"/>
      <c r="D392" s="90"/>
      <c r="E392" s="91"/>
      <c r="F392" s="93"/>
      <c r="G392" s="93"/>
      <c r="H392" s="93"/>
      <c r="I392" s="92"/>
      <c r="J392" s="92"/>
      <c r="L392" s="94" t="s">
        <v>152</v>
      </c>
      <c r="N392" s="94">
        <f>COUNTIF($E$1:E396,L392)</f>
        <v>0</v>
      </c>
    </row>
    <row r="393" spans="1:16" s="94" customFormat="1" ht="28.5" customHeight="1" x14ac:dyDescent="0.15">
      <c r="A393" s="249"/>
      <c r="B393" s="250"/>
      <c r="C393" s="89"/>
      <c r="D393" s="90"/>
      <c r="E393" s="91"/>
      <c r="F393" s="93"/>
      <c r="G393" s="93"/>
      <c r="H393" s="93"/>
      <c r="I393" s="92"/>
      <c r="J393" s="92"/>
      <c r="L393" s="94" t="s">
        <v>144</v>
      </c>
      <c r="N393" s="94">
        <f>COUNTIF($E$1:E396,L393)</f>
        <v>0</v>
      </c>
    </row>
    <row r="394" spans="1:16" s="94" customFormat="1" ht="28.5" customHeight="1" x14ac:dyDescent="0.15">
      <c r="A394" s="249"/>
      <c r="B394" s="250"/>
      <c r="C394" s="89"/>
      <c r="D394" s="90"/>
      <c r="E394" s="91"/>
      <c r="F394" s="93"/>
      <c r="G394" s="93"/>
      <c r="H394" s="93"/>
      <c r="I394" s="92"/>
      <c r="J394" s="92"/>
    </row>
    <row r="395" spans="1:16" s="94" customFormat="1" ht="28.5" customHeight="1" x14ac:dyDescent="0.15">
      <c r="A395" s="249"/>
      <c r="B395" s="250"/>
      <c r="C395" s="89"/>
      <c r="D395" s="90"/>
      <c r="E395" s="91"/>
      <c r="F395" s="93"/>
      <c r="G395" s="93"/>
      <c r="H395" s="93"/>
      <c r="I395" s="92"/>
      <c r="J395" s="92"/>
    </row>
    <row r="396" spans="1:16" s="94" customFormat="1" ht="28.5" customHeight="1" x14ac:dyDescent="0.15">
      <c r="A396" s="249"/>
      <c r="B396" s="250"/>
      <c r="C396" s="89"/>
      <c r="D396" s="90"/>
      <c r="E396" s="91"/>
      <c r="F396" s="93"/>
      <c r="G396" s="93"/>
      <c r="H396" s="93"/>
      <c r="I396" s="92"/>
      <c r="J396" s="92"/>
      <c r="L396" s="96" t="str">
        <f>L381</f>
        <v>立候補
準備</v>
      </c>
      <c r="M396" s="97" t="str">
        <f>IF(E397="","　　　　　　　　　",SUMIF(D382:D396,L396,C382:C396))</f>
        <v>　　　　　　　　　</v>
      </c>
    </row>
    <row r="397" spans="1:16" s="94" customFormat="1" ht="25.15" customHeight="1" x14ac:dyDescent="0.15">
      <c r="A397" s="251"/>
      <c r="B397" s="251"/>
      <c r="D397" s="98" t="s">
        <v>162</v>
      </c>
      <c r="E397" s="99" t="str">
        <f>IF(SUM(C382:C396)=0,"",SUM(C382:C396))</f>
        <v/>
      </c>
      <c r="F397" s="100" t="str">
        <f>"円、うち立候補準備："&amp;TEXT(M396,"#,##0")&amp;"円、選挙運動："&amp;TEXT(M397,"#,##0")&amp;"円）"</f>
        <v>円、うち立候補準備：　　　　　　　　　円、選挙運動：　　　　　　　　　円）</v>
      </c>
      <c r="G397" s="101"/>
      <c r="H397" s="100"/>
      <c r="I397" s="100"/>
      <c r="J397" s="100"/>
      <c r="L397" s="96" t="str">
        <f>M381</f>
        <v>選挙
運動</v>
      </c>
      <c r="M397" s="97" t="str">
        <f>IF(E397="","　　　　　　　　　",SUMIF(D382:D396,L397,C382:C396))</f>
        <v>　　　　　　　　　</v>
      </c>
    </row>
    <row r="398" spans="1:16" ht="20.45" customHeight="1" x14ac:dyDescent="0.15">
      <c r="F398" s="117" t="str">
        <f>IF(E379="","費計：",E379&amp;"計：")</f>
        <v>費計：</v>
      </c>
      <c r="G398" s="253" t="str">
        <f>IF(OR(E379="",COUNTA(C382:C396)=0),"",SUMIF($E$1:E397,E379,$E$19:E397))</f>
        <v/>
      </c>
      <c r="H398" s="253" t="s">
        <v>29</v>
      </c>
    </row>
    <row r="399" spans="1:16" ht="20.45" customHeight="1" x14ac:dyDescent="0.15">
      <c r="F399" s="254" t="s">
        <v>115</v>
      </c>
      <c r="G399" s="253" t="str">
        <f>IF(E379="","",SUMIF($E$1:E397,L384,$E$19:E397)+SUMIF($E$1:E397,L385,$E$19:E397))</f>
        <v/>
      </c>
      <c r="H399" s="253" t="s">
        <v>29</v>
      </c>
    </row>
    <row r="400" spans="1:16" ht="16.899999999999999" customHeight="1" x14ac:dyDescent="0.15">
      <c r="A400" s="242" t="s">
        <v>102</v>
      </c>
      <c r="B400" s="242"/>
      <c r="C400" s="103" t="str">
        <f>IF($C$1="　","(No.　　)",C379+1)</f>
        <v>(No.　　)</v>
      </c>
      <c r="D400" s="84" t="s">
        <v>103</v>
      </c>
      <c r="E400" s="244"/>
      <c r="G400" s="86"/>
      <c r="O400" s="85" t="str">
        <f>IFERROR(VLOOKUP(E400,L404:N414,3,FALSE),"")</f>
        <v/>
      </c>
      <c r="P400" s="85" t="str">
        <f>IF(OR(E400=L405,E400=L406),N405+N406,"")</f>
        <v/>
      </c>
    </row>
    <row r="401" spans="1:15" ht="26.25" customHeight="1" x14ac:dyDescent="0.15">
      <c r="A401" s="245" t="s">
        <v>14</v>
      </c>
      <c r="B401" s="246"/>
      <c r="C401" s="209" t="s">
        <v>46</v>
      </c>
      <c r="D401" s="211" t="s">
        <v>24</v>
      </c>
      <c r="E401" s="213" t="s">
        <v>25</v>
      </c>
      <c r="F401" s="116" t="s">
        <v>58</v>
      </c>
      <c r="G401" s="116"/>
      <c r="H401" s="116"/>
      <c r="I401" s="214" t="s">
        <v>44</v>
      </c>
      <c r="J401" s="213" t="s">
        <v>18</v>
      </c>
      <c r="L401" s="207" t="s">
        <v>61</v>
      </c>
      <c r="M401" s="208"/>
    </row>
    <row r="402" spans="1:15" ht="26.25" customHeight="1" x14ac:dyDescent="0.15">
      <c r="A402" s="247"/>
      <c r="B402" s="248"/>
      <c r="C402" s="210"/>
      <c r="D402" s="212"/>
      <c r="E402" s="213"/>
      <c r="F402" s="87" t="s">
        <v>12</v>
      </c>
      <c r="G402" s="174" t="s">
        <v>13</v>
      </c>
      <c r="H402" s="174" t="s">
        <v>17</v>
      </c>
      <c r="I402" s="214"/>
      <c r="J402" s="213"/>
      <c r="L402" s="88" t="s">
        <v>104</v>
      </c>
      <c r="M402" s="88" t="s">
        <v>101</v>
      </c>
    </row>
    <row r="403" spans="1:15" s="94" customFormat="1" ht="28.5" customHeight="1" x14ac:dyDescent="0.15">
      <c r="A403" s="249"/>
      <c r="B403" s="250"/>
      <c r="C403" s="89"/>
      <c r="D403" s="90"/>
      <c r="E403" s="91"/>
      <c r="F403" s="93"/>
      <c r="G403" s="93"/>
      <c r="H403" s="93"/>
      <c r="I403" s="92"/>
      <c r="J403" s="92"/>
    </row>
    <row r="404" spans="1:15" s="94" customFormat="1" ht="28.5" customHeight="1" x14ac:dyDescent="0.15">
      <c r="A404" s="249"/>
      <c r="B404" s="250"/>
      <c r="C404" s="89"/>
      <c r="D404" s="90"/>
      <c r="E404" s="91"/>
      <c r="F404" s="93"/>
      <c r="G404" s="93"/>
      <c r="H404" s="93"/>
      <c r="I404" s="92"/>
      <c r="J404" s="92"/>
      <c r="L404" s="94" t="s">
        <v>163</v>
      </c>
      <c r="N404" s="94">
        <f>COUNTIF($E$1:E417,L404)</f>
        <v>0</v>
      </c>
      <c r="O404" s="95"/>
    </row>
    <row r="405" spans="1:15" s="94" customFormat="1" ht="28.5" customHeight="1" x14ac:dyDescent="0.15">
      <c r="A405" s="249"/>
      <c r="B405" s="250"/>
      <c r="C405" s="89"/>
      <c r="D405" s="90"/>
      <c r="E405" s="91"/>
      <c r="F405" s="93"/>
      <c r="G405" s="93"/>
      <c r="H405" s="93"/>
      <c r="I405" s="92"/>
      <c r="J405" s="92"/>
      <c r="L405" s="94" t="s">
        <v>154</v>
      </c>
      <c r="N405" s="94">
        <f>COUNTIF($E$1:E417,L405)</f>
        <v>0</v>
      </c>
      <c r="O405" s="95"/>
    </row>
    <row r="406" spans="1:15" s="94" customFormat="1" ht="28.5" customHeight="1" x14ac:dyDescent="0.15">
      <c r="A406" s="249"/>
      <c r="B406" s="250"/>
      <c r="C406" s="89"/>
      <c r="D406" s="90"/>
      <c r="E406" s="91"/>
      <c r="F406" s="93"/>
      <c r="G406" s="93"/>
      <c r="H406" s="93"/>
      <c r="I406" s="92"/>
      <c r="J406" s="92"/>
      <c r="L406" s="94" t="s">
        <v>166</v>
      </c>
      <c r="N406" s="94">
        <f>COUNTIF($E$1:E417,L406)</f>
        <v>0</v>
      </c>
    </row>
    <row r="407" spans="1:15" s="94" customFormat="1" ht="28.5" customHeight="1" x14ac:dyDescent="0.15">
      <c r="A407" s="249"/>
      <c r="B407" s="250"/>
      <c r="C407" s="89"/>
      <c r="D407" s="90"/>
      <c r="E407" s="91"/>
      <c r="F407" s="93"/>
      <c r="G407" s="93"/>
      <c r="H407" s="93"/>
      <c r="I407" s="92"/>
      <c r="J407" s="92"/>
      <c r="L407" s="94" t="s">
        <v>146</v>
      </c>
      <c r="N407" s="94">
        <f>COUNTIF($E$1:E417,L407)</f>
        <v>0</v>
      </c>
    </row>
    <row r="408" spans="1:15" s="94" customFormat="1" ht="28.5" customHeight="1" x14ac:dyDescent="0.15">
      <c r="A408" s="249"/>
      <c r="B408" s="250"/>
      <c r="C408" s="89"/>
      <c r="D408" s="90"/>
      <c r="E408" s="91"/>
      <c r="F408" s="93"/>
      <c r="G408" s="93"/>
      <c r="H408" s="93"/>
      <c r="I408" s="92"/>
      <c r="J408" s="92"/>
      <c r="L408" s="94" t="s">
        <v>164</v>
      </c>
      <c r="N408" s="94">
        <f>COUNTIF($E$1:E417,L408)</f>
        <v>0</v>
      </c>
    </row>
    <row r="409" spans="1:15" s="94" customFormat="1" ht="28.5" customHeight="1" x14ac:dyDescent="0.15">
      <c r="A409" s="249"/>
      <c r="B409" s="250"/>
      <c r="C409" s="89"/>
      <c r="D409" s="90"/>
      <c r="E409" s="91"/>
      <c r="F409" s="93"/>
      <c r="G409" s="93"/>
      <c r="H409" s="93"/>
      <c r="I409" s="92"/>
      <c r="J409" s="92"/>
      <c r="L409" s="94" t="s">
        <v>156</v>
      </c>
      <c r="N409" s="94">
        <f>COUNTIF($E$1:E422,L409)</f>
        <v>0</v>
      </c>
    </row>
    <row r="410" spans="1:15" s="94" customFormat="1" ht="28.5" customHeight="1" x14ac:dyDescent="0.15">
      <c r="A410" s="249"/>
      <c r="B410" s="250"/>
      <c r="C410" s="89"/>
      <c r="D410" s="90"/>
      <c r="E410" s="91"/>
      <c r="F410" s="93"/>
      <c r="G410" s="93"/>
      <c r="H410" s="93"/>
      <c r="I410" s="92"/>
      <c r="J410" s="92"/>
      <c r="L410" s="94" t="s">
        <v>157</v>
      </c>
      <c r="N410" s="94">
        <f>COUNTIF($E$1:E417,L410)</f>
        <v>0</v>
      </c>
    </row>
    <row r="411" spans="1:15" s="94" customFormat="1" ht="28.5" customHeight="1" x14ac:dyDescent="0.15">
      <c r="A411" s="249"/>
      <c r="B411" s="250"/>
      <c r="C411" s="89"/>
      <c r="D411" s="90"/>
      <c r="E411" s="91"/>
      <c r="F411" s="93"/>
      <c r="G411" s="93"/>
      <c r="H411" s="93"/>
      <c r="I411" s="92"/>
      <c r="J411" s="92"/>
      <c r="L411" s="94" t="s">
        <v>158</v>
      </c>
      <c r="N411" s="94">
        <f>COUNTIF($E$1:E417,L411)</f>
        <v>0</v>
      </c>
    </row>
    <row r="412" spans="1:15" s="94" customFormat="1" ht="28.5" customHeight="1" x14ac:dyDescent="0.15">
      <c r="A412" s="249"/>
      <c r="B412" s="250"/>
      <c r="C412" s="89"/>
      <c r="D412" s="90"/>
      <c r="E412" s="91"/>
      <c r="F412" s="93"/>
      <c r="G412" s="93"/>
      <c r="H412" s="93"/>
      <c r="I412" s="92"/>
      <c r="J412" s="92"/>
      <c r="L412" s="94" t="s">
        <v>151</v>
      </c>
      <c r="N412" s="94">
        <f>COUNTIF($E$1:E407,L412)</f>
        <v>0</v>
      </c>
    </row>
    <row r="413" spans="1:15" s="94" customFormat="1" ht="28.5" customHeight="1" x14ac:dyDescent="0.15">
      <c r="A413" s="249"/>
      <c r="B413" s="250"/>
      <c r="C413" s="89"/>
      <c r="D413" s="90"/>
      <c r="E413" s="91"/>
      <c r="F413" s="93"/>
      <c r="G413" s="93"/>
      <c r="H413" s="93"/>
      <c r="I413" s="92"/>
      <c r="J413" s="92"/>
      <c r="L413" s="94" t="s">
        <v>159</v>
      </c>
      <c r="N413" s="94">
        <f>COUNTIF($E$1:E417,L413)</f>
        <v>0</v>
      </c>
    </row>
    <row r="414" spans="1:15" s="94" customFormat="1" ht="28.5" customHeight="1" x14ac:dyDescent="0.15">
      <c r="A414" s="249"/>
      <c r="B414" s="250"/>
      <c r="C414" s="89"/>
      <c r="D414" s="90"/>
      <c r="E414" s="91"/>
      <c r="F414" s="93"/>
      <c r="G414" s="93"/>
      <c r="H414" s="93"/>
      <c r="I414" s="92"/>
      <c r="J414" s="92"/>
      <c r="L414" s="94" t="s">
        <v>144</v>
      </c>
      <c r="N414" s="94">
        <f>COUNTIF($E$1:E417,L414)</f>
        <v>0</v>
      </c>
    </row>
    <row r="415" spans="1:15" s="94" customFormat="1" ht="28.5" customHeight="1" x14ac:dyDescent="0.15">
      <c r="A415" s="249"/>
      <c r="B415" s="250"/>
      <c r="C415" s="89"/>
      <c r="D415" s="90"/>
      <c r="E415" s="91"/>
      <c r="F415" s="93"/>
      <c r="G415" s="93"/>
      <c r="H415" s="93"/>
      <c r="I415" s="92"/>
      <c r="J415" s="92"/>
    </row>
    <row r="416" spans="1:15" s="94" customFormat="1" ht="28.5" customHeight="1" x14ac:dyDescent="0.15">
      <c r="A416" s="249"/>
      <c r="B416" s="250"/>
      <c r="C416" s="89"/>
      <c r="D416" s="90"/>
      <c r="E416" s="91"/>
      <c r="F416" s="93"/>
      <c r="G416" s="93"/>
      <c r="H416" s="93"/>
      <c r="I416" s="92"/>
      <c r="J416" s="92"/>
    </row>
    <row r="417" spans="1:16" s="94" customFormat="1" ht="28.5" customHeight="1" x14ac:dyDescent="0.15">
      <c r="A417" s="249"/>
      <c r="B417" s="250"/>
      <c r="C417" s="89"/>
      <c r="D417" s="90"/>
      <c r="E417" s="91"/>
      <c r="F417" s="93"/>
      <c r="G417" s="93"/>
      <c r="H417" s="93"/>
      <c r="I417" s="92"/>
      <c r="J417" s="92"/>
      <c r="L417" s="96" t="str">
        <f>L402</f>
        <v>立候補
準備</v>
      </c>
      <c r="M417" s="97" t="str">
        <f>IF(E418="","　　　　　　　　　",SUMIF(D403:D417,L417,C403:C417))</f>
        <v>　　　　　　　　　</v>
      </c>
    </row>
    <row r="418" spans="1:16" s="94" customFormat="1" ht="25.15" customHeight="1" x14ac:dyDescent="0.15">
      <c r="A418" s="251"/>
      <c r="B418" s="251"/>
      <c r="D418" s="98" t="s">
        <v>85</v>
      </c>
      <c r="E418" s="99" t="str">
        <f>IF(SUM(C403:C417)=0,"",SUM(C403:C417))</f>
        <v/>
      </c>
      <c r="F418" s="100" t="str">
        <f>"円、うち立候補準備："&amp;TEXT(M417,"#,##0")&amp;"円、選挙運動："&amp;TEXT(M418,"#,##0")&amp;"円）"</f>
        <v>円、うち立候補準備：　　　　　　　　　円、選挙運動：　　　　　　　　　円）</v>
      </c>
      <c r="G418" s="101"/>
      <c r="H418" s="100"/>
      <c r="I418" s="100"/>
      <c r="J418" s="100"/>
      <c r="L418" s="96" t="str">
        <f>M402</f>
        <v>選挙
運動</v>
      </c>
      <c r="M418" s="97" t="str">
        <f>IF(E418="","　　　　　　　　　",SUMIF(D403:D417,L418,C403:C417))</f>
        <v>　　　　　　　　　</v>
      </c>
    </row>
    <row r="419" spans="1:16" ht="20.45" customHeight="1" x14ac:dyDescent="0.15">
      <c r="F419" s="117" t="str">
        <f>IF(E400="","費計：",E400&amp;"計：")</f>
        <v>費計：</v>
      </c>
      <c r="G419" s="253" t="str">
        <f>IF(OR(E400="",COUNTA(C403:C417)=0),"",SUMIF($E$1:E418,E400,$E$19:E418))</f>
        <v/>
      </c>
      <c r="H419" s="253" t="s">
        <v>29</v>
      </c>
    </row>
    <row r="420" spans="1:16" ht="20.45" customHeight="1" x14ac:dyDescent="0.15">
      <c r="F420" s="254" t="s">
        <v>115</v>
      </c>
      <c r="G420" s="253" t="str">
        <f>IF(E400="","",SUMIF($E$1:E418,L405,$E$19:E418)+SUMIF($E$1:E418,L406,$E$19:E418))</f>
        <v/>
      </c>
      <c r="H420" s="253" t="s">
        <v>29</v>
      </c>
    </row>
    <row r="421" spans="1:16" ht="16.899999999999999" customHeight="1" x14ac:dyDescent="0.15">
      <c r="A421" s="242" t="s">
        <v>102</v>
      </c>
      <c r="B421" s="242"/>
      <c r="C421" s="103" t="str">
        <f>IF($C$1="　","(No.　　)",C400+1)</f>
        <v>(No.　　)</v>
      </c>
      <c r="D421" s="84" t="s">
        <v>103</v>
      </c>
      <c r="E421" s="244"/>
      <c r="G421" s="86"/>
      <c r="O421" s="85" t="str">
        <f>IFERROR(VLOOKUP(E421,L425:N435,3,FALSE),"")</f>
        <v/>
      </c>
      <c r="P421" s="85" t="str">
        <f>IF(OR(E421=L426,E421=L427),N426+N427,"")</f>
        <v/>
      </c>
    </row>
    <row r="422" spans="1:16" ht="26.25" customHeight="1" x14ac:dyDescent="0.15">
      <c r="A422" s="245" t="s">
        <v>14</v>
      </c>
      <c r="B422" s="246"/>
      <c r="C422" s="209" t="s">
        <v>46</v>
      </c>
      <c r="D422" s="211" t="s">
        <v>24</v>
      </c>
      <c r="E422" s="213" t="s">
        <v>25</v>
      </c>
      <c r="F422" s="116" t="s">
        <v>58</v>
      </c>
      <c r="G422" s="116"/>
      <c r="H422" s="116"/>
      <c r="I422" s="214" t="s">
        <v>44</v>
      </c>
      <c r="J422" s="213" t="s">
        <v>18</v>
      </c>
      <c r="L422" s="207" t="s">
        <v>61</v>
      </c>
      <c r="M422" s="208"/>
    </row>
    <row r="423" spans="1:16" ht="26.25" customHeight="1" x14ac:dyDescent="0.15">
      <c r="A423" s="247"/>
      <c r="B423" s="248"/>
      <c r="C423" s="210"/>
      <c r="D423" s="212"/>
      <c r="E423" s="213"/>
      <c r="F423" s="87" t="s">
        <v>12</v>
      </c>
      <c r="G423" s="174" t="s">
        <v>13</v>
      </c>
      <c r="H423" s="174" t="s">
        <v>17</v>
      </c>
      <c r="I423" s="214"/>
      <c r="J423" s="213"/>
      <c r="L423" s="88" t="s">
        <v>104</v>
      </c>
      <c r="M423" s="88" t="s">
        <v>101</v>
      </c>
    </row>
    <row r="424" spans="1:16" s="94" customFormat="1" ht="28.5" customHeight="1" x14ac:dyDescent="0.15">
      <c r="A424" s="249"/>
      <c r="B424" s="250"/>
      <c r="C424" s="89"/>
      <c r="D424" s="90"/>
      <c r="E424" s="91"/>
      <c r="F424" s="93"/>
      <c r="G424" s="93"/>
      <c r="H424" s="93"/>
      <c r="I424" s="92"/>
      <c r="J424" s="92"/>
    </row>
    <row r="425" spans="1:16" s="94" customFormat="1" ht="28.5" customHeight="1" x14ac:dyDescent="0.15">
      <c r="A425" s="249"/>
      <c r="B425" s="250"/>
      <c r="C425" s="89"/>
      <c r="D425" s="90"/>
      <c r="E425" s="91"/>
      <c r="F425" s="93"/>
      <c r="G425" s="93"/>
      <c r="H425" s="93"/>
      <c r="I425" s="92"/>
      <c r="J425" s="92"/>
      <c r="L425" s="94" t="s">
        <v>163</v>
      </c>
      <c r="N425" s="94">
        <f>COUNTIF($E$1:E438,L425)</f>
        <v>0</v>
      </c>
      <c r="O425" s="95"/>
    </row>
    <row r="426" spans="1:16" s="94" customFormat="1" ht="28.5" customHeight="1" x14ac:dyDescent="0.15">
      <c r="A426" s="249"/>
      <c r="B426" s="250"/>
      <c r="C426" s="89"/>
      <c r="D426" s="90"/>
      <c r="E426" s="91"/>
      <c r="F426" s="93"/>
      <c r="G426" s="93"/>
      <c r="H426" s="93"/>
      <c r="I426" s="92"/>
      <c r="J426" s="92"/>
      <c r="L426" s="94" t="s">
        <v>154</v>
      </c>
      <c r="N426" s="94">
        <f>COUNTIF($E$1:E438,L426)</f>
        <v>0</v>
      </c>
      <c r="O426" s="95"/>
    </row>
    <row r="427" spans="1:16" s="94" customFormat="1" ht="28.5" customHeight="1" x14ac:dyDescent="0.15">
      <c r="A427" s="249"/>
      <c r="B427" s="250"/>
      <c r="C427" s="89"/>
      <c r="D427" s="90"/>
      <c r="E427" s="91"/>
      <c r="F427" s="93"/>
      <c r="G427" s="93"/>
      <c r="H427" s="93"/>
      <c r="I427" s="92"/>
      <c r="J427" s="92"/>
      <c r="L427" s="94" t="s">
        <v>161</v>
      </c>
      <c r="N427" s="94">
        <f>COUNTIF($E$1:E438,L427)</f>
        <v>0</v>
      </c>
    </row>
    <row r="428" spans="1:16" s="94" customFormat="1" ht="28.5" customHeight="1" x14ac:dyDescent="0.15">
      <c r="A428" s="249"/>
      <c r="B428" s="250"/>
      <c r="C428" s="89"/>
      <c r="D428" s="90"/>
      <c r="E428" s="91"/>
      <c r="F428" s="93"/>
      <c r="G428" s="93"/>
      <c r="H428" s="93"/>
      <c r="I428" s="92"/>
      <c r="J428" s="92"/>
      <c r="L428" s="94" t="s">
        <v>146</v>
      </c>
      <c r="N428" s="94">
        <f>COUNTIF($E$1:E438,L428)</f>
        <v>0</v>
      </c>
    </row>
    <row r="429" spans="1:16" s="94" customFormat="1" ht="28.5" customHeight="1" x14ac:dyDescent="0.15">
      <c r="A429" s="249"/>
      <c r="B429" s="250"/>
      <c r="C429" s="89"/>
      <c r="D429" s="90"/>
      <c r="E429" s="91"/>
      <c r="F429" s="93"/>
      <c r="G429" s="93"/>
      <c r="H429" s="93"/>
      <c r="I429" s="92"/>
      <c r="J429" s="92"/>
      <c r="L429" s="94" t="s">
        <v>164</v>
      </c>
      <c r="N429" s="94">
        <f>COUNTIF($E$1:E438,L429)</f>
        <v>0</v>
      </c>
    </row>
    <row r="430" spans="1:16" s="94" customFormat="1" ht="28.5" customHeight="1" x14ac:dyDescent="0.15">
      <c r="A430" s="249"/>
      <c r="B430" s="250"/>
      <c r="C430" s="89"/>
      <c r="D430" s="90"/>
      <c r="E430" s="91"/>
      <c r="F430" s="93"/>
      <c r="G430" s="93"/>
      <c r="H430" s="93"/>
      <c r="I430" s="92"/>
      <c r="J430" s="92"/>
      <c r="L430" s="94" t="s">
        <v>148</v>
      </c>
      <c r="N430" s="94">
        <f>COUNTIF($E$1:E443,L430)</f>
        <v>0</v>
      </c>
    </row>
    <row r="431" spans="1:16" s="94" customFormat="1" ht="28.5" customHeight="1" x14ac:dyDescent="0.15">
      <c r="A431" s="249"/>
      <c r="B431" s="250"/>
      <c r="C431" s="89"/>
      <c r="D431" s="90"/>
      <c r="E431" s="91"/>
      <c r="F431" s="93"/>
      <c r="G431" s="93"/>
      <c r="H431" s="93"/>
      <c r="I431" s="92"/>
      <c r="J431" s="92"/>
      <c r="L431" s="94" t="s">
        <v>149</v>
      </c>
      <c r="N431" s="94">
        <f>COUNTIF($E$1:E438,L431)</f>
        <v>0</v>
      </c>
    </row>
    <row r="432" spans="1:16" s="94" customFormat="1" ht="28.5" customHeight="1" x14ac:dyDescent="0.15">
      <c r="A432" s="249"/>
      <c r="B432" s="250"/>
      <c r="C432" s="89"/>
      <c r="D432" s="90"/>
      <c r="E432" s="91"/>
      <c r="F432" s="93"/>
      <c r="G432" s="93"/>
      <c r="H432" s="93"/>
      <c r="I432" s="92"/>
      <c r="J432" s="92"/>
      <c r="L432" s="94" t="s">
        <v>150</v>
      </c>
      <c r="N432" s="94">
        <f>COUNTIF($E$1:E438,L432)</f>
        <v>0</v>
      </c>
    </row>
    <row r="433" spans="1:16" s="94" customFormat="1" ht="28.5" customHeight="1" x14ac:dyDescent="0.15">
      <c r="A433" s="249"/>
      <c r="B433" s="250"/>
      <c r="C433" s="89"/>
      <c r="D433" s="90"/>
      <c r="E433" s="91"/>
      <c r="F433" s="93"/>
      <c r="G433" s="93"/>
      <c r="H433" s="93"/>
      <c r="I433" s="92"/>
      <c r="J433" s="92"/>
      <c r="L433" s="94" t="s">
        <v>151</v>
      </c>
      <c r="N433" s="94">
        <f>COUNTIF($E$1:E428,L433)</f>
        <v>0</v>
      </c>
    </row>
    <row r="434" spans="1:16" s="94" customFormat="1" ht="28.5" customHeight="1" x14ac:dyDescent="0.15">
      <c r="A434" s="249"/>
      <c r="B434" s="250"/>
      <c r="C434" s="89"/>
      <c r="D434" s="90"/>
      <c r="E434" s="91"/>
      <c r="F434" s="93"/>
      <c r="G434" s="93"/>
      <c r="H434" s="93"/>
      <c r="I434" s="92"/>
      <c r="J434" s="92"/>
      <c r="L434" s="94" t="s">
        <v>152</v>
      </c>
      <c r="N434" s="94">
        <f>COUNTIF($E$1:E438,L434)</f>
        <v>0</v>
      </c>
    </row>
    <row r="435" spans="1:16" s="94" customFormat="1" ht="28.5" customHeight="1" x14ac:dyDescent="0.15">
      <c r="A435" s="249"/>
      <c r="B435" s="250"/>
      <c r="C435" s="89"/>
      <c r="D435" s="90"/>
      <c r="E435" s="91"/>
      <c r="F435" s="93"/>
      <c r="G435" s="93"/>
      <c r="H435" s="93"/>
      <c r="I435" s="92"/>
      <c r="J435" s="92"/>
      <c r="L435" s="94" t="s">
        <v>160</v>
      </c>
      <c r="N435" s="94">
        <f>COUNTIF($E$1:E438,L435)</f>
        <v>0</v>
      </c>
    </row>
    <row r="436" spans="1:16" s="94" customFormat="1" ht="28.5" customHeight="1" x14ac:dyDescent="0.15">
      <c r="A436" s="249"/>
      <c r="B436" s="250"/>
      <c r="C436" s="89"/>
      <c r="D436" s="90"/>
      <c r="E436" s="91"/>
      <c r="F436" s="93"/>
      <c r="G436" s="93"/>
      <c r="H436" s="93"/>
      <c r="I436" s="92"/>
      <c r="J436" s="92"/>
    </row>
    <row r="437" spans="1:16" s="94" customFormat="1" ht="28.5" customHeight="1" x14ac:dyDescent="0.15">
      <c r="A437" s="249"/>
      <c r="B437" s="250"/>
      <c r="C437" s="89"/>
      <c r="D437" s="90"/>
      <c r="E437" s="91"/>
      <c r="F437" s="93"/>
      <c r="G437" s="93"/>
      <c r="H437" s="93"/>
      <c r="I437" s="92"/>
      <c r="J437" s="92"/>
    </row>
    <row r="438" spans="1:16" s="94" customFormat="1" ht="28.5" customHeight="1" x14ac:dyDescent="0.15">
      <c r="A438" s="249"/>
      <c r="B438" s="250"/>
      <c r="C438" s="89"/>
      <c r="D438" s="90"/>
      <c r="E438" s="91"/>
      <c r="F438" s="93"/>
      <c r="G438" s="93"/>
      <c r="H438" s="93"/>
      <c r="I438" s="92"/>
      <c r="J438" s="92"/>
      <c r="L438" s="96" t="str">
        <f>L423</f>
        <v>立候補
準備</v>
      </c>
      <c r="M438" s="97" t="str">
        <f>IF(E439="","　　　　　　　　　",SUMIF(D424:D438,L438,C424:C438))</f>
        <v>　　　　　　　　　</v>
      </c>
    </row>
    <row r="439" spans="1:16" s="94" customFormat="1" ht="25.15" customHeight="1" x14ac:dyDescent="0.15">
      <c r="A439" s="251"/>
      <c r="B439" s="251"/>
      <c r="D439" s="98" t="s">
        <v>153</v>
      </c>
      <c r="E439" s="99" t="str">
        <f>IF(SUM(C424:C438)=0,"",SUM(C424:C438))</f>
        <v/>
      </c>
      <c r="F439" s="100" t="str">
        <f>"円、うち立候補準備："&amp;TEXT(M438,"#,##0")&amp;"円、選挙運動："&amp;TEXT(M439,"#,##0")&amp;"円）"</f>
        <v>円、うち立候補準備：　　　　　　　　　円、選挙運動：　　　　　　　　　円）</v>
      </c>
      <c r="G439" s="101"/>
      <c r="H439" s="100"/>
      <c r="I439" s="100"/>
      <c r="J439" s="100"/>
      <c r="L439" s="96" t="str">
        <f>M423</f>
        <v>選挙
運動</v>
      </c>
      <c r="M439" s="97" t="str">
        <f>IF(E439="","　　　　　　　　　",SUMIF(D424:D438,L439,C424:C438))</f>
        <v>　　　　　　　　　</v>
      </c>
    </row>
    <row r="440" spans="1:16" ht="20.45" customHeight="1" x14ac:dyDescent="0.15">
      <c r="F440" s="117" t="str">
        <f>IF(E421="","費計：",E421&amp;"計：")</f>
        <v>費計：</v>
      </c>
      <c r="G440" s="253" t="str">
        <f>IF(OR(E421="",COUNTA(C424:C438)=0),"",SUMIF($E$1:E439,E421,$E$19:E439))</f>
        <v/>
      </c>
      <c r="H440" s="253" t="s">
        <v>29</v>
      </c>
    </row>
    <row r="441" spans="1:16" ht="20.45" customHeight="1" x14ac:dyDescent="0.15">
      <c r="F441" s="254" t="s">
        <v>115</v>
      </c>
      <c r="G441" s="253" t="str">
        <f>IF(E421="","",SUMIF($E$1:E439,L426,$E$19:E439)+SUMIF($E$1:E439,L427,$E$19:E439))</f>
        <v/>
      </c>
      <c r="H441" s="253" t="s">
        <v>29</v>
      </c>
    </row>
    <row r="442" spans="1:16" ht="16.899999999999999" customHeight="1" x14ac:dyDescent="0.15">
      <c r="A442" s="242" t="s">
        <v>102</v>
      </c>
      <c r="B442" s="242"/>
      <c r="C442" s="103" t="str">
        <f>IF($C$1="　","(No.　　)",C421+1)</f>
        <v>(No.　　)</v>
      </c>
      <c r="D442" s="84" t="s">
        <v>103</v>
      </c>
      <c r="E442" s="244"/>
      <c r="G442" s="86"/>
      <c r="O442" s="85" t="str">
        <f>IFERROR(VLOOKUP(E442,L446:N456,3,FALSE),"")</f>
        <v/>
      </c>
      <c r="P442" s="85" t="str">
        <f>IF(OR(E442=L447,E442=L448),N447+N448,"")</f>
        <v/>
      </c>
    </row>
    <row r="443" spans="1:16" ht="26.25" customHeight="1" x14ac:dyDescent="0.15">
      <c r="A443" s="245" t="s">
        <v>14</v>
      </c>
      <c r="B443" s="246"/>
      <c r="C443" s="209" t="s">
        <v>46</v>
      </c>
      <c r="D443" s="211" t="s">
        <v>24</v>
      </c>
      <c r="E443" s="213" t="s">
        <v>25</v>
      </c>
      <c r="F443" s="116" t="s">
        <v>58</v>
      </c>
      <c r="G443" s="116"/>
      <c r="H443" s="116"/>
      <c r="I443" s="214" t="s">
        <v>44</v>
      </c>
      <c r="J443" s="213" t="s">
        <v>18</v>
      </c>
      <c r="L443" s="207" t="s">
        <v>61</v>
      </c>
      <c r="M443" s="208"/>
    </row>
    <row r="444" spans="1:16" ht="26.25" customHeight="1" x14ac:dyDescent="0.15">
      <c r="A444" s="247"/>
      <c r="B444" s="248"/>
      <c r="C444" s="210"/>
      <c r="D444" s="212"/>
      <c r="E444" s="213"/>
      <c r="F444" s="87" t="s">
        <v>12</v>
      </c>
      <c r="G444" s="174" t="s">
        <v>13</v>
      </c>
      <c r="H444" s="174" t="s">
        <v>17</v>
      </c>
      <c r="I444" s="214"/>
      <c r="J444" s="213"/>
      <c r="L444" s="88" t="s">
        <v>104</v>
      </c>
      <c r="M444" s="88" t="s">
        <v>101</v>
      </c>
    </row>
    <row r="445" spans="1:16" s="94" customFormat="1" ht="28.5" customHeight="1" x14ac:dyDescent="0.15">
      <c r="A445" s="249"/>
      <c r="B445" s="250"/>
      <c r="C445" s="89"/>
      <c r="D445" s="90"/>
      <c r="E445" s="91"/>
      <c r="F445" s="93"/>
      <c r="G445" s="93"/>
      <c r="H445" s="93"/>
      <c r="I445" s="92"/>
      <c r="J445" s="92"/>
    </row>
    <row r="446" spans="1:16" s="94" customFormat="1" ht="28.5" customHeight="1" x14ac:dyDescent="0.15">
      <c r="A446" s="249"/>
      <c r="B446" s="250"/>
      <c r="C446" s="89"/>
      <c r="D446" s="90"/>
      <c r="E446" s="91"/>
      <c r="F446" s="93"/>
      <c r="G446" s="93"/>
      <c r="H446" s="93"/>
      <c r="I446" s="92"/>
      <c r="J446" s="92"/>
      <c r="L446" s="94" t="s">
        <v>132</v>
      </c>
      <c r="N446" s="94">
        <f>COUNTIF($E$1:E459,L446)</f>
        <v>0</v>
      </c>
      <c r="O446" s="95"/>
    </row>
    <row r="447" spans="1:16" s="94" customFormat="1" ht="28.5" customHeight="1" x14ac:dyDescent="0.15">
      <c r="A447" s="249"/>
      <c r="B447" s="250"/>
      <c r="C447" s="89"/>
      <c r="D447" s="90"/>
      <c r="E447" s="91"/>
      <c r="F447" s="93"/>
      <c r="G447" s="93"/>
      <c r="H447" s="93"/>
      <c r="I447" s="92"/>
      <c r="J447" s="92"/>
      <c r="L447" s="94" t="s">
        <v>145</v>
      </c>
      <c r="N447" s="94">
        <f>COUNTIF($E$1:E459,L447)</f>
        <v>0</v>
      </c>
      <c r="O447" s="95"/>
    </row>
    <row r="448" spans="1:16" s="94" customFormat="1" ht="28.5" customHeight="1" x14ac:dyDescent="0.15">
      <c r="A448" s="249"/>
      <c r="B448" s="250"/>
      <c r="C448" s="89"/>
      <c r="D448" s="90"/>
      <c r="E448" s="91"/>
      <c r="F448" s="93"/>
      <c r="G448" s="93"/>
      <c r="H448" s="93"/>
      <c r="I448" s="92"/>
      <c r="J448" s="92"/>
      <c r="L448" s="94" t="s">
        <v>135</v>
      </c>
      <c r="N448" s="94">
        <f>COUNTIF($E$1:E459,L448)</f>
        <v>0</v>
      </c>
    </row>
    <row r="449" spans="1:16" s="94" customFormat="1" ht="28.5" customHeight="1" x14ac:dyDescent="0.15">
      <c r="A449" s="249"/>
      <c r="B449" s="250"/>
      <c r="C449" s="89"/>
      <c r="D449" s="90"/>
      <c r="E449" s="91"/>
      <c r="F449" s="93"/>
      <c r="G449" s="93"/>
      <c r="H449" s="93"/>
      <c r="I449" s="92"/>
      <c r="J449" s="92"/>
      <c r="L449" s="94" t="s">
        <v>155</v>
      </c>
      <c r="N449" s="94">
        <f>COUNTIF($E$1:E459,L449)</f>
        <v>0</v>
      </c>
    </row>
    <row r="450" spans="1:16" s="94" customFormat="1" ht="28.5" customHeight="1" x14ac:dyDescent="0.15">
      <c r="A450" s="249"/>
      <c r="B450" s="250"/>
      <c r="C450" s="89"/>
      <c r="D450" s="90"/>
      <c r="E450" s="91"/>
      <c r="F450" s="93"/>
      <c r="G450" s="93"/>
      <c r="H450" s="93"/>
      <c r="I450" s="92"/>
      <c r="J450" s="92"/>
      <c r="L450" s="94" t="s">
        <v>137</v>
      </c>
      <c r="N450" s="94">
        <f>COUNTIF($E$1:E459,L450)</f>
        <v>0</v>
      </c>
    </row>
    <row r="451" spans="1:16" s="94" customFormat="1" ht="28.5" customHeight="1" x14ac:dyDescent="0.15">
      <c r="A451" s="249"/>
      <c r="B451" s="250"/>
      <c r="C451" s="89"/>
      <c r="D451" s="90"/>
      <c r="E451" s="91"/>
      <c r="F451" s="93"/>
      <c r="G451" s="93"/>
      <c r="H451" s="93"/>
      <c r="I451" s="92"/>
      <c r="J451" s="92"/>
      <c r="L451" s="94" t="s">
        <v>138</v>
      </c>
      <c r="N451" s="94">
        <f>COUNTIF($E$1:E464,L451)</f>
        <v>0</v>
      </c>
    </row>
    <row r="452" spans="1:16" s="94" customFormat="1" ht="28.5" customHeight="1" x14ac:dyDescent="0.15">
      <c r="A452" s="249"/>
      <c r="B452" s="250"/>
      <c r="C452" s="89"/>
      <c r="D452" s="90"/>
      <c r="E452" s="91"/>
      <c r="F452" s="93"/>
      <c r="G452" s="93"/>
      <c r="H452" s="93"/>
      <c r="I452" s="92"/>
      <c r="J452" s="92"/>
      <c r="L452" s="94" t="s">
        <v>139</v>
      </c>
      <c r="N452" s="94">
        <f>COUNTIF($E$1:E459,L452)</f>
        <v>0</v>
      </c>
    </row>
    <row r="453" spans="1:16" s="94" customFormat="1" ht="28.5" customHeight="1" x14ac:dyDescent="0.15">
      <c r="A453" s="249"/>
      <c r="B453" s="250"/>
      <c r="C453" s="89"/>
      <c r="D453" s="90"/>
      <c r="E453" s="91"/>
      <c r="F453" s="93"/>
      <c r="G453" s="93"/>
      <c r="H453" s="93"/>
      <c r="I453" s="92"/>
      <c r="J453" s="92"/>
      <c r="L453" s="94" t="s">
        <v>158</v>
      </c>
      <c r="N453" s="94">
        <f>COUNTIF($E$1:E459,L453)</f>
        <v>0</v>
      </c>
    </row>
    <row r="454" spans="1:16" s="94" customFormat="1" ht="28.5" customHeight="1" x14ac:dyDescent="0.15">
      <c r="A454" s="249"/>
      <c r="B454" s="250"/>
      <c r="C454" s="89"/>
      <c r="D454" s="90"/>
      <c r="E454" s="91"/>
      <c r="F454" s="93"/>
      <c r="G454" s="93"/>
      <c r="H454" s="93"/>
      <c r="I454" s="92"/>
      <c r="J454" s="92"/>
      <c r="L454" s="94" t="s">
        <v>141</v>
      </c>
      <c r="N454" s="94">
        <f>COUNTIF($E$1:E449,L454)</f>
        <v>0</v>
      </c>
    </row>
    <row r="455" spans="1:16" s="94" customFormat="1" ht="28.5" customHeight="1" x14ac:dyDescent="0.15">
      <c r="A455" s="249"/>
      <c r="B455" s="250"/>
      <c r="C455" s="89"/>
      <c r="D455" s="90"/>
      <c r="E455" s="91"/>
      <c r="F455" s="93"/>
      <c r="G455" s="93"/>
      <c r="H455" s="93"/>
      <c r="I455" s="92"/>
      <c r="J455" s="92"/>
      <c r="L455" s="94" t="s">
        <v>142</v>
      </c>
      <c r="N455" s="94">
        <f>COUNTIF($E$1:E459,L455)</f>
        <v>0</v>
      </c>
    </row>
    <row r="456" spans="1:16" s="94" customFormat="1" ht="28.5" customHeight="1" x14ac:dyDescent="0.15">
      <c r="A456" s="249"/>
      <c r="B456" s="250"/>
      <c r="C456" s="89"/>
      <c r="D456" s="90"/>
      <c r="E456" s="91"/>
      <c r="F456" s="93"/>
      <c r="G456" s="93"/>
      <c r="H456" s="93"/>
      <c r="I456" s="92"/>
      <c r="J456" s="92"/>
      <c r="L456" s="94" t="s">
        <v>143</v>
      </c>
      <c r="N456" s="94">
        <f>COUNTIF($E$1:E459,L456)</f>
        <v>0</v>
      </c>
    </row>
    <row r="457" spans="1:16" s="94" customFormat="1" ht="28.5" customHeight="1" x14ac:dyDescent="0.15">
      <c r="A457" s="249"/>
      <c r="B457" s="250"/>
      <c r="C457" s="89"/>
      <c r="D457" s="90"/>
      <c r="E457" s="91"/>
      <c r="F457" s="93"/>
      <c r="G457" s="93"/>
      <c r="H457" s="93"/>
      <c r="I457" s="92"/>
      <c r="J457" s="92"/>
    </row>
    <row r="458" spans="1:16" s="94" customFormat="1" ht="28.5" customHeight="1" x14ac:dyDescent="0.15">
      <c r="A458" s="249"/>
      <c r="B458" s="250"/>
      <c r="C458" s="89"/>
      <c r="D458" s="90"/>
      <c r="E458" s="91"/>
      <c r="F458" s="93"/>
      <c r="G458" s="93"/>
      <c r="H458" s="93"/>
      <c r="I458" s="92"/>
      <c r="J458" s="92"/>
    </row>
    <row r="459" spans="1:16" s="94" customFormat="1" ht="28.5" customHeight="1" x14ac:dyDescent="0.15">
      <c r="A459" s="249"/>
      <c r="B459" s="250"/>
      <c r="C459" s="89"/>
      <c r="D459" s="90"/>
      <c r="E459" s="91"/>
      <c r="F459" s="93"/>
      <c r="G459" s="93"/>
      <c r="H459" s="93"/>
      <c r="I459" s="92"/>
      <c r="J459" s="92"/>
      <c r="L459" s="96" t="str">
        <f>L444</f>
        <v>立候補
準備</v>
      </c>
      <c r="M459" s="97" t="str">
        <f>IF(E460="","　　　　　　　　　",SUMIF(D445:D459,L459,C445:C459))</f>
        <v>　　　　　　　　　</v>
      </c>
    </row>
    <row r="460" spans="1:16" s="94" customFormat="1" ht="25.15" customHeight="1" x14ac:dyDescent="0.15">
      <c r="A460" s="251"/>
      <c r="B460" s="251"/>
      <c r="D460" s="98" t="s">
        <v>85</v>
      </c>
      <c r="E460" s="99" t="str">
        <f>IF(SUM(C445:C459)=0,"",SUM(C445:C459))</f>
        <v/>
      </c>
      <c r="F460" s="100" t="str">
        <f>"円、うち立候補準備："&amp;TEXT(M459,"#,##0")&amp;"円、選挙運動："&amp;TEXT(M460,"#,##0")&amp;"円）"</f>
        <v>円、うち立候補準備：　　　　　　　　　円、選挙運動：　　　　　　　　　円）</v>
      </c>
      <c r="G460" s="101"/>
      <c r="H460" s="100"/>
      <c r="I460" s="100"/>
      <c r="J460" s="100"/>
      <c r="L460" s="96" t="str">
        <f>M444</f>
        <v>選挙
運動</v>
      </c>
      <c r="M460" s="97" t="str">
        <f>IF(E460="","　　　　　　　　　",SUMIF(D445:D459,L460,C445:C459))</f>
        <v>　　　　　　　　　</v>
      </c>
    </row>
    <row r="461" spans="1:16" ht="20.45" customHeight="1" x14ac:dyDescent="0.15">
      <c r="F461" s="117" t="str">
        <f>IF(E442="","費計：",E442&amp;"計：")</f>
        <v>費計：</v>
      </c>
      <c r="G461" s="253" t="str">
        <f>IF(OR(E442="",COUNTA(C445:C459)=0),"",SUMIF($E$1:E460,E442,$E$19:E460))</f>
        <v/>
      </c>
      <c r="H461" s="253" t="s">
        <v>29</v>
      </c>
    </row>
    <row r="462" spans="1:16" ht="20.45" customHeight="1" x14ac:dyDescent="0.15">
      <c r="F462" s="254" t="s">
        <v>115</v>
      </c>
      <c r="G462" s="253" t="str">
        <f>IF(E442="","",SUMIF($E$1:E460,L447,$E$19:E460)+SUMIF($E$1:E460,L448,$E$19:E460))</f>
        <v/>
      </c>
      <c r="H462" s="253" t="s">
        <v>29</v>
      </c>
    </row>
    <row r="463" spans="1:16" ht="16.899999999999999" customHeight="1" x14ac:dyDescent="0.15">
      <c r="A463" s="242" t="s">
        <v>102</v>
      </c>
      <c r="B463" s="242"/>
      <c r="C463" s="103" t="str">
        <f>IF($C$1="　","(No.　　)",C442+1)</f>
        <v>(No.　　)</v>
      </c>
      <c r="D463" s="84" t="s">
        <v>103</v>
      </c>
      <c r="E463" s="244"/>
      <c r="G463" s="86"/>
      <c r="O463" s="85" t="str">
        <f>IFERROR(VLOOKUP(E463,L467:N477,3,FALSE),"")</f>
        <v/>
      </c>
      <c r="P463" s="85" t="str">
        <f>IF(OR(E463=L468,E463=L469),N468+N469,"")</f>
        <v/>
      </c>
    </row>
    <row r="464" spans="1:16" ht="26.25" customHeight="1" x14ac:dyDescent="0.15">
      <c r="A464" s="245" t="s">
        <v>14</v>
      </c>
      <c r="B464" s="246"/>
      <c r="C464" s="209" t="s">
        <v>46</v>
      </c>
      <c r="D464" s="211" t="s">
        <v>24</v>
      </c>
      <c r="E464" s="213" t="s">
        <v>25</v>
      </c>
      <c r="F464" s="116" t="s">
        <v>58</v>
      </c>
      <c r="G464" s="116"/>
      <c r="H464" s="116"/>
      <c r="I464" s="214" t="s">
        <v>44</v>
      </c>
      <c r="J464" s="213" t="s">
        <v>18</v>
      </c>
      <c r="L464" s="207" t="s">
        <v>61</v>
      </c>
      <c r="M464" s="208"/>
    </row>
    <row r="465" spans="1:15" ht="26.25" customHeight="1" x14ac:dyDescent="0.15">
      <c r="A465" s="247"/>
      <c r="B465" s="248"/>
      <c r="C465" s="210"/>
      <c r="D465" s="212"/>
      <c r="E465" s="213"/>
      <c r="F465" s="87" t="s">
        <v>12</v>
      </c>
      <c r="G465" s="174" t="s">
        <v>13</v>
      </c>
      <c r="H465" s="174" t="s">
        <v>17</v>
      </c>
      <c r="I465" s="214"/>
      <c r="J465" s="213"/>
      <c r="L465" s="88" t="s">
        <v>104</v>
      </c>
      <c r="M465" s="88" t="s">
        <v>101</v>
      </c>
    </row>
    <row r="466" spans="1:15" s="94" customFormat="1" ht="28.5" customHeight="1" x14ac:dyDescent="0.15">
      <c r="A466" s="249"/>
      <c r="B466" s="250"/>
      <c r="C466" s="89"/>
      <c r="D466" s="90"/>
      <c r="E466" s="91"/>
      <c r="F466" s="93"/>
      <c r="G466" s="93"/>
      <c r="H466" s="93"/>
      <c r="I466" s="92"/>
      <c r="J466" s="92"/>
    </row>
    <row r="467" spans="1:15" s="94" customFormat="1" ht="28.5" customHeight="1" x14ac:dyDescent="0.15">
      <c r="A467" s="249"/>
      <c r="B467" s="250"/>
      <c r="C467" s="89"/>
      <c r="D467" s="90"/>
      <c r="E467" s="91"/>
      <c r="F467" s="93"/>
      <c r="G467" s="93"/>
      <c r="H467" s="93"/>
      <c r="I467" s="92"/>
      <c r="J467" s="92"/>
      <c r="L467" s="94" t="s">
        <v>132</v>
      </c>
      <c r="N467" s="94">
        <f>COUNTIF($E$1:E480,L467)</f>
        <v>0</v>
      </c>
      <c r="O467" s="95"/>
    </row>
    <row r="468" spans="1:15" s="94" customFormat="1" ht="28.5" customHeight="1" x14ac:dyDescent="0.15">
      <c r="A468" s="249"/>
      <c r="B468" s="250"/>
      <c r="C468" s="89"/>
      <c r="D468" s="90"/>
      <c r="E468" s="91"/>
      <c r="F468" s="93"/>
      <c r="G468" s="93"/>
      <c r="H468" s="93"/>
      <c r="I468" s="92"/>
      <c r="J468" s="92"/>
      <c r="L468" s="94" t="s">
        <v>145</v>
      </c>
      <c r="N468" s="94">
        <f>COUNTIF($E$1:E480,L468)</f>
        <v>0</v>
      </c>
      <c r="O468" s="95"/>
    </row>
    <row r="469" spans="1:15" s="94" customFormat="1" ht="28.5" customHeight="1" x14ac:dyDescent="0.15">
      <c r="A469" s="249"/>
      <c r="B469" s="250"/>
      <c r="C469" s="89"/>
      <c r="D469" s="90"/>
      <c r="E469" s="91"/>
      <c r="F469" s="93"/>
      <c r="G469" s="93"/>
      <c r="H469" s="93"/>
      <c r="I469" s="92"/>
      <c r="J469" s="92"/>
      <c r="L469" s="94" t="s">
        <v>135</v>
      </c>
      <c r="N469" s="94">
        <f>COUNTIF($E$1:E480,L469)</f>
        <v>0</v>
      </c>
    </row>
    <row r="470" spans="1:15" s="94" customFormat="1" ht="28.5" customHeight="1" x14ac:dyDescent="0.15">
      <c r="A470" s="249"/>
      <c r="B470" s="250"/>
      <c r="C470" s="89"/>
      <c r="D470" s="90"/>
      <c r="E470" s="91"/>
      <c r="F470" s="93"/>
      <c r="G470" s="93"/>
      <c r="H470" s="93"/>
      <c r="I470" s="92"/>
      <c r="J470" s="92"/>
      <c r="L470" s="94" t="s">
        <v>136</v>
      </c>
      <c r="N470" s="94">
        <f>COUNTIF($E$1:E480,L470)</f>
        <v>0</v>
      </c>
    </row>
    <row r="471" spans="1:15" s="94" customFormat="1" ht="28.5" customHeight="1" x14ac:dyDescent="0.15">
      <c r="A471" s="249"/>
      <c r="B471" s="250"/>
      <c r="C471" s="89"/>
      <c r="D471" s="90"/>
      <c r="E471" s="91"/>
      <c r="F471" s="93"/>
      <c r="G471" s="93"/>
      <c r="H471" s="93"/>
      <c r="I471" s="92"/>
      <c r="J471" s="92"/>
      <c r="L471" s="94" t="s">
        <v>164</v>
      </c>
      <c r="N471" s="94">
        <f>COUNTIF($E$1:E480,L471)</f>
        <v>0</v>
      </c>
    </row>
    <row r="472" spans="1:15" s="94" customFormat="1" ht="28.5" customHeight="1" x14ac:dyDescent="0.15">
      <c r="A472" s="249"/>
      <c r="B472" s="250"/>
      <c r="C472" s="89"/>
      <c r="D472" s="90"/>
      <c r="E472" s="91"/>
      <c r="F472" s="93"/>
      <c r="G472" s="93"/>
      <c r="H472" s="93"/>
      <c r="I472" s="92"/>
      <c r="J472" s="92"/>
      <c r="L472" s="94" t="s">
        <v>148</v>
      </c>
      <c r="N472" s="94">
        <f>COUNTIF($E$1:E485,L472)</f>
        <v>0</v>
      </c>
    </row>
    <row r="473" spans="1:15" s="94" customFormat="1" ht="28.5" customHeight="1" x14ac:dyDescent="0.15">
      <c r="A473" s="249"/>
      <c r="B473" s="250"/>
      <c r="C473" s="89"/>
      <c r="D473" s="90"/>
      <c r="E473" s="91"/>
      <c r="F473" s="93"/>
      <c r="G473" s="93"/>
      <c r="H473" s="93"/>
      <c r="I473" s="92"/>
      <c r="J473" s="92"/>
      <c r="L473" s="94" t="s">
        <v>139</v>
      </c>
      <c r="N473" s="94">
        <f>COUNTIF($E$1:E480,L473)</f>
        <v>0</v>
      </c>
    </row>
    <row r="474" spans="1:15" s="94" customFormat="1" ht="28.5" customHeight="1" x14ac:dyDescent="0.15">
      <c r="A474" s="249"/>
      <c r="B474" s="250"/>
      <c r="C474" s="89"/>
      <c r="D474" s="90"/>
      <c r="E474" s="91"/>
      <c r="F474" s="93"/>
      <c r="G474" s="93"/>
      <c r="H474" s="93"/>
      <c r="I474" s="92"/>
      <c r="J474" s="92"/>
      <c r="L474" s="94" t="s">
        <v>140</v>
      </c>
      <c r="N474" s="94">
        <f>COUNTIF($E$1:E480,L474)</f>
        <v>0</v>
      </c>
    </row>
    <row r="475" spans="1:15" s="94" customFormat="1" ht="28.5" customHeight="1" x14ac:dyDescent="0.15">
      <c r="A475" s="249"/>
      <c r="B475" s="250"/>
      <c r="C475" s="89"/>
      <c r="D475" s="90"/>
      <c r="E475" s="91"/>
      <c r="F475" s="93"/>
      <c r="G475" s="93"/>
      <c r="H475" s="93"/>
      <c r="I475" s="92"/>
      <c r="J475" s="92"/>
      <c r="L475" s="94" t="s">
        <v>165</v>
      </c>
      <c r="N475" s="94">
        <f>COUNTIF($E$1:E470,L475)</f>
        <v>0</v>
      </c>
    </row>
    <row r="476" spans="1:15" s="94" customFormat="1" ht="28.5" customHeight="1" x14ac:dyDescent="0.15">
      <c r="A476" s="249"/>
      <c r="B476" s="250"/>
      <c r="C476" s="89"/>
      <c r="D476" s="90"/>
      <c r="E476" s="91"/>
      <c r="F476" s="93"/>
      <c r="G476" s="93"/>
      <c r="H476" s="93"/>
      <c r="I476" s="92"/>
      <c r="J476" s="92"/>
      <c r="L476" s="94" t="s">
        <v>142</v>
      </c>
      <c r="N476" s="94">
        <f>COUNTIF($E$1:E480,L476)</f>
        <v>0</v>
      </c>
    </row>
    <row r="477" spans="1:15" s="94" customFormat="1" ht="28.5" customHeight="1" x14ac:dyDescent="0.15">
      <c r="A477" s="249"/>
      <c r="B477" s="250"/>
      <c r="C477" s="89"/>
      <c r="D477" s="90"/>
      <c r="E477" s="91"/>
      <c r="F477" s="93"/>
      <c r="G477" s="93"/>
      <c r="H477" s="93"/>
      <c r="I477" s="92"/>
      <c r="J477" s="92"/>
      <c r="L477" s="94" t="s">
        <v>160</v>
      </c>
      <c r="N477" s="94">
        <f>COUNTIF($E$1:E480,L477)</f>
        <v>0</v>
      </c>
    </row>
    <row r="478" spans="1:15" s="94" customFormat="1" ht="28.5" customHeight="1" x14ac:dyDescent="0.15">
      <c r="A478" s="249"/>
      <c r="B478" s="250"/>
      <c r="C478" s="89"/>
      <c r="D478" s="90"/>
      <c r="E478" s="91"/>
      <c r="F478" s="93"/>
      <c r="G478" s="93"/>
      <c r="H478" s="93"/>
      <c r="I478" s="92"/>
      <c r="J478" s="92"/>
    </row>
    <row r="479" spans="1:15" s="94" customFormat="1" ht="28.5" customHeight="1" x14ac:dyDescent="0.15">
      <c r="A479" s="249"/>
      <c r="B479" s="250"/>
      <c r="C479" s="89"/>
      <c r="D479" s="90"/>
      <c r="E479" s="91"/>
      <c r="F479" s="93"/>
      <c r="G479" s="93"/>
      <c r="H479" s="93"/>
      <c r="I479" s="92"/>
      <c r="J479" s="92"/>
    </row>
    <row r="480" spans="1:15" s="94" customFormat="1" ht="28.5" customHeight="1" x14ac:dyDescent="0.15">
      <c r="A480" s="249"/>
      <c r="B480" s="250"/>
      <c r="C480" s="89"/>
      <c r="D480" s="90"/>
      <c r="E480" s="91"/>
      <c r="F480" s="93"/>
      <c r="G480" s="93"/>
      <c r="H480" s="93"/>
      <c r="I480" s="92"/>
      <c r="J480" s="92"/>
      <c r="L480" s="96" t="str">
        <f>L465</f>
        <v>立候補
準備</v>
      </c>
      <c r="M480" s="97" t="str">
        <f>IF(E481="","　　　　　　　　　",SUMIF(D466:D480,L480,C466:C480))</f>
        <v>　　　　　　　　　</v>
      </c>
    </row>
    <row r="481" spans="1:16" s="94" customFormat="1" ht="25.15" customHeight="1" x14ac:dyDescent="0.15">
      <c r="A481" s="251"/>
      <c r="B481" s="251"/>
      <c r="D481" s="98" t="s">
        <v>85</v>
      </c>
      <c r="E481" s="99" t="str">
        <f>IF(SUM(C466:C480)=0,"",SUM(C466:C480))</f>
        <v/>
      </c>
      <c r="F481" s="100" t="str">
        <f>"円、うち立候補準備："&amp;TEXT(M480,"#,##0")&amp;"円、選挙運動："&amp;TEXT(M481,"#,##0")&amp;"円）"</f>
        <v>円、うち立候補準備：　　　　　　　　　円、選挙運動：　　　　　　　　　円）</v>
      </c>
      <c r="G481" s="101"/>
      <c r="H481" s="100"/>
      <c r="I481" s="100"/>
      <c r="J481" s="100"/>
      <c r="L481" s="96" t="str">
        <f>M465</f>
        <v>選挙
運動</v>
      </c>
      <c r="M481" s="97" t="str">
        <f>IF(E481="","　　　　　　　　　",SUMIF(D466:D480,L481,C466:C480))</f>
        <v>　　　　　　　　　</v>
      </c>
    </row>
    <row r="482" spans="1:16" ht="20.45" customHeight="1" x14ac:dyDescent="0.15">
      <c r="F482" s="117" t="str">
        <f>IF(E463="","費計：",E463&amp;"計：")</f>
        <v>費計：</v>
      </c>
      <c r="G482" s="253" t="str">
        <f>IF(OR(E463="",COUNTA(C466:C480)=0),"",SUMIF($E$1:E481,E463,$E$19:E481))</f>
        <v/>
      </c>
      <c r="H482" s="253" t="s">
        <v>29</v>
      </c>
    </row>
    <row r="483" spans="1:16" ht="20.45" customHeight="1" x14ac:dyDescent="0.15">
      <c r="F483" s="254" t="s">
        <v>115</v>
      </c>
      <c r="G483" s="253" t="str">
        <f>IF(E463="","",SUMIF($E$1:E481,L468,$E$19:E481)+SUMIF($E$1:E481,L469,$E$19:E481))</f>
        <v/>
      </c>
      <c r="H483" s="253" t="s">
        <v>29</v>
      </c>
    </row>
    <row r="484" spans="1:16" ht="16.899999999999999" customHeight="1" x14ac:dyDescent="0.15">
      <c r="A484" s="242" t="s">
        <v>102</v>
      </c>
      <c r="B484" s="242"/>
      <c r="C484" s="103" t="str">
        <f>IF($C$1="　","(No.　　)",C463+1)</f>
        <v>(No.　　)</v>
      </c>
      <c r="D484" s="84" t="s">
        <v>103</v>
      </c>
      <c r="E484" s="244"/>
      <c r="G484" s="86"/>
      <c r="O484" s="85" t="str">
        <f>IFERROR(VLOOKUP(E484,L488:N498,3,FALSE),"")</f>
        <v/>
      </c>
      <c r="P484" s="85" t="str">
        <f>IF(OR(E484=L489,E484=L490),N489+N490,"")</f>
        <v/>
      </c>
    </row>
    <row r="485" spans="1:16" ht="26.25" customHeight="1" x14ac:dyDescent="0.15">
      <c r="A485" s="245" t="s">
        <v>14</v>
      </c>
      <c r="B485" s="246"/>
      <c r="C485" s="209" t="s">
        <v>46</v>
      </c>
      <c r="D485" s="211" t="s">
        <v>24</v>
      </c>
      <c r="E485" s="213" t="s">
        <v>25</v>
      </c>
      <c r="F485" s="116" t="s">
        <v>58</v>
      </c>
      <c r="G485" s="116"/>
      <c r="H485" s="116"/>
      <c r="I485" s="214" t="s">
        <v>44</v>
      </c>
      <c r="J485" s="213" t="s">
        <v>18</v>
      </c>
      <c r="L485" s="207" t="s">
        <v>61</v>
      </c>
      <c r="M485" s="208"/>
    </row>
    <row r="486" spans="1:16" ht="26.25" customHeight="1" x14ac:dyDescent="0.15">
      <c r="A486" s="247"/>
      <c r="B486" s="248"/>
      <c r="C486" s="210"/>
      <c r="D486" s="212"/>
      <c r="E486" s="213"/>
      <c r="F486" s="87" t="s">
        <v>12</v>
      </c>
      <c r="G486" s="174" t="s">
        <v>13</v>
      </c>
      <c r="H486" s="174" t="s">
        <v>17</v>
      </c>
      <c r="I486" s="214"/>
      <c r="J486" s="213"/>
      <c r="L486" s="88" t="s">
        <v>104</v>
      </c>
      <c r="M486" s="88" t="s">
        <v>101</v>
      </c>
    </row>
    <row r="487" spans="1:16" s="94" customFormat="1" ht="28.5" customHeight="1" x14ac:dyDescent="0.15">
      <c r="A487" s="249"/>
      <c r="B487" s="250"/>
      <c r="C487" s="89"/>
      <c r="D487" s="90"/>
      <c r="E487" s="91"/>
      <c r="F487" s="93"/>
      <c r="G487" s="93"/>
      <c r="H487" s="93"/>
      <c r="I487" s="92"/>
      <c r="J487" s="92"/>
    </row>
    <row r="488" spans="1:16" s="94" customFormat="1" ht="28.5" customHeight="1" x14ac:dyDescent="0.15">
      <c r="A488" s="249"/>
      <c r="B488" s="250"/>
      <c r="C488" s="89"/>
      <c r="D488" s="90"/>
      <c r="E488" s="91"/>
      <c r="F488" s="93"/>
      <c r="G488" s="93"/>
      <c r="H488" s="93"/>
      <c r="I488" s="92"/>
      <c r="J488" s="92"/>
      <c r="L488" s="94" t="s">
        <v>133</v>
      </c>
      <c r="N488" s="94">
        <f>COUNTIF($E$1:E501,L488)</f>
        <v>0</v>
      </c>
      <c r="O488" s="95"/>
    </row>
    <row r="489" spans="1:16" s="94" customFormat="1" ht="28.5" customHeight="1" x14ac:dyDescent="0.15">
      <c r="A489" s="249"/>
      <c r="B489" s="250"/>
      <c r="C489" s="89"/>
      <c r="D489" s="90"/>
      <c r="E489" s="91"/>
      <c r="F489" s="93"/>
      <c r="G489" s="93"/>
      <c r="H489" s="93"/>
      <c r="I489" s="92"/>
      <c r="J489" s="92"/>
      <c r="L489" s="94" t="s">
        <v>154</v>
      </c>
      <c r="N489" s="94">
        <f>COUNTIF($E$1:E501,L489)</f>
        <v>0</v>
      </c>
      <c r="O489" s="95"/>
    </row>
    <row r="490" spans="1:16" s="94" customFormat="1" ht="28.5" customHeight="1" x14ac:dyDescent="0.15">
      <c r="A490" s="249"/>
      <c r="B490" s="250"/>
      <c r="C490" s="89"/>
      <c r="D490" s="90"/>
      <c r="E490" s="91"/>
      <c r="F490" s="93"/>
      <c r="G490" s="93"/>
      <c r="H490" s="93"/>
      <c r="I490" s="92"/>
      <c r="J490" s="92"/>
      <c r="L490" s="94" t="s">
        <v>161</v>
      </c>
      <c r="N490" s="94">
        <f>COUNTIF($E$1:E501,L490)</f>
        <v>0</v>
      </c>
    </row>
    <row r="491" spans="1:16" s="94" customFormat="1" ht="28.5" customHeight="1" x14ac:dyDescent="0.15">
      <c r="A491" s="249"/>
      <c r="B491" s="250"/>
      <c r="C491" s="89"/>
      <c r="D491" s="90"/>
      <c r="E491" s="91"/>
      <c r="F491" s="93"/>
      <c r="G491" s="93"/>
      <c r="H491" s="93"/>
      <c r="I491" s="92"/>
      <c r="J491" s="92"/>
      <c r="L491" s="94" t="s">
        <v>155</v>
      </c>
      <c r="N491" s="94">
        <f>COUNTIF($E$1:E501,L491)</f>
        <v>0</v>
      </c>
    </row>
    <row r="492" spans="1:16" s="94" customFormat="1" ht="28.5" customHeight="1" x14ac:dyDescent="0.15">
      <c r="A492" s="249"/>
      <c r="B492" s="250"/>
      <c r="C492" s="89"/>
      <c r="D492" s="90"/>
      <c r="E492" s="91"/>
      <c r="F492" s="93"/>
      <c r="G492" s="93"/>
      <c r="H492" s="93"/>
      <c r="I492" s="92"/>
      <c r="J492" s="92"/>
      <c r="L492" s="94" t="s">
        <v>164</v>
      </c>
      <c r="N492" s="94">
        <f>COUNTIF($E$1:E501,L492)</f>
        <v>0</v>
      </c>
    </row>
    <row r="493" spans="1:16" s="94" customFormat="1" ht="28.5" customHeight="1" x14ac:dyDescent="0.15">
      <c r="A493" s="249"/>
      <c r="B493" s="250"/>
      <c r="C493" s="89"/>
      <c r="D493" s="90"/>
      <c r="E493" s="91"/>
      <c r="F493" s="93"/>
      <c r="G493" s="93"/>
      <c r="H493" s="93"/>
      <c r="I493" s="92"/>
      <c r="J493" s="92"/>
      <c r="L493" s="94" t="s">
        <v>148</v>
      </c>
      <c r="N493" s="94">
        <f>COUNTIF($E$1:E506,L493)</f>
        <v>0</v>
      </c>
    </row>
    <row r="494" spans="1:16" s="94" customFormat="1" ht="28.5" customHeight="1" x14ac:dyDescent="0.15">
      <c r="A494" s="249"/>
      <c r="B494" s="250"/>
      <c r="C494" s="89"/>
      <c r="D494" s="90"/>
      <c r="E494" s="91"/>
      <c r="F494" s="93"/>
      <c r="G494" s="93"/>
      <c r="H494" s="93"/>
      <c r="I494" s="92"/>
      <c r="J494" s="92"/>
      <c r="L494" s="94" t="s">
        <v>139</v>
      </c>
      <c r="N494" s="94">
        <f>COUNTIF($E$1:E501,L494)</f>
        <v>0</v>
      </c>
    </row>
    <row r="495" spans="1:16" s="94" customFormat="1" ht="28.5" customHeight="1" x14ac:dyDescent="0.15">
      <c r="A495" s="249"/>
      <c r="B495" s="250"/>
      <c r="C495" s="89"/>
      <c r="D495" s="90"/>
      <c r="E495" s="91"/>
      <c r="F495" s="93"/>
      <c r="G495" s="93"/>
      <c r="H495" s="93"/>
      <c r="I495" s="92"/>
      <c r="J495" s="92"/>
      <c r="L495" s="94" t="s">
        <v>150</v>
      </c>
      <c r="N495" s="94">
        <f>COUNTIF($E$1:E501,L495)</f>
        <v>0</v>
      </c>
    </row>
    <row r="496" spans="1:16" s="94" customFormat="1" ht="28.5" customHeight="1" x14ac:dyDescent="0.15">
      <c r="A496" s="249"/>
      <c r="B496" s="250"/>
      <c r="C496" s="89"/>
      <c r="D496" s="90"/>
      <c r="E496" s="91"/>
      <c r="F496" s="93"/>
      <c r="G496" s="93"/>
      <c r="H496" s="93"/>
      <c r="I496" s="92"/>
      <c r="J496" s="92"/>
      <c r="L496" s="94" t="s">
        <v>151</v>
      </c>
      <c r="N496" s="94">
        <f>COUNTIF($E$1:E491,L496)</f>
        <v>0</v>
      </c>
    </row>
    <row r="497" spans="1:16" s="94" customFormat="1" ht="28.5" customHeight="1" x14ac:dyDescent="0.15">
      <c r="A497" s="249"/>
      <c r="B497" s="250"/>
      <c r="C497" s="89"/>
      <c r="D497" s="90"/>
      <c r="E497" s="91"/>
      <c r="F497" s="93"/>
      <c r="G497" s="93"/>
      <c r="H497" s="93"/>
      <c r="I497" s="92"/>
      <c r="J497" s="92"/>
      <c r="L497" s="94" t="s">
        <v>152</v>
      </c>
      <c r="N497" s="94">
        <f>COUNTIF($E$1:E501,L497)</f>
        <v>0</v>
      </c>
    </row>
    <row r="498" spans="1:16" s="94" customFormat="1" ht="28.5" customHeight="1" x14ac:dyDescent="0.15">
      <c r="A498" s="249"/>
      <c r="B498" s="250"/>
      <c r="C498" s="89"/>
      <c r="D498" s="90"/>
      <c r="E498" s="91"/>
      <c r="F498" s="93"/>
      <c r="G498" s="93"/>
      <c r="H498" s="93"/>
      <c r="I498" s="92"/>
      <c r="J498" s="92"/>
      <c r="L498" s="94" t="s">
        <v>160</v>
      </c>
      <c r="N498" s="94">
        <f>COUNTIF($E$1:E501,L498)</f>
        <v>0</v>
      </c>
    </row>
    <row r="499" spans="1:16" s="94" customFormat="1" ht="28.5" customHeight="1" x14ac:dyDescent="0.15">
      <c r="A499" s="249"/>
      <c r="B499" s="250"/>
      <c r="C499" s="89"/>
      <c r="D499" s="90"/>
      <c r="E499" s="91"/>
      <c r="F499" s="93"/>
      <c r="G499" s="93"/>
      <c r="H499" s="93"/>
      <c r="I499" s="92"/>
      <c r="J499" s="92"/>
    </row>
    <row r="500" spans="1:16" s="94" customFormat="1" ht="28.5" customHeight="1" x14ac:dyDescent="0.15">
      <c r="A500" s="249"/>
      <c r="B500" s="250"/>
      <c r="C500" s="89"/>
      <c r="D500" s="90"/>
      <c r="E500" s="91"/>
      <c r="F500" s="93"/>
      <c r="G500" s="93"/>
      <c r="H500" s="93"/>
      <c r="I500" s="92"/>
      <c r="J500" s="92"/>
    </row>
    <row r="501" spans="1:16" s="94" customFormat="1" ht="28.5" customHeight="1" x14ac:dyDescent="0.15">
      <c r="A501" s="249"/>
      <c r="B501" s="250"/>
      <c r="C501" s="89"/>
      <c r="D501" s="90"/>
      <c r="E501" s="91"/>
      <c r="F501" s="93"/>
      <c r="G501" s="93"/>
      <c r="H501" s="93"/>
      <c r="I501" s="92"/>
      <c r="J501" s="92"/>
      <c r="L501" s="96" t="str">
        <f>L486</f>
        <v>立候補
準備</v>
      </c>
      <c r="M501" s="97" t="str">
        <f>IF(E502="","　　　　　　　　　",SUMIF(D487:D501,L501,C487:C501))</f>
        <v>　　　　　　　　　</v>
      </c>
    </row>
    <row r="502" spans="1:16" s="94" customFormat="1" ht="25.15" customHeight="1" x14ac:dyDescent="0.15">
      <c r="A502" s="251"/>
      <c r="B502" s="251"/>
      <c r="D502" s="98" t="s">
        <v>162</v>
      </c>
      <c r="E502" s="99" t="str">
        <f>IF(SUM(C487:C501)=0,"",SUM(C487:C501))</f>
        <v/>
      </c>
      <c r="F502" s="100" t="str">
        <f>"円、うち立候補準備："&amp;TEXT(M501,"#,##0")&amp;"円、選挙運動："&amp;TEXT(M502,"#,##0")&amp;"円）"</f>
        <v>円、うち立候補準備：　　　　　　　　　円、選挙運動：　　　　　　　　　円）</v>
      </c>
      <c r="G502" s="101"/>
      <c r="H502" s="100"/>
      <c r="I502" s="100"/>
      <c r="J502" s="100"/>
      <c r="L502" s="96" t="str">
        <f>M486</f>
        <v>選挙
運動</v>
      </c>
      <c r="M502" s="97" t="str">
        <f>IF(E502="","　　　　　　　　　",SUMIF(D487:D501,L502,C487:C501))</f>
        <v>　　　　　　　　　</v>
      </c>
    </row>
    <row r="503" spans="1:16" ht="20.45" customHeight="1" x14ac:dyDescent="0.15">
      <c r="F503" s="117" t="str">
        <f>IF(E484="","費計：",E484&amp;"計：")</f>
        <v>費計：</v>
      </c>
      <c r="G503" s="253" t="str">
        <f>IF(OR(E484="",COUNTA(C487:C501)=0),"",SUMIF($E$1:E502,E484,$E$19:E502))</f>
        <v/>
      </c>
      <c r="H503" s="253" t="s">
        <v>29</v>
      </c>
    </row>
    <row r="504" spans="1:16" ht="20.45" customHeight="1" x14ac:dyDescent="0.15">
      <c r="F504" s="254" t="s">
        <v>115</v>
      </c>
      <c r="G504" s="253" t="str">
        <f>IF(E484="","",SUMIF($E$1:E502,L489,$E$19:E502)+SUMIF($E$1:E502,L490,$E$19:E502))</f>
        <v/>
      </c>
      <c r="H504" s="253" t="s">
        <v>29</v>
      </c>
    </row>
    <row r="505" spans="1:16" ht="16.899999999999999" customHeight="1" x14ac:dyDescent="0.15">
      <c r="A505" s="242" t="s">
        <v>102</v>
      </c>
      <c r="B505" s="242"/>
      <c r="C505" s="103" t="str">
        <f>IF($C$1="　","(No.　　)",C484+1)</f>
        <v>(No.　　)</v>
      </c>
      <c r="D505" s="84" t="s">
        <v>103</v>
      </c>
      <c r="E505" s="244"/>
      <c r="G505" s="86"/>
      <c r="O505" s="85" t="str">
        <f>IFERROR(VLOOKUP(E505,L509:N519,3,FALSE),"")</f>
        <v/>
      </c>
      <c r="P505" s="85" t="str">
        <f>IF(OR(E505=L510,E505=L511),N510+N511,"")</f>
        <v/>
      </c>
    </row>
    <row r="506" spans="1:16" ht="26.25" customHeight="1" x14ac:dyDescent="0.15">
      <c r="A506" s="245" t="s">
        <v>14</v>
      </c>
      <c r="B506" s="246"/>
      <c r="C506" s="209" t="s">
        <v>46</v>
      </c>
      <c r="D506" s="211" t="s">
        <v>24</v>
      </c>
      <c r="E506" s="213" t="s">
        <v>25</v>
      </c>
      <c r="F506" s="116" t="s">
        <v>58</v>
      </c>
      <c r="G506" s="116"/>
      <c r="H506" s="116"/>
      <c r="I506" s="214" t="s">
        <v>44</v>
      </c>
      <c r="J506" s="213" t="s">
        <v>18</v>
      </c>
      <c r="L506" s="207" t="s">
        <v>61</v>
      </c>
      <c r="M506" s="208"/>
    </row>
    <row r="507" spans="1:16" ht="26.25" customHeight="1" x14ac:dyDescent="0.15">
      <c r="A507" s="247"/>
      <c r="B507" s="248"/>
      <c r="C507" s="210"/>
      <c r="D507" s="212"/>
      <c r="E507" s="213"/>
      <c r="F507" s="87" t="s">
        <v>12</v>
      </c>
      <c r="G507" s="174" t="s">
        <v>13</v>
      </c>
      <c r="H507" s="174" t="s">
        <v>17</v>
      </c>
      <c r="I507" s="214"/>
      <c r="J507" s="213"/>
      <c r="L507" s="88" t="s">
        <v>104</v>
      </c>
      <c r="M507" s="88" t="s">
        <v>101</v>
      </c>
    </row>
    <row r="508" spans="1:16" s="94" customFormat="1" ht="28.5" customHeight="1" x14ac:dyDescent="0.15">
      <c r="A508" s="249"/>
      <c r="B508" s="250"/>
      <c r="C508" s="89"/>
      <c r="D508" s="90"/>
      <c r="E508" s="91"/>
      <c r="F508" s="93"/>
      <c r="G508" s="93"/>
      <c r="H508" s="93"/>
      <c r="I508" s="92"/>
      <c r="J508" s="92"/>
    </row>
    <row r="509" spans="1:16" s="94" customFormat="1" ht="28.5" customHeight="1" x14ac:dyDescent="0.15">
      <c r="A509" s="249"/>
      <c r="B509" s="250"/>
      <c r="C509" s="89"/>
      <c r="D509" s="90"/>
      <c r="E509" s="91"/>
      <c r="F509" s="93"/>
      <c r="G509" s="93"/>
      <c r="H509" s="93"/>
      <c r="I509" s="92"/>
      <c r="J509" s="92"/>
      <c r="L509" s="94" t="s">
        <v>132</v>
      </c>
      <c r="N509" s="94">
        <f>COUNTIF($E$1:E522,L509)</f>
        <v>0</v>
      </c>
      <c r="O509" s="95"/>
    </row>
    <row r="510" spans="1:16" s="94" customFormat="1" ht="28.5" customHeight="1" x14ac:dyDescent="0.15">
      <c r="A510" s="249"/>
      <c r="B510" s="250"/>
      <c r="C510" s="89"/>
      <c r="D510" s="90"/>
      <c r="E510" s="91"/>
      <c r="F510" s="93"/>
      <c r="G510" s="93"/>
      <c r="H510" s="93"/>
      <c r="I510" s="92"/>
      <c r="J510" s="92"/>
      <c r="L510" s="94" t="s">
        <v>154</v>
      </c>
      <c r="N510" s="94">
        <f>COUNTIF($E$1:E522,L510)</f>
        <v>0</v>
      </c>
      <c r="O510" s="95"/>
    </row>
    <row r="511" spans="1:16" s="94" customFormat="1" ht="28.5" customHeight="1" x14ac:dyDescent="0.15">
      <c r="A511" s="249"/>
      <c r="B511" s="250"/>
      <c r="C511" s="89"/>
      <c r="D511" s="90"/>
      <c r="E511" s="91"/>
      <c r="F511" s="93"/>
      <c r="G511" s="93"/>
      <c r="H511" s="93"/>
      <c r="I511" s="92"/>
      <c r="J511" s="92"/>
      <c r="L511" s="94" t="s">
        <v>161</v>
      </c>
      <c r="N511" s="94">
        <f>COUNTIF($E$1:E522,L511)</f>
        <v>0</v>
      </c>
    </row>
    <row r="512" spans="1:16" s="94" customFormat="1" ht="28.5" customHeight="1" x14ac:dyDescent="0.15">
      <c r="A512" s="249"/>
      <c r="B512" s="250"/>
      <c r="C512" s="89"/>
      <c r="D512" s="90"/>
      <c r="E512" s="91"/>
      <c r="F512" s="93"/>
      <c r="G512" s="93"/>
      <c r="H512" s="93"/>
      <c r="I512" s="92"/>
      <c r="J512" s="92"/>
      <c r="L512" s="94" t="s">
        <v>146</v>
      </c>
      <c r="N512" s="94">
        <f>COUNTIF($E$1:E522,L512)</f>
        <v>0</v>
      </c>
    </row>
    <row r="513" spans="1:16" s="94" customFormat="1" ht="28.5" customHeight="1" x14ac:dyDescent="0.15">
      <c r="A513" s="249"/>
      <c r="B513" s="250"/>
      <c r="C513" s="89"/>
      <c r="D513" s="90"/>
      <c r="E513" s="91"/>
      <c r="F513" s="93"/>
      <c r="G513" s="93"/>
      <c r="H513" s="93"/>
      <c r="I513" s="92"/>
      <c r="J513" s="92"/>
      <c r="L513" s="94" t="s">
        <v>164</v>
      </c>
      <c r="N513" s="94">
        <f>COUNTIF($E$1:E522,L513)</f>
        <v>0</v>
      </c>
    </row>
    <row r="514" spans="1:16" s="94" customFormat="1" ht="28.5" customHeight="1" x14ac:dyDescent="0.15">
      <c r="A514" s="249"/>
      <c r="B514" s="250"/>
      <c r="C514" s="89"/>
      <c r="D514" s="90"/>
      <c r="E514" s="91"/>
      <c r="F514" s="93"/>
      <c r="G514" s="93"/>
      <c r="H514" s="93"/>
      <c r="I514" s="92"/>
      <c r="J514" s="92"/>
      <c r="L514" s="94" t="s">
        <v>156</v>
      </c>
      <c r="N514" s="94">
        <f>COUNTIF($E$1:E527,L514)</f>
        <v>0</v>
      </c>
    </row>
    <row r="515" spans="1:16" s="94" customFormat="1" ht="28.5" customHeight="1" x14ac:dyDescent="0.15">
      <c r="A515" s="249"/>
      <c r="B515" s="250"/>
      <c r="C515" s="89"/>
      <c r="D515" s="90"/>
      <c r="E515" s="91"/>
      <c r="F515" s="93"/>
      <c r="G515" s="93"/>
      <c r="H515" s="93"/>
      <c r="I515" s="92"/>
      <c r="J515" s="92"/>
      <c r="L515" s="94" t="s">
        <v>139</v>
      </c>
      <c r="N515" s="94">
        <f>COUNTIF($E$1:E522,L515)</f>
        <v>0</v>
      </c>
    </row>
    <row r="516" spans="1:16" s="94" customFormat="1" ht="28.5" customHeight="1" x14ac:dyDescent="0.15">
      <c r="A516" s="249"/>
      <c r="B516" s="250"/>
      <c r="C516" s="89"/>
      <c r="D516" s="90"/>
      <c r="E516" s="91"/>
      <c r="F516" s="93"/>
      <c r="G516" s="93"/>
      <c r="H516" s="93"/>
      <c r="I516" s="92"/>
      <c r="J516" s="92"/>
      <c r="L516" s="94" t="s">
        <v>150</v>
      </c>
      <c r="N516" s="94">
        <f>COUNTIF($E$1:E522,L516)</f>
        <v>0</v>
      </c>
    </row>
    <row r="517" spans="1:16" s="94" customFormat="1" ht="28.5" customHeight="1" x14ac:dyDescent="0.15">
      <c r="A517" s="249"/>
      <c r="B517" s="250"/>
      <c r="C517" s="89"/>
      <c r="D517" s="90"/>
      <c r="E517" s="91"/>
      <c r="F517" s="93"/>
      <c r="G517" s="93"/>
      <c r="H517" s="93"/>
      <c r="I517" s="92"/>
      <c r="J517" s="92"/>
      <c r="L517" s="94" t="s">
        <v>165</v>
      </c>
      <c r="N517" s="94">
        <f>COUNTIF($E$1:E512,L517)</f>
        <v>0</v>
      </c>
    </row>
    <row r="518" spans="1:16" s="94" customFormat="1" ht="28.5" customHeight="1" x14ac:dyDescent="0.15">
      <c r="A518" s="249"/>
      <c r="B518" s="250"/>
      <c r="C518" s="89"/>
      <c r="D518" s="90"/>
      <c r="E518" s="91"/>
      <c r="F518" s="93"/>
      <c r="G518" s="93"/>
      <c r="H518" s="93"/>
      <c r="I518" s="92"/>
      <c r="J518" s="92"/>
      <c r="L518" s="94" t="s">
        <v>159</v>
      </c>
      <c r="N518" s="94">
        <f>COUNTIF($E$1:E522,L518)</f>
        <v>0</v>
      </c>
    </row>
    <row r="519" spans="1:16" s="94" customFormat="1" ht="28.5" customHeight="1" x14ac:dyDescent="0.15">
      <c r="A519" s="249"/>
      <c r="B519" s="250"/>
      <c r="C519" s="89"/>
      <c r="D519" s="90"/>
      <c r="E519" s="91"/>
      <c r="F519" s="93"/>
      <c r="G519" s="93"/>
      <c r="H519" s="93"/>
      <c r="I519" s="92"/>
      <c r="J519" s="92"/>
      <c r="L519" s="94" t="s">
        <v>144</v>
      </c>
      <c r="N519" s="94">
        <f>COUNTIF($E$1:E522,L519)</f>
        <v>0</v>
      </c>
    </row>
    <row r="520" spans="1:16" s="94" customFormat="1" ht="28.5" customHeight="1" x14ac:dyDescent="0.15">
      <c r="A520" s="249"/>
      <c r="B520" s="250"/>
      <c r="C520" s="89"/>
      <c r="D520" s="90"/>
      <c r="E520" s="91"/>
      <c r="F520" s="93"/>
      <c r="G520" s="93"/>
      <c r="H520" s="93"/>
      <c r="I520" s="92"/>
      <c r="J520" s="92"/>
    </row>
    <row r="521" spans="1:16" s="94" customFormat="1" ht="28.5" customHeight="1" x14ac:dyDescent="0.15">
      <c r="A521" s="249"/>
      <c r="B521" s="250"/>
      <c r="C521" s="89"/>
      <c r="D521" s="90"/>
      <c r="E521" s="91"/>
      <c r="F521" s="93"/>
      <c r="G521" s="93"/>
      <c r="H521" s="93"/>
      <c r="I521" s="92"/>
      <c r="J521" s="92"/>
    </row>
    <row r="522" spans="1:16" s="94" customFormat="1" ht="28.5" customHeight="1" x14ac:dyDescent="0.15">
      <c r="A522" s="249"/>
      <c r="B522" s="250"/>
      <c r="C522" s="89"/>
      <c r="D522" s="90"/>
      <c r="E522" s="91"/>
      <c r="F522" s="93"/>
      <c r="G522" s="93"/>
      <c r="H522" s="93"/>
      <c r="I522" s="92"/>
      <c r="J522" s="92"/>
      <c r="L522" s="96" t="str">
        <f>L507</f>
        <v>立候補
準備</v>
      </c>
      <c r="M522" s="97" t="str">
        <f>IF(E523="","　　　　　　　　　",SUMIF(D508:D522,L522,C508:C522))</f>
        <v>　　　　　　　　　</v>
      </c>
    </row>
    <row r="523" spans="1:16" s="94" customFormat="1" ht="25.15" customHeight="1" x14ac:dyDescent="0.15">
      <c r="A523" s="251"/>
      <c r="B523" s="251"/>
      <c r="D523" s="98" t="s">
        <v>85</v>
      </c>
      <c r="E523" s="99" t="str">
        <f>IF(SUM(C508:C522)=0,"",SUM(C508:C522))</f>
        <v/>
      </c>
      <c r="F523" s="100" t="str">
        <f>"円、うち立候補準備："&amp;TEXT(M522,"#,##0")&amp;"円、選挙運動："&amp;TEXT(M523,"#,##0")&amp;"円）"</f>
        <v>円、うち立候補準備：　　　　　　　　　円、選挙運動：　　　　　　　　　円）</v>
      </c>
      <c r="G523" s="101"/>
      <c r="H523" s="100"/>
      <c r="I523" s="100"/>
      <c r="J523" s="100"/>
      <c r="L523" s="96" t="str">
        <f>M507</f>
        <v>選挙
運動</v>
      </c>
      <c r="M523" s="97" t="str">
        <f>IF(E523="","　　　　　　　　　",SUMIF(D508:D522,L523,C508:C522))</f>
        <v>　　　　　　　　　</v>
      </c>
    </row>
    <row r="524" spans="1:16" ht="20.45" customHeight="1" x14ac:dyDescent="0.15">
      <c r="F524" s="117" t="str">
        <f>IF(E505="","費計：",E505&amp;"計：")</f>
        <v>費計：</v>
      </c>
      <c r="G524" s="253" t="str">
        <f>IF(OR(E505="",COUNTA(C508:C522)=0),"",SUMIF($E$1:E523,E505,$E$19:E523))</f>
        <v/>
      </c>
      <c r="H524" s="253" t="s">
        <v>29</v>
      </c>
    </row>
    <row r="525" spans="1:16" ht="20.45" customHeight="1" x14ac:dyDescent="0.15">
      <c r="F525" s="254" t="s">
        <v>115</v>
      </c>
      <c r="G525" s="253" t="str">
        <f>IF(E505="","",SUMIF($E$1:E523,L510,$E$19:E523)+SUMIF($E$1:E523,L511,$E$19:E523))</f>
        <v/>
      </c>
      <c r="H525" s="253" t="s">
        <v>29</v>
      </c>
    </row>
    <row r="526" spans="1:16" ht="16.899999999999999" customHeight="1" x14ac:dyDescent="0.15">
      <c r="A526" s="242" t="s">
        <v>102</v>
      </c>
      <c r="B526" s="242"/>
      <c r="C526" s="103" t="str">
        <f>IF($C$1="　","(No.　　)",C505+1)</f>
        <v>(No.　　)</v>
      </c>
      <c r="D526" s="84" t="s">
        <v>103</v>
      </c>
      <c r="E526" s="244"/>
      <c r="G526" s="86"/>
      <c r="O526" s="85" t="str">
        <f>IFERROR(VLOOKUP(E526,L530:N540,3,FALSE),"")</f>
        <v/>
      </c>
      <c r="P526" s="85" t="str">
        <f>IF(OR(E526=L531,E526=L532),N531+N532,"")</f>
        <v/>
      </c>
    </row>
    <row r="527" spans="1:16" ht="26.25" customHeight="1" x14ac:dyDescent="0.15">
      <c r="A527" s="245" t="s">
        <v>14</v>
      </c>
      <c r="B527" s="246"/>
      <c r="C527" s="209" t="s">
        <v>46</v>
      </c>
      <c r="D527" s="211" t="s">
        <v>24</v>
      </c>
      <c r="E527" s="213" t="s">
        <v>25</v>
      </c>
      <c r="F527" s="116" t="s">
        <v>58</v>
      </c>
      <c r="G527" s="116"/>
      <c r="H527" s="116"/>
      <c r="I527" s="214" t="s">
        <v>44</v>
      </c>
      <c r="J527" s="213" t="s">
        <v>18</v>
      </c>
      <c r="L527" s="207" t="s">
        <v>61</v>
      </c>
      <c r="M527" s="208"/>
    </row>
    <row r="528" spans="1:16" ht="26.25" customHeight="1" x14ac:dyDescent="0.15">
      <c r="A528" s="247"/>
      <c r="B528" s="248"/>
      <c r="C528" s="210"/>
      <c r="D528" s="212"/>
      <c r="E528" s="213"/>
      <c r="F528" s="87" t="s">
        <v>12</v>
      </c>
      <c r="G528" s="174" t="s">
        <v>13</v>
      </c>
      <c r="H528" s="174" t="s">
        <v>17</v>
      </c>
      <c r="I528" s="214"/>
      <c r="J528" s="213"/>
      <c r="L528" s="88" t="s">
        <v>104</v>
      </c>
      <c r="M528" s="88" t="s">
        <v>101</v>
      </c>
    </row>
    <row r="529" spans="1:15" s="94" customFormat="1" ht="28.5" customHeight="1" x14ac:dyDescent="0.15">
      <c r="A529" s="249"/>
      <c r="B529" s="250"/>
      <c r="C529" s="89"/>
      <c r="D529" s="90"/>
      <c r="E529" s="91"/>
      <c r="F529" s="93"/>
      <c r="G529" s="93"/>
      <c r="H529" s="93"/>
      <c r="I529" s="92"/>
      <c r="J529" s="92"/>
    </row>
    <row r="530" spans="1:15" s="94" customFormat="1" ht="28.5" customHeight="1" x14ac:dyDescent="0.15">
      <c r="A530" s="249"/>
      <c r="B530" s="250"/>
      <c r="C530" s="89"/>
      <c r="D530" s="90"/>
      <c r="E530" s="91"/>
      <c r="F530" s="93"/>
      <c r="G530" s="93"/>
      <c r="H530" s="93"/>
      <c r="I530" s="92"/>
      <c r="J530" s="92"/>
      <c r="L530" s="94" t="s">
        <v>163</v>
      </c>
      <c r="N530" s="94">
        <f>COUNTIF($E$1:E543,L530)</f>
        <v>0</v>
      </c>
      <c r="O530" s="95"/>
    </row>
    <row r="531" spans="1:15" s="94" customFormat="1" ht="28.5" customHeight="1" x14ac:dyDescent="0.15">
      <c r="A531" s="249"/>
      <c r="B531" s="250"/>
      <c r="C531" s="89"/>
      <c r="D531" s="90"/>
      <c r="E531" s="91"/>
      <c r="F531" s="93"/>
      <c r="G531" s="93"/>
      <c r="H531" s="93"/>
      <c r="I531" s="92"/>
      <c r="J531" s="92"/>
      <c r="L531" s="94" t="s">
        <v>145</v>
      </c>
      <c r="N531" s="94">
        <f>COUNTIF($E$1:E543,L531)</f>
        <v>0</v>
      </c>
      <c r="O531" s="95"/>
    </row>
    <row r="532" spans="1:15" s="94" customFormat="1" ht="28.5" customHeight="1" x14ac:dyDescent="0.15">
      <c r="A532" s="249"/>
      <c r="B532" s="250"/>
      <c r="C532" s="89"/>
      <c r="D532" s="90"/>
      <c r="E532" s="91"/>
      <c r="F532" s="93"/>
      <c r="G532" s="93"/>
      <c r="H532" s="93"/>
      <c r="I532" s="92"/>
      <c r="J532" s="92"/>
      <c r="L532" s="94" t="s">
        <v>166</v>
      </c>
      <c r="N532" s="94">
        <f>COUNTIF($E$1:E543,L532)</f>
        <v>0</v>
      </c>
    </row>
    <row r="533" spans="1:15" s="94" customFormat="1" ht="28.5" customHeight="1" x14ac:dyDescent="0.15">
      <c r="A533" s="249"/>
      <c r="B533" s="250"/>
      <c r="C533" s="89"/>
      <c r="D533" s="90"/>
      <c r="E533" s="91"/>
      <c r="F533" s="93"/>
      <c r="G533" s="93"/>
      <c r="H533" s="93"/>
      <c r="I533" s="92"/>
      <c r="J533" s="92"/>
      <c r="L533" s="94" t="s">
        <v>146</v>
      </c>
      <c r="N533" s="94">
        <f>COUNTIF($E$1:E543,L533)</f>
        <v>0</v>
      </c>
    </row>
    <row r="534" spans="1:15" s="94" customFormat="1" ht="28.5" customHeight="1" x14ac:dyDescent="0.15">
      <c r="A534" s="249"/>
      <c r="B534" s="250"/>
      <c r="C534" s="89"/>
      <c r="D534" s="90"/>
      <c r="E534" s="91"/>
      <c r="F534" s="93"/>
      <c r="G534" s="93"/>
      <c r="H534" s="93"/>
      <c r="I534" s="92"/>
      <c r="J534" s="92"/>
      <c r="L534" s="94" t="s">
        <v>164</v>
      </c>
      <c r="N534" s="94">
        <f>COUNTIF($E$1:E543,L534)</f>
        <v>0</v>
      </c>
    </row>
    <row r="535" spans="1:15" s="94" customFormat="1" ht="28.5" customHeight="1" x14ac:dyDescent="0.15">
      <c r="A535" s="249"/>
      <c r="B535" s="250"/>
      <c r="C535" s="89"/>
      <c r="D535" s="90"/>
      <c r="E535" s="91"/>
      <c r="F535" s="93"/>
      <c r="G535" s="93"/>
      <c r="H535" s="93"/>
      <c r="I535" s="92"/>
      <c r="J535" s="92"/>
      <c r="L535" s="94" t="s">
        <v>156</v>
      </c>
      <c r="N535" s="94">
        <f>COUNTIF($E$1:E548,L535)</f>
        <v>0</v>
      </c>
    </row>
    <row r="536" spans="1:15" s="94" customFormat="1" ht="28.5" customHeight="1" x14ac:dyDescent="0.15">
      <c r="A536" s="249"/>
      <c r="B536" s="250"/>
      <c r="C536" s="89"/>
      <c r="D536" s="90"/>
      <c r="E536" s="91"/>
      <c r="F536" s="93"/>
      <c r="G536" s="93"/>
      <c r="H536" s="93"/>
      <c r="I536" s="92"/>
      <c r="J536" s="92"/>
      <c r="L536" s="94" t="s">
        <v>149</v>
      </c>
      <c r="N536" s="94">
        <f>COUNTIF($E$1:E543,L536)</f>
        <v>0</v>
      </c>
    </row>
    <row r="537" spans="1:15" s="94" customFormat="1" ht="28.5" customHeight="1" x14ac:dyDescent="0.15">
      <c r="A537" s="249"/>
      <c r="B537" s="250"/>
      <c r="C537" s="89"/>
      <c r="D537" s="90"/>
      <c r="E537" s="91"/>
      <c r="F537" s="93"/>
      <c r="G537" s="93"/>
      <c r="H537" s="93"/>
      <c r="I537" s="92"/>
      <c r="J537" s="92"/>
      <c r="L537" s="94" t="s">
        <v>158</v>
      </c>
      <c r="N537" s="94">
        <f>COUNTIF($E$1:E543,L537)</f>
        <v>0</v>
      </c>
    </row>
    <row r="538" spans="1:15" s="94" customFormat="1" ht="28.5" customHeight="1" x14ac:dyDescent="0.15">
      <c r="A538" s="249"/>
      <c r="B538" s="250"/>
      <c r="C538" s="89"/>
      <c r="D538" s="90"/>
      <c r="E538" s="91"/>
      <c r="F538" s="93"/>
      <c r="G538" s="93"/>
      <c r="H538" s="93"/>
      <c r="I538" s="92"/>
      <c r="J538" s="92"/>
      <c r="L538" s="94" t="s">
        <v>165</v>
      </c>
      <c r="N538" s="94">
        <f>COUNTIF($E$1:E533,L538)</f>
        <v>0</v>
      </c>
    </row>
    <row r="539" spans="1:15" s="94" customFormat="1" ht="28.5" customHeight="1" x14ac:dyDescent="0.15">
      <c r="A539" s="249"/>
      <c r="B539" s="250"/>
      <c r="C539" s="89"/>
      <c r="D539" s="90"/>
      <c r="E539" s="91"/>
      <c r="F539" s="93"/>
      <c r="G539" s="93"/>
      <c r="H539" s="93"/>
      <c r="I539" s="92"/>
      <c r="J539" s="92"/>
      <c r="L539" s="94" t="s">
        <v>142</v>
      </c>
      <c r="N539" s="94">
        <f>COUNTIF($E$1:E543,L539)</f>
        <v>0</v>
      </c>
    </row>
    <row r="540" spans="1:15" s="94" customFormat="1" ht="28.5" customHeight="1" x14ac:dyDescent="0.15">
      <c r="A540" s="249"/>
      <c r="B540" s="250"/>
      <c r="C540" s="89"/>
      <c r="D540" s="90"/>
      <c r="E540" s="91"/>
      <c r="F540" s="93"/>
      <c r="G540" s="93"/>
      <c r="H540" s="93"/>
      <c r="I540" s="92"/>
      <c r="J540" s="92"/>
      <c r="L540" s="94" t="s">
        <v>144</v>
      </c>
      <c r="N540" s="94">
        <f>COUNTIF($E$1:E543,L540)</f>
        <v>0</v>
      </c>
    </row>
    <row r="541" spans="1:15" s="94" customFormat="1" ht="28.5" customHeight="1" x14ac:dyDescent="0.15">
      <c r="A541" s="249"/>
      <c r="B541" s="250"/>
      <c r="C541" s="89"/>
      <c r="D541" s="90"/>
      <c r="E541" s="91"/>
      <c r="F541" s="93"/>
      <c r="G541" s="93"/>
      <c r="H541" s="93"/>
      <c r="I541" s="92"/>
      <c r="J541" s="92"/>
    </row>
    <row r="542" spans="1:15" s="94" customFormat="1" ht="28.5" customHeight="1" x14ac:dyDescent="0.15">
      <c r="A542" s="249"/>
      <c r="B542" s="250"/>
      <c r="C542" s="89"/>
      <c r="D542" s="90"/>
      <c r="E542" s="91"/>
      <c r="F542" s="93"/>
      <c r="G542" s="93"/>
      <c r="H542" s="93"/>
      <c r="I542" s="92"/>
      <c r="J542" s="92"/>
    </row>
    <row r="543" spans="1:15" s="94" customFormat="1" ht="28.5" customHeight="1" x14ac:dyDescent="0.15">
      <c r="A543" s="249"/>
      <c r="B543" s="250"/>
      <c r="C543" s="89"/>
      <c r="D543" s="90"/>
      <c r="E543" s="91"/>
      <c r="F543" s="93"/>
      <c r="G543" s="93"/>
      <c r="H543" s="93"/>
      <c r="I543" s="92"/>
      <c r="J543" s="92"/>
      <c r="L543" s="96" t="str">
        <f>L528</f>
        <v>立候補
準備</v>
      </c>
      <c r="M543" s="97" t="str">
        <f>IF(E544="","　　　　　　　　　",SUMIF(D529:D543,L543,C529:C543))</f>
        <v>　　　　　　　　　</v>
      </c>
    </row>
    <row r="544" spans="1:15" s="94" customFormat="1" ht="25.15" customHeight="1" x14ac:dyDescent="0.15">
      <c r="A544" s="251"/>
      <c r="B544" s="251"/>
      <c r="D544" s="98" t="s">
        <v>153</v>
      </c>
      <c r="E544" s="99" t="str">
        <f>IF(SUM(C529:C543)=0,"",SUM(C529:C543))</f>
        <v/>
      </c>
      <c r="F544" s="100" t="str">
        <f>"円、うち立候補準備："&amp;TEXT(M543,"#,##0")&amp;"円、選挙運動："&amp;TEXT(M544,"#,##0")&amp;"円）"</f>
        <v>円、うち立候補準備：　　　　　　　　　円、選挙運動：　　　　　　　　　円）</v>
      </c>
      <c r="G544" s="101"/>
      <c r="H544" s="100"/>
      <c r="I544" s="100"/>
      <c r="J544" s="100"/>
      <c r="L544" s="96" t="str">
        <f>M528</f>
        <v>選挙
運動</v>
      </c>
      <c r="M544" s="97" t="str">
        <f>IF(E544="","　　　　　　　　　",SUMIF(D529:D543,L544,C529:C543))</f>
        <v>　　　　　　　　　</v>
      </c>
    </row>
    <row r="545" spans="1:16" ht="20.45" customHeight="1" x14ac:dyDescent="0.15">
      <c r="F545" s="117" t="str">
        <f>IF(E526="","費計：",E526&amp;"計：")</f>
        <v>費計：</v>
      </c>
      <c r="G545" s="253" t="str">
        <f>IF(OR(E526="",COUNTA(C529:C543)=0),"",SUMIF($E$1:E544,E526,$E$19:E544))</f>
        <v/>
      </c>
      <c r="H545" s="253" t="s">
        <v>29</v>
      </c>
    </row>
    <row r="546" spans="1:16" ht="20.45" customHeight="1" x14ac:dyDescent="0.15">
      <c r="F546" s="254" t="s">
        <v>115</v>
      </c>
      <c r="G546" s="253" t="str">
        <f>IF(E526="","",SUMIF($E$1:E544,L531,$E$19:E544)+SUMIF($E$1:E544,L532,$E$19:E544))</f>
        <v/>
      </c>
      <c r="H546" s="253" t="s">
        <v>29</v>
      </c>
    </row>
    <row r="547" spans="1:16" ht="16.899999999999999" customHeight="1" x14ac:dyDescent="0.15">
      <c r="A547" s="242" t="s">
        <v>102</v>
      </c>
      <c r="B547" s="242"/>
      <c r="C547" s="103" t="str">
        <f>IF($C$1="　","(No.　　)",C526+1)</f>
        <v>(No.　　)</v>
      </c>
      <c r="D547" s="84" t="s">
        <v>103</v>
      </c>
      <c r="E547" s="244"/>
      <c r="G547" s="86"/>
      <c r="O547" s="85" t="str">
        <f>IFERROR(VLOOKUP(E547,L551:N561,3,FALSE),"")</f>
        <v/>
      </c>
      <c r="P547" s="85" t="str">
        <f>IF(OR(E547=L552,E547=L553),N552+N553,"")</f>
        <v/>
      </c>
    </row>
    <row r="548" spans="1:16" ht="26.25" customHeight="1" x14ac:dyDescent="0.15">
      <c r="A548" s="245" t="s">
        <v>14</v>
      </c>
      <c r="B548" s="246"/>
      <c r="C548" s="209" t="s">
        <v>46</v>
      </c>
      <c r="D548" s="211" t="s">
        <v>24</v>
      </c>
      <c r="E548" s="213" t="s">
        <v>25</v>
      </c>
      <c r="F548" s="116" t="s">
        <v>58</v>
      </c>
      <c r="G548" s="116"/>
      <c r="H548" s="116"/>
      <c r="I548" s="214" t="s">
        <v>44</v>
      </c>
      <c r="J548" s="213" t="s">
        <v>18</v>
      </c>
      <c r="L548" s="207" t="s">
        <v>61</v>
      </c>
      <c r="M548" s="208"/>
    </row>
    <row r="549" spans="1:16" ht="26.25" customHeight="1" x14ac:dyDescent="0.15">
      <c r="A549" s="247"/>
      <c r="B549" s="248"/>
      <c r="C549" s="210"/>
      <c r="D549" s="212"/>
      <c r="E549" s="213"/>
      <c r="F549" s="87" t="s">
        <v>12</v>
      </c>
      <c r="G549" s="174" t="s">
        <v>13</v>
      </c>
      <c r="H549" s="174" t="s">
        <v>17</v>
      </c>
      <c r="I549" s="214"/>
      <c r="J549" s="213"/>
      <c r="L549" s="88" t="s">
        <v>104</v>
      </c>
      <c r="M549" s="88" t="s">
        <v>101</v>
      </c>
    </row>
    <row r="550" spans="1:16" s="94" customFormat="1" ht="28.5" customHeight="1" x14ac:dyDescent="0.15">
      <c r="A550" s="249"/>
      <c r="B550" s="250"/>
      <c r="C550" s="89"/>
      <c r="D550" s="90"/>
      <c r="E550" s="91"/>
      <c r="F550" s="93"/>
      <c r="G550" s="93"/>
      <c r="H550" s="93"/>
      <c r="I550" s="92"/>
      <c r="J550" s="92"/>
    </row>
    <row r="551" spans="1:16" s="94" customFormat="1" ht="28.5" customHeight="1" x14ac:dyDescent="0.15">
      <c r="A551" s="249"/>
      <c r="B551" s="250"/>
      <c r="C551" s="89"/>
      <c r="D551" s="90"/>
      <c r="E551" s="91"/>
      <c r="F551" s="93"/>
      <c r="G551" s="93"/>
      <c r="H551" s="93"/>
      <c r="I551" s="92"/>
      <c r="J551" s="92"/>
      <c r="L551" s="94" t="s">
        <v>163</v>
      </c>
      <c r="N551" s="94">
        <f>COUNTIF($E$1:E564,L551)</f>
        <v>0</v>
      </c>
      <c r="O551" s="95"/>
    </row>
    <row r="552" spans="1:16" s="94" customFormat="1" ht="28.5" customHeight="1" x14ac:dyDescent="0.15">
      <c r="A552" s="249"/>
      <c r="B552" s="250"/>
      <c r="C552" s="89"/>
      <c r="D552" s="90"/>
      <c r="E552" s="91"/>
      <c r="F552" s="93"/>
      <c r="G552" s="93"/>
      <c r="H552" s="93"/>
      <c r="I552" s="92"/>
      <c r="J552" s="92"/>
      <c r="L552" s="94" t="s">
        <v>154</v>
      </c>
      <c r="N552" s="94">
        <f>COUNTIF($E$1:E564,L552)</f>
        <v>0</v>
      </c>
      <c r="O552" s="95"/>
    </row>
    <row r="553" spans="1:16" s="94" customFormat="1" ht="28.5" customHeight="1" x14ac:dyDescent="0.15">
      <c r="A553" s="249"/>
      <c r="B553" s="250"/>
      <c r="C553" s="89"/>
      <c r="D553" s="90"/>
      <c r="E553" s="91"/>
      <c r="F553" s="93"/>
      <c r="G553" s="93"/>
      <c r="H553" s="93"/>
      <c r="I553" s="92"/>
      <c r="J553" s="92"/>
      <c r="L553" s="94" t="s">
        <v>135</v>
      </c>
      <c r="N553" s="94">
        <f>COUNTIF($E$1:E564,L553)</f>
        <v>0</v>
      </c>
    </row>
    <row r="554" spans="1:16" s="94" customFormat="1" ht="28.5" customHeight="1" x14ac:dyDescent="0.15">
      <c r="A554" s="249"/>
      <c r="B554" s="250"/>
      <c r="C554" s="89"/>
      <c r="D554" s="90"/>
      <c r="E554" s="91"/>
      <c r="F554" s="93"/>
      <c r="G554" s="93"/>
      <c r="H554" s="93"/>
      <c r="I554" s="92"/>
      <c r="J554" s="92"/>
      <c r="L554" s="94" t="s">
        <v>146</v>
      </c>
      <c r="N554" s="94">
        <f>COUNTIF($E$1:E564,L554)</f>
        <v>0</v>
      </c>
    </row>
    <row r="555" spans="1:16" s="94" customFormat="1" ht="28.5" customHeight="1" x14ac:dyDescent="0.15">
      <c r="A555" s="249"/>
      <c r="B555" s="250"/>
      <c r="C555" s="89"/>
      <c r="D555" s="90"/>
      <c r="E555" s="91"/>
      <c r="F555" s="93"/>
      <c r="G555" s="93"/>
      <c r="H555" s="93"/>
      <c r="I555" s="92"/>
      <c r="J555" s="92"/>
      <c r="L555" s="94" t="s">
        <v>147</v>
      </c>
      <c r="N555" s="94">
        <f>COUNTIF($E$1:E564,L555)</f>
        <v>0</v>
      </c>
    </row>
    <row r="556" spans="1:16" s="94" customFormat="1" ht="28.5" customHeight="1" x14ac:dyDescent="0.15">
      <c r="A556" s="249"/>
      <c r="B556" s="250"/>
      <c r="C556" s="89"/>
      <c r="D556" s="90"/>
      <c r="E556" s="91"/>
      <c r="F556" s="93"/>
      <c r="G556" s="93"/>
      <c r="H556" s="93"/>
      <c r="I556" s="92"/>
      <c r="J556" s="92"/>
      <c r="L556" s="94" t="s">
        <v>156</v>
      </c>
      <c r="N556" s="94">
        <f>COUNTIF($E$1:E569,L556)</f>
        <v>0</v>
      </c>
    </row>
    <row r="557" spans="1:16" s="94" customFormat="1" ht="28.5" customHeight="1" x14ac:dyDescent="0.15">
      <c r="A557" s="249"/>
      <c r="B557" s="250"/>
      <c r="C557" s="89"/>
      <c r="D557" s="90"/>
      <c r="E557" s="91"/>
      <c r="F557" s="93"/>
      <c r="G557" s="93"/>
      <c r="H557" s="93"/>
      <c r="I557" s="92"/>
      <c r="J557" s="92"/>
      <c r="L557" s="94" t="s">
        <v>157</v>
      </c>
      <c r="N557" s="94">
        <f>COUNTIF($E$1:E564,L557)</f>
        <v>0</v>
      </c>
    </row>
    <row r="558" spans="1:16" s="94" customFormat="1" ht="28.5" customHeight="1" x14ac:dyDescent="0.15">
      <c r="A558" s="249"/>
      <c r="B558" s="250"/>
      <c r="C558" s="89"/>
      <c r="D558" s="90"/>
      <c r="E558" s="91"/>
      <c r="F558" s="93"/>
      <c r="G558" s="93"/>
      <c r="H558" s="93"/>
      <c r="I558" s="92"/>
      <c r="J558" s="92"/>
      <c r="L558" s="94" t="s">
        <v>150</v>
      </c>
      <c r="N558" s="94">
        <f>COUNTIF($E$1:E564,L558)</f>
        <v>0</v>
      </c>
    </row>
    <row r="559" spans="1:16" s="94" customFormat="1" ht="28.5" customHeight="1" x14ac:dyDescent="0.15">
      <c r="A559" s="249"/>
      <c r="B559" s="250"/>
      <c r="C559" s="89"/>
      <c r="D559" s="90"/>
      <c r="E559" s="91"/>
      <c r="F559" s="93"/>
      <c r="G559" s="93"/>
      <c r="H559" s="93"/>
      <c r="I559" s="92"/>
      <c r="J559" s="92"/>
      <c r="L559" s="94" t="s">
        <v>165</v>
      </c>
      <c r="N559" s="94">
        <f>COUNTIF($E$1:E554,L559)</f>
        <v>0</v>
      </c>
    </row>
    <row r="560" spans="1:16" s="94" customFormat="1" ht="28.5" customHeight="1" x14ac:dyDescent="0.15">
      <c r="A560" s="249"/>
      <c r="B560" s="250"/>
      <c r="C560" s="89"/>
      <c r="D560" s="90"/>
      <c r="E560" s="91"/>
      <c r="F560" s="93"/>
      <c r="G560" s="93"/>
      <c r="H560" s="93"/>
      <c r="I560" s="92"/>
      <c r="J560" s="92"/>
      <c r="L560" s="94" t="s">
        <v>152</v>
      </c>
      <c r="N560" s="94">
        <f>COUNTIF($E$1:E564,L560)</f>
        <v>0</v>
      </c>
    </row>
    <row r="561" spans="1:16" s="94" customFormat="1" ht="28.5" customHeight="1" x14ac:dyDescent="0.15">
      <c r="A561" s="249"/>
      <c r="B561" s="250"/>
      <c r="C561" s="89"/>
      <c r="D561" s="90"/>
      <c r="E561" s="91"/>
      <c r="F561" s="93"/>
      <c r="G561" s="93"/>
      <c r="H561" s="93"/>
      <c r="I561" s="92"/>
      <c r="J561" s="92"/>
      <c r="L561" s="94" t="s">
        <v>144</v>
      </c>
      <c r="N561" s="94">
        <f>COUNTIF($E$1:E564,L561)</f>
        <v>0</v>
      </c>
    </row>
    <row r="562" spans="1:16" s="94" customFormat="1" ht="28.5" customHeight="1" x14ac:dyDescent="0.15">
      <c r="A562" s="249"/>
      <c r="B562" s="250"/>
      <c r="C562" s="89"/>
      <c r="D562" s="90"/>
      <c r="E562" s="91"/>
      <c r="F562" s="93"/>
      <c r="G562" s="93"/>
      <c r="H562" s="93"/>
      <c r="I562" s="92"/>
      <c r="J562" s="92"/>
    </row>
    <row r="563" spans="1:16" s="94" customFormat="1" ht="28.5" customHeight="1" x14ac:dyDescent="0.15">
      <c r="A563" s="249"/>
      <c r="B563" s="250"/>
      <c r="C563" s="89"/>
      <c r="D563" s="90"/>
      <c r="E563" s="91"/>
      <c r="F563" s="93"/>
      <c r="G563" s="93"/>
      <c r="H563" s="93"/>
      <c r="I563" s="92"/>
      <c r="J563" s="92"/>
    </row>
    <row r="564" spans="1:16" s="94" customFormat="1" ht="28.5" customHeight="1" x14ac:dyDescent="0.15">
      <c r="A564" s="249"/>
      <c r="B564" s="250"/>
      <c r="C564" s="89"/>
      <c r="D564" s="90"/>
      <c r="E564" s="91"/>
      <c r="F564" s="93"/>
      <c r="G564" s="93"/>
      <c r="H564" s="93"/>
      <c r="I564" s="92"/>
      <c r="J564" s="92"/>
      <c r="L564" s="96" t="str">
        <f>L549</f>
        <v>立候補
準備</v>
      </c>
      <c r="M564" s="97" t="str">
        <f>IF(E565="","　　　　　　　　　",SUMIF(D550:D564,L564,C550:C564))</f>
        <v>　　　　　　　　　</v>
      </c>
    </row>
    <row r="565" spans="1:16" s="94" customFormat="1" ht="25.15" customHeight="1" x14ac:dyDescent="0.15">
      <c r="A565" s="251"/>
      <c r="B565" s="251"/>
      <c r="D565" s="98" t="s">
        <v>162</v>
      </c>
      <c r="E565" s="99" t="str">
        <f>IF(SUM(C550:C564)=0,"",SUM(C550:C564))</f>
        <v/>
      </c>
      <c r="F565" s="100" t="str">
        <f>"円、うち立候補準備："&amp;TEXT(M564,"#,##0")&amp;"円、選挙運動："&amp;TEXT(M565,"#,##0")&amp;"円）"</f>
        <v>円、うち立候補準備：　　　　　　　　　円、選挙運動：　　　　　　　　　円）</v>
      </c>
      <c r="G565" s="101"/>
      <c r="H565" s="100"/>
      <c r="I565" s="100"/>
      <c r="J565" s="100"/>
      <c r="L565" s="96" t="str">
        <f>M549</f>
        <v>選挙
運動</v>
      </c>
      <c r="M565" s="97" t="str">
        <f>IF(E565="","　　　　　　　　　",SUMIF(D550:D564,L565,C550:C564))</f>
        <v>　　　　　　　　　</v>
      </c>
    </row>
    <row r="566" spans="1:16" ht="20.45" customHeight="1" x14ac:dyDescent="0.15">
      <c r="F566" s="117" t="str">
        <f>IF(E547="","費計：",E547&amp;"計：")</f>
        <v>費計：</v>
      </c>
      <c r="G566" s="253" t="str">
        <f>IF(OR(E547="",COUNTA(C550:C564)=0),"",SUMIF($E$1:E565,E547,$E$19:E565))</f>
        <v/>
      </c>
      <c r="H566" s="253" t="s">
        <v>29</v>
      </c>
    </row>
    <row r="567" spans="1:16" ht="20.45" customHeight="1" x14ac:dyDescent="0.15">
      <c r="F567" s="254" t="s">
        <v>115</v>
      </c>
      <c r="G567" s="253" t="str">
        <f>IF(E547="","",SUMIF($E$1:E565,L552,$E$19:E565)+SUMIF($E$1:E565,L553,$E$19:E565))</f>
        <v/>
      </c>
      <c r="H567" s="253" t="s">
        <v>29</v>
      </c>
    </row>
    <row r="568" spans="1:16" ht="16.899999999999999" customHeight="1" x14ac:dyDescent="0.15">
      <c r="A568" s="242" t="s">
        <v>102</v>
      </c>
      <c r="B568" s="242"/>
      <c r="C568" s="103" t="str">
        <f>IF($C$1="　","(No.　　)",C547+1)</f>
        <v>(No.　　)</v>
      </c>
      <c r="D568" s="84" t="s">
        <v>103</v>
      </c>
      <c r="E568" s="244"/>
      <c r="G568" s="86"/>
      <c r="O568" s="85" t="str">
        <f>IFERROR(VLOOKUP(E568,L572:N582,3,FALSE),"")</f>
        <v/>
      </c>
      <c r="P568" s="85" t="str">
        <f>IF(OR(E568=L573,E568=L574),N573+N574,"")</f>
        <v/>
      </c>
    </row>
    <row r="569" spans="1:16" ht="26.25" customHeight="1" x14ac:dyDescent="0.15">
      <c r="A569" s="245" t="s">
        <v>14</v>
      </c>
      <c r="B569" s="246"/>
      <c r="C569" s="209" t="s">
        <v>46</v>
      </c>
      <c r="D569" s="211" t="s">
        <v>24</v>
      </c>
      <c r="E569" s="213" t="s">
        <v>25</v>
      </c>
      <c r="F569" s="116" t="s">
        <v>58</v>
      </c>
      <c r="G569" s="116"/>
      <c r="H569" s="116"/>
      <c r="I569" s="214" t="s">
        <v>44</v>
      </c>
      <c r="J569" s="213" t="s">
        <v>18</v>
      </c>
      <c r="L569" s="207" t="s">
        <v>61</v>
      </c>
      <c r="M569" s="208"/>
    </row>
    <row r="570" spans="1:16" ht="26.25" customHeight="1" x14ac:dyDescent="0.15">
      <c r="A570" s="247"/>
      <c r="B570" s="248"/>
      <c r="C570" s="210"/>
      <c r="D570" s="212"/>
      <c r="E570" s="213"/>
      <c r="F570" s="87" t="s">
        <v>12</v>
      </c>
      <c r="G570" s="174" t="s">
        <v>13</v>
      </c>
      <c r="H570" s="174" t="s">
        <v>17</v>
      </c>
      <c r="I570" s="214"/>
      <c r="J570" s="213"/>
      <c r="L570" s="88" t="s">
        <v>104</v>
      </c>
      <c r="M570" s="88" t="s">
        <v>101</v>
      </c>
    </row>
    <row r="571" spans="1:16" s="94" customFormat="1" ht="28.5" customHeight="1" x14ac:dyDescent="0.15">
      <c r="A571" s="249"/>
      <c r="B571" s="250"/>
      <c r="C571" s="89"/>
      <c r="D571" s="90"/>
      <c r="E571" s="91"/>
      <c r="F571" s="93"/>
      <c r="G571" s="93"/>
      <c r="H571" s="93"/>
      <c r="I571" s="92"/>
      <c r="J571" s="92"/>
    </row>
    <row r="572" spans="1:16" s="94" customFormat="1" ht="28.5" customHeight="1" x14ac:dyDescent="0.15">
      <c r="A572" s="249"/>
      <c r="B572" s="250"/>
      <c r="C572" s="89"/>
      <c r="D572" s="90"/>
      <c r="E572" s="91"/>
      <c r="F572" s="93"/>
      <c r="G572" s="93"/>
      <c r="H572" s="93"/>
      <c r="I572" s="92"/>
      <c r="J572" s="92"/>
      <c r="L572" s="94" t="s">
        <v>132</v>
      </c>
      <c r="N572" s="94">
        <f>COUNTIF($E$1:E585,L572)</f>
        <v>0</v>
      </c>
      <c r="O572" s="95"/>
    </row>
    <row r="573" spans="1:16" s="94" customFormat="1" ht="28.5" customHeight="1" x14ac:dyDescent="0.15">
      <c r="A573" s="249"/>
      <c r="B573" s="250"/>
      <c r="C573" s="89"/>
      <c r="D573" s="90"/>
      <c r="E573" s="91"/>
      <c r="F573" s="93"/>
      <c r="G573" s="93"/>
      <c r="H573" s="93"/>
      <c r="I573" s="92"/>
      <c r="J573" s="92"/>
      <c r="L573" s="94" t="s">
        <v>134</v>
      </c>
      <c r="N573" s="94">
        <f>COUNTIF($E$1:E585,L573)</f>
        <v>0</v>
      </c>
      <c r="O573" s="95"/>
    </row>
    <row r="574" spans="1:16" s="94" customFormat="1" ht="28.5" customHeight="1" x14ac:dyDescent="0.15">
      <c r="A574" s="249"/>
      <c r="B574" s="250"/>
      <c r="C574" s="89"/>
      <c r="D574" s="90"/>
      <c r="E574" s="91"/>
      <c r="F574" s="93"/>
      <c r="G574" s="93"/>
      <c r="H574" s="93"/>
      <c r="I574" s="92"/>
      <c r="J574" s="92"/>
      <c r="L574" s="94" t="s">
        <v>135</v>
      </c>
      <c r="N574" s="94">
        <f>COUNTIF($E$1:E585,L574)</f>
        <v>0</v>
      </c>
    </row>
    <row r="575" spans="1:16" s="94" customFormat="1" ht="28.5" customHeight="1" x14ac:dyDescent="0.15">
      <c r="A575" s="249"/>
      <c r="B575" s="250"/>
      <c r="C575" s="89"/>
      <c r="D575" s="90"/>
      <c r="E575" s="91"/>
      <c r="F575" s="93"/>
      <c r="G575" s="93"/>
      <c r="H575" s="93"/>
      <c r="I575" s="92"/>
      <c r="J575" s="92"/>
      <c r="L575" s="94" t="s">
        <v>136</v>
      </c>
      <c r="N575" s="94">
        <f>COUNTIF($E$1:E585,L575)</f>
        <v>0</v>
      </c>
    </row>
    <row r="576" spans="1:16" s="94" customFormat="1" ht="28.5" customHeight="1" x14ac:dyDescent="0.15">
      <c r="A576" s="249"/>
      <c r="B576" s="250"/>
      <c r="C576" s="89"/>
      <c r="D576" s="90"/>
      <c r="E576" s="91"/>
      <c r="F576" s="93"/>
      <c r="G576" s="93"/>
      <c r="H576" s="93"/>
      <c r="I576" s="92"/>
      <c r="J576" s="92"/>
      <c r="L576" s="94" t="s">
        <v>137</v>
      </c>
      <c r="N576" s="94">
        <f>COUNTIF($E$1:E585,L576)</f>
        <v>0</v>
      </c>
    </row>
    <row r="577" spans="1:16" s="94" customFormat="1" ht="28.5" customHeight="1" x14ac:dyDescent="0.15">
      <c r="A577" s="249"/>
      <c r="B577" s="250"/>
      <c r="C577" s="89"/>
      <c r="D577" s="90"/>
      <c r="E577" s="91"/>
      <c r="F577" s="93"/>
      <c r="G577" s="93"/>
      <c r="H577" s="93"/>
      <c r="I577" s="92"/>
      <c r="J577" s="92"/>
      <c r="L577" s="94" t="s">
        <v>138</v>
      </c>
      <c r="N577" s="94">
        <f>COUNTIF($E$1:E590,L577)</f>
        <v>0</v>
      </c>
    </row>
    <row r="578" spans="1:16" s="94" customFormat="1" ht="28.5" customHeight="1" x14ac:dyDescent="0.15">
      <c r="A578" s="249"/>
      <c r="B578" s="250"/>
      <c r="C578" s="89"/>
      <c r="D578" s="90"/>
      <c r="E578" s="91"/>
      <c r="F578" s="93"/>
      <c r="G578" s="93"/>
      <c r="H578" s="93"/>
      <c r="I578" s="92"/>
      <c r="J578" s="92"/>
      <c r="L578" s="94" t="s">
        <v>139</v>
      </c>
      <c r="N578" s="94">
        <f>COUNTIF($E$1:E585,L578)</f>
        <v>0</v>
      </c>
    </row>
    <row r="579" spans="1:16" s="94" customFormat="1" ht="28.5" customHeight="1" x14ac:dyDescent="0.15">
      <c r="A579" s="249"/>
      <c r="B579" s="250"/>
      <c r="C579" s="89"/>
      <c r="D579" s="90"/>
      <c r="E579" s="91"/>
      <c r="F579" s="93"/>
      <c r="G579" s="93"/>
      <c r="H579" s="93"/>
      <c r="I579" s="92"/>
      <c r="J579" s="92"/>
      <c r="L579" s="94" t="s">
        <v>140</v>
      </c>
      <c r="N579" s="94">
        <f>COUNTIF($E$1:E585,L579)</f>
        <v>0</v>
      </c>
    </row>
    <row r="580" spans="1:16" s="94" customFormat="1" ht="28.5" customHeight="1" x14ac:dyDescent="0.15">
      <c r="A580" s="249"/>
      <c r="B580" s="250"/>
      <c r="C580" s="89"/>
      <c r="D580" s="90"/>
      <c r="E580" s="91"/>
      <c r="F580" s="93"/>
      <c r="G580" s="93"/>
      <c r="H580" s="93"/>
      <c r="I580" s="92"/>
      <c r="J580" s="92"/>
      <c r="L580" s="94" t="s">
        <v>141</v>
      </c>
      <c r="N580" s="94">
        <f>COUNTIF($E$1:E575,L580)</f>
        <v>0</v>
      </c>
    </row>
    <row r="581" spans="1:16" s="94" customFormat="1" ht="28.5" customHeight="1" x14ac:dyDescent="0.15">
      <c r="A581" s="249"/>
      <c r="B581" s="250"/>
      <c r="C581" s="89"/>
      <c r="D581" s="90"/>
      <c r="E581" s="91"/>
      <c r="F581" s="93"/>
      <c r="G581" s="93"/>
      <c r="H581" s="93"/>
      <c r="I581" s="92"/>
      <c r="J581" s="92"/>
      <c r="L581" s="94" t="s">
        <v>142</v>
      </c>
      <c r="N581" s="94">
        <f>COUNTIF($E$1:E585,L581)</f>
        <v>0</v>
      </c>
    </row>
    <row r="582" spans="1:16" s="94" customFormat="1" ht="28.5" customHeight="1" x14ac:dyDescent="0.15">
      <c r="A582" s="249"/>
      <c r="B582" s="250"/>
      <c r="C582" s="89"/>
      <c r="D582" s="90"/>
      <c r="E582" s="91"/>
      <c r="F582" s="93"/>
      <c r="G582" s="93"/>
      <c r="H582" s="93"/>
      <c r="I582" s="92"/>
      <c r="J582" s="92"/>
      <c r="L582" s="94" t="s">
        <v>143</v>
      </c>
      <c r="N582" s="94">
        <f>COUNTIF($E$1:E585,L582)</f>
        <v>0</v>
      </c>
    </row>
    <row r="583" spans="1:16" s="94" customFormat="1" ht="28.5" customHeight="1" x14ac:dyDescent="0.15">
      <c r="A583" s="249"/>
      <c r="B583" s="250"/>
      <c r="C583" s="89"/>
      <c r="D583" s="90"/>
      <c r="E583" s="91"/>
      <c r="F583" s="93"/>
      <c r="G583" s="93"/>
      <c r="H583" s="93"/>
      <c r="I583" s="92"/>
      <c r="J583" s="92"/>
    </row>
    <row r="584" spans="1:16" s="94" customFormat="1" ht="28.5" customHeight="1" x14ac:dyDescent="0.15">
      <c r="A584" s="249"/>
      <c r="B584" s="250"/>
      <c r="C584" s="89"/>
      <c r="D584" s="90"/>
      <c r="E584" s="91"/>
      <c r="F584" s="93"/>
      <c r="G584" s="93"/>
      <c r="H584" s="93"/>
      <c r="I584" s="92"/>
      <c r="J584" s="92"/>
    </row>
    <row r="585" spans="1:16" s="94" customFormat="1" ht="28.5" customHeight="1" x14ac:dyDescent="0.15">
      <c r="A585" s="249"/>
      <c r="B585" s="250"/>
      <c r="C585" s="89"/>
      <c r="D585" s="90"/>
      <c r="E585" s="91"/>
      <c r="F585" s="93"/>
      <c r="G585" s="93"/>
      <c r="H585" s="93"/>
      <c r="I585" s="92"/>
      <c r="J585" s="92"/>
      <c r="L585" s="96" t="str">
        <f>L570</f>
        <v>立候補
準備</v>
      </c>
      <c r="M585" s="97" t="str">
        <f>IF(E586="","　　　　　　　　　",SUMIF(D571:D585,L585,C571:C585))</f>
        <v>　　　　　　　　　</v>
      </c>
    </row>
    <row r="586" spans="1:16" s="94" customFormat="1" ht="25.15" customHeight="1" x14ac:dyDescent="0.15">
      <c r="A586" s="251"/>
      <c r="B586" s="251"/>
      <c r="D586" s="98" t="s">
        <v>85</v>
      </c>
      <c r="E586" s="99" t="str">
        <f>IF(SUM(C571:C585)=0,"",SUM(C571:C585))</f>
        <v/>
      </c>
      <c r="F586" s="100" t="str">
        <f>"円、うち立候補準備："&amp;TEXT(M585,"#,##0")&amp;"円、選挙運動："&amp;TEXT(M586,"#,##0")&amp;"円）"</f>
        <v>円、うち立候補準備：　　　　　　　　　円、選挙運動：　　　　　　　　　円）</v>
      </c>
      <c r="G586" s="101"/>
      <c r="H586" s="100"/>
      <c r="I586" s="100"/>
      <c r="J586" s="100"/>
      <c r="L586" s="96" t="str">
        <f>M570</f>
        <v>選挙
運動</v>
      </c>
      <c r="M586" s="97" t="str">
        <f>IF(E586="","　　　　　　　　　",SUMIF(D571:D585,L586,C571:C585))</f>
        <v>　　　　　　　　　</v>
      </c>
    </row>
    <row r="587" spans="1:16" ht="20.45" customHeight="1" x14ac:dyDescent="0.15">
      <c r="F587" s="117" t="str">
        <f>IF(E568="","費計：",E568&amp;"計：")</f>
        <v>費計：</v>
      </c>
      <c r="G587" s="253" t="str">
        <f>IF(OR(E568="",COUNTA(C571:C585)=0),"",SUMIF($E$1:E586,E568,$E$19:E586))</f>
        <v/>
      </c>
      <c r="H587" s="253" t="s">
        <v>29</v>
      </c>
    </row>
    <row r="588" spans="1:16" ht="20.45" customHeight="1" x14ac:dyDescent="0.15">
      <c r="F588" s="254" t="s">
        <v>115</v>
      </c>
      <c r="G588" s="253" t="str">
        <f>IF(E568="","",SUMIF($E$1:E586,L573,$E$19:E586)+SUMIF($E$1:E586,L574,$E$19:E586))</f>
        <v/>
      </c>
      <c r="H588" s="253" t="s">
        <v>29</v>
      </c>
    </row>
    <row r="589" spans="1:16" ht="16.899999999999999" customHeight="1" x14ac:dyDescent="0.15">
      <c r="A589" s="242" t="s">
        <v>102</v>
      </c>
      <c r="B589" s="242"/>
      <c r="C589" s="103" t="str">
        <f>IF($C$1="　","(No.　　)",C568+1)</f>
        <v>(No.　　)</v>
      </c>
      <c r="D589" s="84" t="s">
        <v>103</v>
      </c>
      <c r="E589" s="244"/>
      <c r="G589" s="86"/>
      <c r="O589" s="85" t="str">
        <f>IFERROR(VLOOKUP(E589,L593:N603,3,FALSE),"")</f>
        <v/>
      </c>
      <c r="P589" s="85" t="str">
        <f>IF(OR(E589=L594,E589=L595),N594+N595,"")</f>
        <v/>
      </c>
    </row>
    <row r="590" spans="1:16" ht="26.25" customHeight="1" x14ac:dyDescent="0.15">
      <c r="A590" s="245" t="s">
        <v>14</v>
      </c>
      <c r="B590" s="246"/>
      <c r="C590" s="209" t="s">
        <v>46</v>
      </c>
      <c r="D590" s="211" t="s">
        <v>24</v>
      </c>
      <c r="E590" s="213" t="s">
        <v>25</v>
      </c>
      <c r="F590" s="116" t="s">
        <v>58</v>
      </c>
      <c r="G590" s="116"/>
      <c r="H590" s="116"/>
      <c r="I590" s="214" t="s">
        <v>44</v>
      </c>
      <c r="J590" s="213" t="s">
        <v>18</v>
      </c>
      <c r="L590" s="207" t="s">
        <v>61</v>
      </c>
      <c r="M590" s="208"/>
    </row>
    <row r="591" spans="1:16" ht="26.25" customHeight="1" x14ac:dyDescent="0.15">
      <c r="A591" s="247"/>
      <c r="B591" s="248"/>
      <c r="C591" s="210"/>
      <c r="D591" s="212"/>
      <c r="E591" s="213"/>
      <c r="F591" s="87" t="s">
        <v>12</v>
      </c>
      <c r="G591" s="174" t="s">
        <v>13</v>
      </c>
      <c r="H591" s="174" t="s">
        <v>17</v>
      </c>
      <c r="I591" s="214"/>
      <c r="J591" s="213"/>
      <c r="L591" s="88" t="s">
        <v>104</v>
      </c>
      <c r="M591" s="88" t="s">
        <v>101</v>
      </c>
    </row>
    <row r="592" spans="1:16" s="94" customFormat="1" ht="28.5" customHeight="1" x14ac:dyDescent="0.15">
      <c r="A592" s="249"/>
      <c r="B592" s="250"/>
      <c r="C592" s="89"/>
      <c r="D592" s="90"/>
      <c r="E592" s="91"/>
      <c r="F592" s="93"/>
      <c r="G592" s="93"/>
      <c r="H592" s="93"/>
      <c r="I592" s="92"/>
      <c r="J592" s="92"/>
    </row>
    <row r="593" spans="1:15" s="94" customFormat="1" ht="28.5" customHeight="1" x14ac:dyDescent="0.15">
      <c r="A593" s="249"/>
      <c r="B593" s="250"/>
      <c r="C593" s="89"/>
      <c r="D593" s="90"/>
      <c r="E593" s="91"/>
      <c r="F593" s="93"/>
      <c r="G593" s="93"/>
      <c r="H593" s="93"/>
      <c r="I593" s="92"/>
      <c r="J593" s="92"/>
      <c r="L593" s="94" t="s">
        <v>132</v>
      </c>
      <c r="N593" s="94">
        <f>COUNTIF($E$1:E606,L593)</f>
        <v>0</v>
      </c>
      <c r="O593" s="95"/>
    </row>
    <row r="594" spans="1:15" s="94" customFormat="1" ht="28.5" customHeight="1" x14ac:dyDescent="0.15">
      <c r="A594" s="249"/>
      <c r="B594" s="250"/>
      <c r="C594" s="89"/>
      <c r="D594" s="90"/>
      <c r="E594" s="91"/>
      <c r="F594" s="93"/>
      <c r="G594" s="93"/>
      <c r="H594" s="93"/>
      <c r="I594" s="92"/>
      <c r="J594" s="92"/>
      <c r="L594" s="94" t="s">
        <v>134</v>
      </c>
      <c r="N594" s="94">
        <f>COUNTIF($E$1:E606,L594)</f>
        <v>0</v>
      </c>
      <c r="O594" s="95"/>
    </row>
    <row r="595" spans="1:15" s="94" customFormat="1" ht="28.5" customHeight="1" x14ac:dyDescent="0.15">
      <c r="A595" s="249"/>
      <c r="B595" s="250"/>
      <c r="C595" s="89"/>
      <c r="D595" s="90"/>
      <c r="E595" s="91"/>
      <c r="F595" s="93"/>
      <c r="G595" s="93"/>
      <c r="H595" s="93"/>
      <c r="I595" s="92"/>
      <c r="J595" s="92"/>
      <c r="L595" s="94" t="s">
        <v>135</v>
      </c>
      <c r="N595" s="94">
        <f>COUNTIF($E$1:E606,L595)</f>
        <v>0</v>
      </c>
    </row>
    <row r="596" spans="1:15" s="94" customFormat="1" ht="28.5" customHeight="1" x14ac:dyDescent="0.15">
      <c r="A596" s="249"/>
      <c r="B596" s="250"/>
      <c r="C596" s="89"/>
      <c r="D596" s="90"/>
      <c r="E596" s="91"/>
      <c r="F596" s="93"/>
      <c r="G596" s="93"/>
      <c r="H596" s="93"/>
      <c r="I596" s="92"/>
      <c r="J596" s="92"/>
      <c r="L596" s="94" t="s">
        <v>136</v>
      </c>
      <c r="N596" s="94">
        <f>COUNTIF($E$1:E606,L596)</f>
        <v>0</v>
      </c>
    </row>
    <row r="597" spans="1:15" s="94" customFormat="1" ht="28.5" customHeight="1" x14ac:dyDescent="0.15">
      <c r="A597" s="249"/>
      <c r="B597" s="250"/>
      <c r="C597" s="89"/>
      <c r="D597" s="90"/>
      <c r="E597" s="91"/>
      <c r="F597" s="93"/>
      <c r="G597" s="93"/>
      <c r="H597" s="93"/>
      <c r="I597" s="92"/>
      <c r="J597" s="92"/>
      <c r="L597" s="94" t="s">
        <v>137</v>
      </c>
      <c r="N597" s="94">
        <f>COUNTIF($E$1:E606,L597)</f>
        <v>0</v>
      </c>
    </row>
    <row r="598" spans="1:15" s="94" customFormat="1" ht="28.5" customHeight="1" x14ac:dyDescent="0.15">
      <c r="A598" s="249"/>
      <c r="B598" s="250"/>
      <c r="C598" s="89"/>
      <c r="D598" s="90"/>
      <c r="E598" s="91"/>
      <c r="F598" s="93"/>
      <c r="G598" s="93"/>
      <c r="H598" s="93"/>
      <c r="I598" s="92"/>
      <c r="J598" s="92"/>
      <c r="L598" s="94" t="s">
        <v>138</v>
      </c>
      <c r="N598" s="94">
        <f>COUNTIF($E$1:E611,L598)</f>
        <v>0</v>
      </c>
    </row>
    <row r="599" spans="1:15" s="94" customFormat="1" ht="28.5" customHeight="1" x14ac:dyDescent="0.15">
      <c r="A599" s="249"/>
      <c r="B599" s="250"/>
      <c r="C599" s="89"/>
      <c r="D599" s="90"/>
      <c r="E599" s="91"/>
      <c r="F599" s="93"/>
      <c r="G599" s="93"/>
      <c r="H599" s="93"/>
      <c r="I599" s="92"/>
      <c r="J599" s="92"/>
      <c r="L599" s="94" t="s">
        <v>149</v>
      </c>
      <c r="N599" s="94">
        <f>COUNTIF($E$1:E606,L599)</f>
        <v>0</v>
      </c>
    </row>
    <row r="600" spans="1:15" s="94" customFormat="1" ht="28.5" customHeight="1" x14ac:dyDescent="0.15">
      <c r="A600" s="249"/>
      <c r="B600" s="250"/>
      <c r="C600" s="89"/>
      <c r="D600" s="90"/>
      <c r="E600" s="91"/>
      <c r="F600" s="93"/>
      <c r="G600" s="93"/>
      <c r="H600" s="93"/>
      <c r="I600" s="92"/>
      <c r="J600" s="92"/>
      <c r="L600" s="94" t="s">
        <v>140</v>
      </c>
      <c r="N600" s="94">
        <f>COUNTIF($E$1:E606,L600)</f>
        <v>0</v>
      </c>
    </row>
    <row r="601" spans="1:15" s="94" customFormat="1" ht="28.5" customHeight="1" x14ac:dyDescent="0.15">
      <c r="A601" s="249"/>
      <c r="B601" s="250"/>
      <c r="C601" s="89"/>
      <c r="D601" s="90"/>
      <c r="E601" s="91"/>
      <c r="F601" s="93"/>
      <c r="G601" s="93"/>
      <c r="H601" s="93"/>
      <c r="I601" s="92"/>
      <c r="J601" s="92"/>
      <c r="L601" s="94" t="s">
        <v>151</v>
      </c>
      <c r="N601" s="94">
        <f>COUNTIF($E$1:E596,L601)</f>
        <v>0</v>
      </c>
    </row>
    <row r="602" spans="1:15" s="94" customFormat="1" ht="28.5" customHeight="1" x14ac:dyDescent="0.15">
      <c r="A602" s="249"/>
      <c r="B602" s="250"/>
      <c r="C602" s="89"/>
      <c r="D602" s="90"/>
      <c r="E602" s="91"/>
      <c r="F602" s="93"/>
      <c r="G602" s="93"/>
      <c r="H602" s="93"/>
      <c r="I602" s="92"/>
      <c r="J602" s="92"/>
      <c r="L602" s="94" t="s">
        <v>152</v>
      </c>
      <c r="N602" s="94">
        <f>COUNTIF($E$1:E606,L602)</f>
        <v>0</v>
      </c>
    </row>
    <row r="603" spans="1:15" s="94" customFormat="1" ht="28.5" customHeight="1" x14ac:dyDescent="0.15">
      <c r="A603" s="249"/>
      <c r="B603" s="250"/>
      <c r="C603" s="89"/>
      <c r="D603" s="90"/>
      <c r="E603" s="91"/>
      <c r="F603" s="93"/>
      <c r="G603" s="93"/>
      <c r="H603" s="93"/>
      <c r="I603" s="92"/>
      <c r="J603" s="92"/>
      <c r="L603" s="94" t="s">
        <v>143</v>
      </c>
      <c r="N603" s="94">
        <f>COUNTIF($E$1:E606,L603)</f>
        <v>0</v>
      </c>
    </row>
    <row r="604" spans="1:15" s="94" customFormat="1" ht="28.5" customHeight="1" x14ac:dyDescent="0.15">
      <c r="A604" s="249"/>
      <c r="B604" s="250"/>
      <c r="C604" s="89"/>
      <c r="D604" s="90"/>
      <c r="E604" s="91"/>
      <c r="F604" s="93"/>
      <c r="G604" s="93"/>
      <c r="H604" s="93"/>
      <c r="I604" s="92"/>
      <c r="J604" s="92"/>
    </row>
    <row r="605" spans="1:15" s="94" customFormat="1" ht="28.5" customHeight="1" x14ac:dyDescent="0.15">
      <c r="A605" s="249"/>
      <c r="B605" s="250"/>
      <c r="C605" s="89"/>
      <c r="D605" s="90"/>
      <c r="E605" s="91"/>
      <c r="F605" s="93"/>
      <c r="G605" s="93"/>
      <c r="H605" s="93"/>
      <c r="I605" s="92"/>
      <c r="J605" s="92"/>
    </row>
    <row r="606" spans="1:15" s="94" customFormat="1" ht="28.5" customHeight="1" x14ac:dyDescent="0.15">
      <c r="A606" s="249"/>
      <c r="B606" s="250"/>
      <c r="C606" s="89"/>
      <c r="D606" s="90"/>
      <c r="E606" s="91"/>
      <c r="F606" s="93"/>
      <c r="G606" s="93"/>
      <c r="H606" s="93"/>
      <c r="I606" s="92"/>
      <c r="J606" s="92"/>
      <c r="L606" s="96" t="str">
        <f>L591</f>
        <v>立候補
準備</v>
      </c>
      <c r="M606" s="97" t="str">
        <f>IF(E607="","　　　　　　　　　",SUMIF(D592:D606,L606,C592:C606))</f>
        <v>　　　　　　　　　</v>
      </c>
    </row>
    <row r="607" spans="1:15" s="94" customFormat="1" ht="25.15" customHeight="1" x14ac:dyDescent="0.15">
      <c r="A607" s="251"/>
      <c r="B607" s="251"/>
      <c r="D607" s="98" t="s">
        <v>162</v>
      </c>
      <c r="E607" s="99" t="str">
        <f>IF(SUM(C592:C606)=0,"",SUM(C592:C606))</f>
        <v/>
      </c>
      <c r="F607" s="100" t="str">
        <f>"円、うち立候補準備："&amp;TEXT(M606,"#,##0")&amp;"円、選挙運動："&amp;TEXT(M607,"#,##0")&amp;"円）"</f>
        <v>円、うち立候補準備：　　　　　　　　　円、選挙運動：　　　　　　　　　円）</v>
      </c>
      <c r="G607" s="101"/>
      <c r="H607" s="100"/>
      <c r="I607" s="100"/>
      <c r="J607" s="100"/>
      <c r="L607" s="96" t="str">
        <f>M591</f>
        <v>選挙
運動</v>
      </c>
      <c r="M607" s="97" t="str">
        <f>IF(E607="","　　　　　　　　　",SUMIF(D592:D606,L607,C592:C606))</f>
        <v>　　　　　　　　　</v>
      </c>
    </row>
    <row r="608" spans="1:15" ht="20.45" customHeight="1" x14ac:dyDescent="0.15">
      <c r="F608" s="117" t="str">
        <f>IF(E589="","費計：",E589&amp;"計：")</f>
        <v>費計：</v>
      </c>
      <c r="G608" s="253" t="str">
        <f>IF(OR(E589="",COUNTA(C592:C606)=0),"",SUMIF($E$1:E607,E589,$E$19:E607))</f>
        <v/>
      </c>
      <c r="H608" s="253" t="s">
        <v>29</v>
      </c>
    </row>
    <row r="609" spans="1:16" ht="20.45" customHeight="1" x14ac:dyDescent="0.15">
      <c r="F609" s="254" t="s">
        <v>115</v>
      </c>
      <c r="G609" s="253" t="str">
        <f>IF(E589="","",SUMIF($E$1:E607,L594,$E$19:E607)+SUMIF($E$1:E607,L595,$E$19:E607))</f>
        <v/>
      </c>
      <c r="H609" s="253" t="s">
        <v>29</v>
      </c>
    </row>
    <row r="610" spans="1:16" ht="16.899999999999999" customHeight="1" x14ac:dyDescent="0.15">
      <c r="A610" s="242" t="s">
        <v>102</v>
      </c>
      <c r="B610" s="242"/>
      <c r="C610" s="103" t="str">
        <f>IF($C$1="　","(No.　　)",C589+1)</f>
        <v>(No.　　)</v>
      </c>
      <c r="D610" s="84" t="s">
        <v>103</v>
      </c>
      <c r="E610" s="244"/>
      <c r="G610" s="86"/>
      <c r="O610" s="85" t="str">
        <f>IFERROR(VLOOKUP(E610,L614:N624,3,FALSE),"")</f>
        <v/>
      </c>
      <c r="P610" s="85" t="str">
        <f>IF(OR(E610=L615,E610=L616),N615+N616,"")</f>
        <v/>
      </c>
    </row>
    <row r="611" spans="1:16" ht="26.25" customHeight="1" x14ac:dyDescent="0.15">
      <c r="A611" s="245" t="s">
        <v>14</v>
      </c>
      <c r="B611" s="246"/>
      <c r="C611" s="209" t="s">
        <v>46</v>
      </c>
      <c r="D611" s="211" t="s">
        <v>24</v>
      </c>
      <c r="E611" s="213" t="s">
        <v>25</v>
      </c>
      <c r="F611" s="116" t="s">
        <v>58</v>
      </c>
      <c r="G611" s="116"/>
      <c r="H611" s="116"/>
      <c r="I611" s="214" t="s">
        <v>44</v>
      </c>
      <c r="J611" s="213" t="s">
        <v>18</v>
      </c>
      <c r="L611" s="207" t="s">
        <v>61</v>
      </c>
      <c r="M611" s="208"/>
    </row>
    <row r="612" spans="1:16" ht="26.25" customHeight="1" x14ac:dyDescent="0.15">
      <c r="A612" s="247"/>
      <c r="B612" s="248"/>
      <c r="C612" s="210"/>
      <c r="D612" s="212"/>
      <c r="E612" s="213"/>
      <c r="F612" s="87" t="s">
        <v>12</v>
      </c>
      <c r="G612" s="174" t="s">
        <v>13</v>
      </c>
      <c r="H612" s="174" t="s">
        <v>17</v>
      </c>
      <c r="I612" s="214"/>
      <c r="J612" s="213"/>
      <c r="L612" s="88" t="s">
        <v>104</v>
      </c>
      <c r="M612" s="88" t="s">
        <v>101</v>
      </c>
    </row>
    <row r="613" spans="1:16" s="94" customFormat="1" ht="28.5" customHeight="1" x14ac:dyDescent="0.15">
      <c r="A613" s="249"/>
      <c r="B613" s="250"/>
      <c r="C613" s="89"/>
      <c r="D613" s="90"/>
      <c r="E613" s="91"/>
      <c r="F613" s="93"/>
      <c r="G613" s="93"/>
      <c r="H613" s="93"/>
      <c r="I613" s="92"/>
      <c r="J613" s="92"/>
    </row>
    <row r="614" spans="1:16" s="94" customFormat="1" ht="28.5" customHeight="1" x14ac:dyDescent="0.15">
      <c r="A614" s="249"/>
      <c r="B614" s="250"/>
      <c r="C614" s="89"/>
      <c r="D614" s="90"/>
      <c r="E614" s="91"/>
      <c r="F614" s="93"/>
      <c r="G614" s="93"/>
      <c r="H614" s="93"/>
      <c r="I614" s="92"/>
      <c r="J614" s="92"/>
      <c r="L614" s="94" t="s">
        <v>133</v>
      </c>
      <c r="N614" s="94">
        <f>COUNTIF($E$1:E627,L614)</f>
        <v>0</v>
      </c>
      <c r="O614" s="95"/>
    </row>
    <row r="615" spans="1:16" s="94" customFormat="1" ht="28.5" customHeight="1" x14ac:dyDescent="0.15">
      <c r="A615" s="249"/>
      <c r="B615" s="250"/>
      <c r="C615" s="89"/>
      <c r="D615" s="90"/>
      <c r="E615" s="91"/>
      <c r="F615" s="93"/>
      <c r="G615" s="93"/>
      <c r="H615" s="93"/>
      <c r="I615" s="92"/>
      <c r="J615" s="92"/>
      <c r="L615" s="94" t="s">
        <v>154</v>
      </c>
      <c r="N615" s="94">
        <f>COUNTIF($E$1:E627,L615)</f>
        <v>0</v>
      </c>
      <c r="O615" s="95"/>
    </row>
    <row r="616" spans="1:16" s="94" customFormat="1" ht="28.5" customHeight="1" x14ac:dyDescent="0.15">
      <c r="A616" s="249"/>
      <c r="B616" s="250"/>
      <c r="C616" s="89"/>
      <c r="D616" s="90"/>
      <c r="E616" s="91"/>
      <c r="F616" s="93"/>
      <c r="G616" s="93"/>
      <c r="H616" s="93"/>
      <c r="I616" s="92"/>
      <c r="J616" s="92"/>
      <c r="L616" s="94" t="s">
        <v>135</v>
      </c>
      <c r="N616" s="94">
        <f>COUNTIF($E$1:E627,L616)</f>
        <v>0</v>
      </c>
    </row>
    <row r="617" spans="1:16" s="94" customFormat="1" ht="28.5" customHeight="1" x14ac:dyDescent="0.15">
      <c r="A617" s="249"/>
      <c r="B617" s="250"/>
      <c r="C617" s="89"/>
      <c r="D617" s="90"/>
      <c r="E617" s="91"/>
      <c r="F617" s="93"/>
      <c r="G617" s="93"/>
      <c r="H617" s="93"/>
      <c r="I617" s="92"/>
      <c r="J617" s="92"/>
      <c r="L617" s="94" t="s">
        <v>146</v>
      </c>
      <c r="N617" s="94">
        <f>COUNTIF($E$1:E627,L617)</f>
        <v>0</v>
      </c>
    </row>
    <row r="618" spans="1:16" s="94" customFormat="1" ht="28.5" customHeight="1" x14ac:dyDescent="0.15">
      <c r="A618" s="249"/>
      <c r="B618" s="250"/>
      <c r="C618" s="89"/>
      <c r="D618" s="90"/>
      <c r="E618" s="91"/>
      <c r="F618" s="93"/>
      <c r="G618" s="93"/>
      <c r="H618" s="93"/>
      <c r="I618" s="92"/>
      <c r="J618" s="92"/>
      <c r="L618" s="94" t="s">
        <v>164</v>
      </c>
      <c r="N618" s="94">
        <f>COUNTIF($E$1:E627,L618)</f>
        <v>0</v>
      </c>
    </row>
    <row r="619" spans="1:16" s="94" customFormat="1" ht="28.5" customHeight="1" x14ac:dyDescent="0.15">
      <c r="A619" s="249"/>
      <c r="B619" s="250"/>
      <c r="C619" s="89"/>
      <c r="D619" s="90"/>
      <c r="E619" s="91"/>
      <c r="F619" s="93"/>
      <c r="G619" s="93"/>
      <c r="H619" s="93"/>
      <c r="I619" s="92"/>
      <c r="J619" s="92"/>
      <c r="L619" s="94" t="s">
        <v>138</v>
      </c>
      <c r="N619" s="94">
        <f>COUNTIF($E$1:E632,L619)</f>
        <v>0</v>
      </c>
    </row>
    <row r="620" spans="1:16" s="94" customFormat="1" ht="28.5" customHeight="1" x14ac:dyDescent="0.15">
      <c r="A620" s="249"/>
      <c r="B620" s="250"/>
      <c r="C620" s="89"/>
      <c r="D620" s="90"/>
      <c r="E620" s="91"/>
      <c r="F620" s="93"/>
      <c r="G620" s="93"/>
      <c r="H620" s="93"/>
      <c r="I620" s="92"/>
      <c r="J620" s="92"/>
      <c r="L620" s="94" t="s">
        <v>149</v>
      </c>
      <c r="N620" s="94">
        <f>COUNTIF($E$1:E627,L620)</f>
        <v>0</v>
      </c>
    </row>
    <row r="621" spans="1:16" s="94" customFormat="1" ht="28.5" customHeight="1" x14ac:dyDescent="0.15">
      <c r="A621" s="249"/>
      <c r="B621" s="250"/>
      <c r="C621" s="89"/>
      <c r="D621" s="90"/>
      <c r="E621" s="91"/>
      <c r="F621" s="93"/>
      <c r="G621" s="93"/>
      <c r="H621" s="93"/>
      <c r="I621" s="92"/>
      <c r="J621" s="92"/>
      <c r="L621" s="94" t="s">
        <v>158</v>
      </c>
      <c r="N621" s="94">
        <f>COUNTIF($E$1:E627,L621)</f>
        <v>0</v>
      </c>
    </row>
    <row r="622" spans="1:16" s="94" customFormat="1" ht="28.5" customHeight="1" x14ac:dyDescent="0.15">
      <c r="A622" s="249"/>
      <c r="B622" s="250"/>
      <c r="C622" s="89"/>
      <c r="D622" s="90"/>
      <c r="E622" s="91"/>
      <c r="F622" s="93"/>
      <c r="G622" s="93"/>
      <c r="H622" s="93"/>
      <c r="I622" s="92"/>
      <c r="J622" s="92"/>
      <c r="L622" s="94" t="s">
        <v>141</v>
      </c>
      <c r="N622" s="94">
        <f>COUNTIF($E$1:E617,L622)</f>
        <v>0</v>
      </c>
    </row>
    <row r="623" spans="1:16" s="94" customFormat="1" ht="28.5" customHeight="1" x14ac:dyDescent="0.15">
      <c r="A623" s="249"/>
      <c r="B623" s="250"/>
      <c r="C623" s="89"/>
      <c r="D623" s="90"/>
      <c r="E623" s="91"/>
      <c r="F623" s="93"/>
      <c r="G623" s="93"/>
      <c r="H623" s="93"/>
      <c r="I623" s="92"/>
      <c r="J623" s="92"/>
      <c r="L623" s="94" t="s">
        <v>159</v>
      </c>
      <c r="N623" s="94">
        <f>COUNTIF($E$1:E627,L623)</f>
        <v>0</v>
      </c>
    </row>
    <row r="624" spans="1:16" s="94" customFormat="1" ht="28.5" customHeight="1" x14ac:dyDescent="0.15">
      <c r="A624" s="249"/>
      <c r="B624" s="250"/>
      <c r="C624" s="89"/>
      <c r="D624" s="90"/>
      <c r="E624" s="91"/>
      <c r="F624" s="93"/>
      <c r="G624" s="93"/>
      <c r="H624" s="93"/>
      <c r="I624" s="92"/>
      <c r="J624" s="92"/>
      <c r="L624" s="94" t="s">
        <v>143</v>
      </c>
      <c r="N624" s="94">
        <f>COUNTIF($E$1:E627,L624)</f>
        <v>0</v>
      </c>
    </row>
    <row r="625" spans="1:16" s="94" customFormat="1" ht="28.5" customHeight="1" x14ac:dyDescent="0.15">
      <c r="A625" s="249"/>
      <c r="B625" s="250"/>
      <c r="C625" s="89"/>
      <c r="D625" s="90"/>
      <c r="E625" s="91"/>
      <c r="F625" s="93"/>
      <c r="G625" s="93"/>
      <c r="H625" s="93"/>
      <c r="I625" s="92"/>
      <c r="J625" s="92"/>
    </row>
    <row r="626" spans="1:16" s="94" customFormat="1" ht="28.5" customHeight="1" x14ac:dyDescent="0.15">
      <c r="A626" s="249"/>
      <c r="B626" s="250"/>
      <c r="C626" s="89"/>
      <c r="D626" s="90"/>
      <c r="E626" s="91"/>
      <c r="F626" s="93"/>
      <c r="G626" s="93"/>
      <c r="H626" s="93"/>
      <c r="I626" s="92"/>
      <c r="J626" s="92"/>
    </row>
    <row r="627" spans="1:16" s="94" customFormat="1" ht="28.5" customHeight="1" x14ac:dyDescent="0.15">
      <c r="A627" s="249"/>
      <c r="B627" s="250"/>
      <c r="C627" s="89"/>
      <c r="D627" s="90"/>
      <c r="E627" s="91"/>
      <c r="F627" s="93"/>
      <c r="G627" s="93"/>
      <c r="H627" s="93"/>
      <c r="I627" s="92"/>
      <c r="J627" s="92"/>
      <c r="L627" s="96" t="str">
        <f>L612</f>
        <v>立候補
準備</v>
      </c>
      <c r="M627" s="97" t="str">
        <f>IF(E628="","　　　　　　　　　",SUMIF(D613:D627,L627,C613:C627))</f>
        <v>　　　　　　　　　</v>
      </c>
    </row>
    <row r="628" spans="1:16" s="94" customFormat="1" ht="25.15" customHeight="1" x14ac:dyDescent="0.15">
      <c r="A628" s="251"/>
      <c r="B628" s="251"/>
      <c r="D628" s="98" t="s">
        <v>162</v>
      </c>
      <c r="E628" s="99" t="str">
        <f>IF(SUM(C613:C627)=0,"",SUM(C613:C627))</f>
        <v/>
      </c>
      <c r="F628" s="100" t="str">
        <f>"円、うち立候補準備："&amp;TEXT(M627,"#,##0")&amp;"円、選挙運動："&amp;TEXT(M628,"#,##0")&amp;"円）"</f>
        <v>円、うち立候補準備：　　　　　　　　　円、選挙運動：　　　　　　　　　円）</v>
      </c>
      <c r="G628" s="101"/>
      <c r="H628" s="100"/>
      <c r="I628" s="100"/>
      <c r="J628" s="100"/>
      <c r="L628" s="96" t="str">
        <f>M612</f>
        <v>選挙
運動</v>
      </c>
      <c r="M628" s="97" t="str">
        <f>IF(E628="","　　　　　　　　　",SUMIF(D613:D627,L628,C613:C627))</f>
        <v>　　　　　　　　　</v>
      </c>
    </row>
    <row r="629" spans="1:16" ht="20.45" customHeight="1" x14ac:dyDescent="0.15">
      <c r="F629" s="117" t="str">
        <f>IF(E610="","費計：",E610&amp;"計：")</f>
        <v>費計：</v>
      </c>
      <c r="G629" s="253" t="str">
        <f>IF(OR(E610="",COUNTA(C613:C627)=0),"",SUMIF($E$1:E628,E610,$E$19:E628))</f>
        <v/>
      </c>
      <c r="H629" s="253" t="s">
        <v>29</v>
      </c>
    </row>
    <row r="630" spans="1:16" ht="20.45" customHeight="1" x14ac:dyDescent="0.15">
      <c r="F630" s="254" t="s">
        <v>115</v>
      </c>
      <c r="G630" s="253" t="str">
        <f>IF(E610="","",SUMIF($E$1:E628,L615,$E$19:E628)+SUMIF($E$1:E628,L616,$E$19:E628))</f>
        <v/>
      </c>
      <c r="H630" s="253" t="s">
        <v>29</v>
      </c>
    </row>
    <row r="631" spans="1:16" ht="16.899999999999999" customHeight="1" x14ac:dyDescent="0.15">
      <c r="A631" s="242" t="s">
        <v>102</v>
      </c>
      <c r="B631" s="242"/>
      <c r="C631" s="103" t="str">
        <f>IF($C$1="　","(No.　　)",C610+1)</f>
        <v>(No.　　)</v>
      </c>
      <c r="D631" s="84" t="s">
        <v>103</v>
      </c>
      <c r="E631" s="244"/>
      <c r="G631" s="86"/>
      <c r="O631" s="85" t="str">
        <f>IFERROR(VLOOKUP(E631,L635:N645,3,FALSE),"")</f>
        <v/>
      </c>
      <c r="P631" s="85" t="str">
        <f>IF(OR(E631=L636,E631=L637),N636+N637,"")</f>
        <v/>
      </c>
    </row>
    <row r="632" spans="1:16" ht="26.25" customHeight="1" x14ac:dyDescent="0.15">
      <c r="A632" s="245" t="s">
        <v>14</v>
      </c>
      <c r="B632" s="246"/>
      <c r="C632" s="209" t="s">
        <v>46</v>
      </c>
      <c r="D632" s="211" t="s">
        <v>24</v>
      </c>
      <c r="E632" s="213" t="s">
        <v>25</v>
      </c>
      <c r="F632" s="116" t="s">
        <v>58</v>
      </c>
      <c r="G632" s="116"/>
      <c r="H632" s="116"/>
      <c r="I632" s="214" t="s">
        <v>44</v>
      </c>
      <c r="J632" s="213" t="s">
        <v>18</v>
      </c>
      <c r="L632" s="207" t="s">
        <v>61</v>
      </c>
      <c r="M632" s="208"/>
    </row>
    <row r="633" spans="1:16" ht="26.25" customHeight="1" x14ac:dyDescent="0.15">
      <c r="A633" s="247"/>
      <c r="B633" s="248"/>
      <c r="C633" s="210"/>
      <c r="D633" s="212"/>
      <c r="E633" s="213"/>
      <c r="F633" s="87" t="s">
        <v>12</v>
      </c>
      <c r="G633" s="174" t="s">
        <v>13</v>
      </c>
      <c r="H633" s="174" t="s">
        <v>17</v>
      </c>
      <c r="I633" s="214"/>
      <c r="J633" s="213"/>
      <c r="L633" s="88" t="s">
        <v>104</v>
      </c>
      <c r="M633" s="88" t="s">
        <v>101</v>
      </c>
    </row>
    <row r="634" spans="1:16" s="94" customFormat="1" ht="28.5" customHeight="1" x14ac:dyDescent="0.15">
      <c r="A634" s="249"/>
      <c r="B634" s="250"/>
      <c r="C634" s="89"/>
      <c r="D634" s="90"/>
      <c r="E634" s="91"/>
      <c r="F634" s="93"/>
      <c r="G634" s="93"/>
      <c r="H634" s="93"/>
      <c r="I634" s="92"/>
      <c r="J634" s="92"/>
    </row>
    <row r="635" spans="1:16" s="94" customFormat="1" ht="28.5" customHeight="1" x14ac:dyDescent="0.15">
      <c r="A635" s="249"/>
      <c r="B635" s="250"/>
      <c r="C635" s="89"/>
      <c r="D635" s="90"/>
      <c r="E635" s="91"/>
      <c r="F635" s="93"/>
      <c r="G635" s="93"/>
      <c r="H635" s="93"/>
      <c r="I635" s="92"/>
      <c r="J635" s="92"/>
      <c r="L635" s="94" t="s">
        <v>133</v>
      </c>
      <c r="N635" s="94">
        <f>COUNTIF($E$1:E648,L635)</f>
        <v>0</v>
      </c>
      <c r="O635" s="95"/>
    </row>
    <row r="636" spans="1:16" s="94" customFormat="1" ht="28.5" customHeight="1" x14ac:dyDescent="0.15">
      <c r="A636" s="249"/>
      <c r="B636" s="250"/>
      <c r="C636" s="89"/>
      <c r="D636" s="90"/>
      <c r="E636" s="91"/>
      <c r="F636" s="93"/>
      <c r="G636" s="93"/>
      <c r="H636" s="93"/>
      <c r="I636" s="92"/>
      <c r="J636" s="92"/>
      <c r="L636" s="94" t="s">
        <v>145</v>
      </c>
      <c r="N636" s="94">
        <f>COUNTIF($E$1:E648,L636)</f>
        <v>0</v>
      </c>
      <c r="O636" s="95"/>
    </row>
    <row r="637" spans="1:16" s="94" customFormat="1" ht="28.5" customHeight="1" x14ac:dyDescent="0.15">
      <c r="A637" s="249"/>
      <c r="B637" s="250"/>
      <c r="C637" s="89"/>
      <c r="D637" s="90"/>
      <c r="E637" s="91"/>
      <c r="F637" s="93"/>
      <c r="G637" s="93"/>
      <c r="H637" s="93"/>
      <c r="I637" s="92"/>
      <c r="J637" s="92"/>
      <c r="L637" s="94" t="s">
        <v>166</v>
      </c>
      <c r="N637" s="94">
        <f>COUNTIF($E$1:E648,L637)</f>
        <v>0</v>
      </c>
    </row>
    <row r="638" spans="1:16" s="94" customFormat="1" ht="28.5" customHeight="1" x14ac:dyDescent="0.15">
      <c r="A638" s="249"/>
      <c r="B638" s="250"/>
      <c r="C638" s="89"/>
      <c r="D638" s="90"/>
      <c r="E638" s="91"/>
      <c r="F638" s="93"/>
      <c r="G638" s="93"/>
      <c r="H638" s="93"/>
      <c r="I638" s="92"/>
      <c r="J638" s="92"/>
      <c r="L638" s="94" t="s">
        <v>136</v>
      </c>
      <c r="N638" s="94">
        <f>COUNTIF($E$1:E648,L638)</f>
        <v>0</v>
      </c>
    </row>
    <row r="639" spans="1:16" s="94" customFormat="1" ht="28.5" customHeight="1" x14ac:dyDescent="0.15">
      <c r="A639" s="249"/>
      <c r="B639" s="250"/>
      <c r="C639" s="89"/>
      <c r="D639" s="90"/>
      <c r="E639" s="91"/>
      <c r="F639" s="93"/>
      <c r="G639" s="93"/>
      <c r="H639" s="93"/>
      <c r="I639" s="92"/>
      <c r="J639" s="92"/>
      <c r="L639" s="94" t="s">
        <v>164</v>
      </c>
      <c r="N639" s="94">
        <f>COUNTIF($E$1:E648,L639)</f>
        <v>0</v>
      </c>
    </row>
    <row r="640" spans="1:16" s="94" customFormat="1" ht="28.5" customHeight="1" x14ac:dyDescent="0.15">
      <c r="A640" s="249"/>
      <c r="B640" s="250"/>
      <c r="C640" s="89"/>
      <c r="D640" s="90"/>
      <c r="E640" s="91"/>
      <c r="F640" s="93"/>
      <c r="G640" s="93"/>
      <c r="H640" s="93"/>
      <c r="I640" s="92"/>
      <c r="J640" s="92"/>
      <c r="L640" s="94" t="s">
        <v>156</v>
      </c>
      <c r="N640" s="94">
        <f>COUNTIF($E$1:E653,L640)</f>
        <v>0</v>
      </c>
    </row>
    <row r="641" spans="1:16" s="94" customFormat="1" ht="28.5" customHeight="1" x14ac:dyDescent="0.15">
      <c r="A641" s="249"/>
      <c r="B641" s="250"/>
      <c r="C641" s="89"/>
      <c r="D641" s="90"/>
      <c r="E641" s="91"/>
      <c r="F641" s="93"/>
      <c r="G641" s="93"/>
      <c r="H641" s="93"/>
      <c r="I641" s="92"/>
      <c r="J641" s="92"/>
      <c r="L641" s="94" t="s">
        <v>157</v>
      </c>
      <c r="N641" s="94">
        <f>COUNTIF($E$1:E648,L641)</f>
        <v>0</v>
      </c>
    </row>
    <row r="642" spans="1:16" s="94" customFormat="1" ht="28.5" customHeight="1" x14ac:dyDescent="0.15">
      <c r="A642" s="249"/>
      <c r="B642" s="250"/>
      <c r="C642" s="89"/>
      <c r="D642" s="90"/>
      <c r="E642" s="91"/>
      <c r="F642" s="93"/>
      <c r="G642" s="93"/>
      <c r="H642" s="93"/>
      <c r="I642" s="92"/>
      <c r="J642" s="92"/>
      <c r="L642" s="94" t="s">
        <v>150</v>
      </c>
      <c r="N642" s="94">
        <f>COUNTIF($E$1:E648,L642)</f>
        <v>0</v>
      </c>
    </row>
    <row r="643" spans="1:16" s="94" customFormat="1" ht="28.5" customHeight="1" x14ac:dyDescent="0.15">
      <c r="A643" s="249"/>
      <c r="B643" s="250"/>
      <c r="C643" s="89"/>
      <c r="D643" s="90"/>
      <c r="E643" s="91"/>
      <c r="F643" s="93"/>
      <c r="G643" s="93"/>
      <c r="H643" s="93"/>
      <c r="I643" s="92"/>
      <c r="J643" s="92"/>
      <c r="L643" s="94" t="s">
        <v>151</v>
      </c>
      <c r="N643" s="94">
        <f>COUNTIF($E$1:E638,L643)</f>
        <v>0</v>
      </c>
    </row>
    <row r="644" spans="1:16" s="94" customFormat="1" ht="28.5" customHeight="1" x14ac:dyDescent="0.15">
      <c r="A644" s="249"/>
      <c r="B644" s="250"/>
      <c r="C644" s="89"/>
      <c r="D644" s="90"/>
      <c r="E644" s="91"/>
      <c r="F644" s="93"/>
      <c r="G644" s="93"/>
      <c r="H644" s="93"/>
      <c r="I644" s="92"/>
      <c r="J644" s="92"/>
      <c r="L644" s="94" t="s">
        <v>142</v>
      </c>
      <c r="N644" s="94">
        <f>COUNTIF($E$1:E648,L644)</f>
        <v>0</v>
      </c>
    </row>
    <row r="645" spans="1:16" s="94" customFormat="1" ht="28.5" customHeight="1" x14ac:dyDescent="0.15">
      <c r="A645" s="249"/>
      <c r="B645" s="250"/>
      <c r="C645" s="89"/>
      <c r="D645" s="90"/>
      <c r="E645" s="91"/>
      <c r="F645" s="93"/>
      <c r="G645" s="93"/>
      <c r="H645" s="93"/>
      <c r="I645" s="92"/>
      <c r="J645" s="92"/>
      <c r="L645" s="94" t="s">
        <v>144</v>
      </c>
      <c r="N645" s="94">
        <f>COUNTIF($E$1:E648,L645)</f>
        <v>0</v>
      </c>
    </row>
    <row r="646" spans="1:16" s="94" customFormat="1" ht="28.5" customHeight="1" x14ac:dyDescent="0.15">
      <c r="A646" s="249"/>
      <c r="B646" s="250"/>
      <c r="C646" s="89"/>
      <c r="D646" s="90"/>
      <c r="E646" s="91"/>
      <c r="F646" s="93"/>
      <c r="G646" s="93"/>
      <c r="H646" s="93"/>
      <c r="I646" s="92"/>
      <c r="J646" s="92"/>
    </row>
    <row r="647" spans="1:16" s="94" customFormat="1" ht="28.5" customHeight="1" x14ac:dyDescent="0.15">
      <c r="A647" s="249"/>
      <c r="B647" s="250"/>
      <c r="C647" s="89"/>
      <c r="D647" s="90"/>
      <c r="E647" s="91"/>
      <c r="F647" s="93"/>
      <c r="G647" s="93"/>
      <c r="H647" s="93"/>
      <c r="I647" s="92"/>
      <c r="J647" s="92"/>
    </row>
    <row r="648" spans="1:16" s="94" customFormat="1" ht="28.5" customHeight="1" x14ac:dyDescent="0.15">
      <c r="A648" s="249"/>
      <c r="B648" s="250"/>
      <c r="C648" s="89"/>
      <c r="D648" s="90"/>
      <c r="E648" s="91"/>
      <c r="F648" s="93"/>
      <c r="G648" s="93"/>
      <c r="H648" s="93"/>
      <c r="I648" s="92"/>
      <c r="J648" s="92"/>
      <c r="L648" s="96" t="str">
        <f>L633</f>
        <v>立候補
準備</v>
      </c>
      <c r="M648" s="97" t="str">
        <f>IF(E649="","　　　　　　　　　",SUMIF(D634:D648,L648,C634:C648))</f>
        <v>　　　　　　　　　</v>
      </c>
    </row>
    <row r="649" spans="1:16" s="94" customFormat="1" ht="25.15" customHeight="1" x14ac:dyDescent="0.15">
      <c r="A649" s="251"/>
      <c r="B649" s="251"/>
      <c r="D649" s="98" t="s">
        <v>162</v>
      </c>
      <c r="E649" s="99" t="str">
        <f>IF(SUM(C634:C648)=0,"",SUM(C634:C648))</f>
        <v/>
      </c>
      <c r="F649" s="100" t="str">
        <f>"円、うち立候補準備："&amp;TEXT(M648,"#,##0")&amp;"円、選挙運動："&amp;TEXT(M649,"#,##0")&amp;"円）"</f>
        <v>円、うち立候補準備：　　　　　　　　　円、選挙運動：　　　　　　　　　円）</v>
      </c>
      <c r="G649" s="101"/>
      <c r="H649" s="100"/>
      <c r="I649" s="100"/>
      <c r="J649" s="100"/>
      <c r="L649" s="96" t="str">
        <f>M633</f>
        <v>選挙
運動</v>
      </c>
      <c r="M649" s="97" t="str">
        <f>IF(E649="","　　　　　　　　　",SUMIF(D634:D648,L649,C634:C648))</f>
        <v>　　　　　　　　　</v>
      </c>
    </row>
    <row r="650" spans="1:16" ht="20.45" customHeight="1" x14ac:dyDescent="0.15">
      <c r="F650" s="117" t="str">
        <f>IF(E631="","費計：",E631&amp;"計：")</f>
        <v>費計：</v>
      </c>
      <c r="G650" s="253" t="str">
        <f>IF(OR(E631="",COUNTA(C634:C648)=0),"",SUMIF($E$1:E649,E631,$E$19:E649))</f>
        <v/>
      </c>
      <c r="H650" s="253" t="s">
        <v>29</v>
      </c>
    </row>
    <row r="651" spans="1:16" ht="20.45" customHeight="1" x14ac:dyDescent="0.15">
      <c r="F651" s="254" t="s">
        <v>115</v>
      </c>
      <c r="G651" s="253" t="str">
        <f>IF(E631="","",SUMIF($E$1:E649,L636,$E$19:E649)+SUMIF($E$1:E649,L637,$E$19:E649))</f>
        <v/>
      </c>
      <c r="H651" s="253" t="s">
        <v>29</v>
      </c>
    </row>
    <row r="652" spans="1:16" ht="16.899999999999999" customHeight="1" x14ac:dyDescent="0.15">
      <c r="A652" s="242" t="s">
        <v>102</v>
      </c>
      <c r="B652" s="242"/>
      <c r="C652" s="103" t="str">
        <f>IF($C$1="　","(No.　　)",C631+1)</f>
        <v>(No.　　)</v>
      </c>
      <c r="D652" s="84" t="s">
        <v>103</v>
      </c>
      <c r="E652" s="244"/>
      <c r="G652" s="86"/>
      <c r="O652" s="85" t="str">
        <f>IFERROR(VLOOKUP(E652,L656:N666,3,FALSE),"")</f>
        <v/>
      </c>
      <c r="P652" s="85" t="str">
        <f>IF(OR(E652=L657,E652=L658),N657+N658,"")</f>
        <v/>
      </c>
    </row>
    <row r="653" spans="1:16" ht="26.25" customHeight="1" x14ac:dyDescent="0.15">
      <c r="A653" s="245" t="s">
        <v>14</v>
      </c>
      <c r="B653" s="246"/>
      <c r="C653" s="209" t="s">
        <v>46</v>
      </c>
      <c r="D653" s="211" t="s">
        <v>24</v>
      </c>
      <c r="E653" s="213" t="s">
        <v>25</v>
      </c>
      <c r="F653" s="116" t="s">
        <v>58</v>
      </c>
      <c r="G653" s="116"/>
      <c r="H653" s="116"/>
      <c r="I653" s="214" t="s">
        <v>44</v>
      </c>
      <c r="J653" s="213" t="s">
        <v>18</v>
      </c>
      <c r="L653" s="207" t="s">
        <v>61</v>
      </c>
      <c r="M653" s="208"/>
    </row>
    <row r="654" spans="1:16" ht="26.25" customHeight="1" x14ac:dyDescent="0.15">
      <c r="A654" s="247"/>
      <c r="B654" s="248"/>
      <c r="C654" s="210"/>
      <c r="D654" s="212"/>
      <c r="E654" s="213"/>
      <c r="F654" s="87" t="s">
        <v>12</v>
      </c>
      <c r="G654" s="174" t="s">
        <v>13</v>
      </c>
      <c r="H654" s="174" t="s">
        <v>17</v>
      </c>
      <c r="I654" s="214"/>
      <c r="J654" s="213"/>
      <c r="L654" s="88" t="s">
        <v>104</v>
      </c>
      <c r="M654" s="88" t="s">
        <v>101</v>
      </c>
    </row>
    <row r="655" spans="1:16" s="94" customFormat="1" ht="28.5" customHeight="1" x14ac:dyDescent="0.15">
      <c r="A655" s="249"/>
      <c r="B655" s="250"/>
      <c r="C655" s="89"/>
      <c r="D655" s="90"/>
      <c r="E655" s="91"/>
      <c r="F655" s="93"/>
      <c r="G655" s="93"/>
      <c r="H655" s="93"/>
      <c r="I655" s="92"/>
      <c r="J655" s="92"/>
    </row>
    <row r="656" spans="1:16" s="94" customFormat="1" ht="28.5" customHeight="1" x14ac:dyDescent="0.15">
      <c r="A656" s="249"/>
      <c r="B656" s="250"/>
      <c r="C656" s="89"/>
      <c r="D656" s="90"/>
      <c r="E656" s="91"/>
      <c r="F656" s="93"/>
      <c r="G656" s="93"/>
      <c r="H656" s="93"/>
      <c r="I656" s="92"/>
      <c r="J656" s="92"/>
      <c r="L656" s="94" t="s">
        <v>163</v>
      </c>
      <c r="N656" s="94">
        <f>COUNTIF($E$1:E669,L656)</f>
        <v>0</v>
      </c>
      <c r="O656" s="95"/>
    </row>
    <row r="657" spans="1:15" s="94" customFormat="1" ht="28.5" customHeight="1" x14ac:dyDescent="0.15">
      <c r="A657" s="249"/>
      <c r="B657" s="250"/>
      <c r="C657" s="89"/>
      <c r="D657" s="90"/>
      <c r="E657" s="91"/>
      <c r="F657" s="93"/>
      <c r="G657" s="93"/>
      <c r="H657" s="93"/>
      <c r="I657" s="92"/>
      <c r="J657" s="92"/>
      <c r="L657" s="94" t="s">
        <v>145</v>
      </c>
      <c r="N657" s="94">
        <f>COUNTIF($E$1:E669,L657)</f>
        <v>0</v>
      </c>
      <c r="O657" s="95"/>
    </row>
    <row r="658" spans="1:15" s="94" customFormat="1" ht="28.5" customHeight="1" x14ac:dyDescent="0.15">
      <c r="A658" s="249"/>
      <c r="B658" s="250"/>
      <c r="C658" s="89"/>
      <c r="D658" s="90"/>
      <c r="E658" s="91"/>
      <c r="F658" s="93"/>
      <c r="G658" s="93"/>
      <c r="H658" s="93"/>
      <c r="I658" s="92"/>
      <c r="J658" s="92"/>
      <c r="L658" s="94" t="s">
        <v>161</v>
      </c>
      <c r="N658" s="94">
        <f>COUNTIF($E$1:E669,L658)</f>
        <v>0</v>
      </c>
    </row>
    <row r="659" spans="1:15" s="94" customFormat="1" ht="28.5" customHeight="1" x14ac:dyDescent="0.15">
      <c r="A659" s="249"/>
      <c r="B659" s="250"/>
      <c r="C659" s="89"/>
      <c r="D659" s="90"/>
      <c r="E659" s="91"/>
      <c r="F659" s="93"/>
      <c r="G659" s="93"/>
      <c r="H659" s="93"/>
      <c r="I659" s="92"/>
      <c r="J659" s="92"/>
      <c r="L659" s="94" t="s">
        <v>155</v>
      </c>
      <c r="N659" s="94">
        <f>COUNTIF($E$1:E669,L659)</f>
        <v>0</v>
      </c>
    </row>
    <row r="660" spans="1:15" s="94" customFormat="1" ht="28.5" customHeight="1" x14ac:dyDescent="0.15">
      <c r="A660" s="249"/>
      <c r="B660" s="250"/>
      <c r="C660" s="89"/>
      <c r="D660" s="90"/>
      <c r="E660" s="91"/>
      <c r="F660" s="93"/>
      <c r="G660" s="93"/>
      <c r="H660" s="93"/>
      <c r="I660" s="92"/>
      <c r="J660" s="92"/>
      <c r="L660" s="94" t="s">
        <v>164</v>
      </c>
      <c r="N660" s="94">
        <f>COUNTIF($E$1:E669,L660)</f>
        <v>0</v>
      </c>
    </row>
    <row r="661" spans="1:15" s="94" customFormat="1" ht="28.5" customHeight="1" x14ac:dyDescent="0.15">
      <c r="A661" s="249"/>
      <c r="B661" s="250"/>
      <c r="C661" s="89"/>
      <c r="D661" s="90"/>
      <c r="E661" s="91"/>
      <c r="F661" s="93"/>
      <c r="G661" s="93"/>
      <c r="H661" s="93"/>
      <c r="I661" s="92"/>
      <c r="J661" s="92"/>
      <c r="L661" s="94" t="s">
        <v>156</v>
      </c>
      <c r="N661" s="94">
        <f>COUNTIF($E$1:E674,L661)</f>
        <v>0</v>
      </c>
    </row>
    <row r="662" spans="1:15" s="94" customFormat="1" ht="28.5" customHeight="1" x14ac:dyDescent="0.15">
      <c r="A662" s="249"/>
      <c r="B662" s="250"/>
      <c r="C662" s="89"/>
      <c r="D662" s="90"/>
      <c r="E662" s="91"/>
      <c r="F662" s="93"/>
      <c r="G662" s="93"/>
      <c r="H662" s="93"/>
      <c r="I662" s="92"/>
      <c r="J662" s="92"/>
      <c r="L662" s="94" t="s">
        <v>157</v>
      </c>
      <c r="N662" s="94">
        <f>COUNTIF($E$1:E669,L662)</f>
        <v>0</v>
      </c>
    </row>
    <row r="663" spans="1:15" s="94" customFormat="1" ht="28.5" customHeight="1" x14ac:dyDescent="0.15">
      <c r="A663" s="249"/>
      <c r="B663" s="250"/>
      <c r="C663" s="89"/>
      <c r="D663" s="90"/>
      <c r="E663" s="91"/>
      <c r="F663" s="93"/>
      <c r="G663" s="93"/>
      <c r="H663" s="93"/>
      <c r="I663" s="92"/>
      <c r="J663" s="92"/>
      <c r="L663" s="94" t="s">
        <v>150</v>
      </c>
      <c r="N663" s="94">
        <f>COUNTIF($E$1:E669,L663)</f>
        <v>0</v>
      </c>
    </row>
    <row r="664" spans="1:15" s="94" customFormat="1" ht="28.5" customHeight="1" x14ac:dyDescent="0.15">
      <c r="A664" s="249"/>
      <c r="B664" s="250"/>
      <c r="C664" s="89"/>
      <c r="D664" s="90"/>
      <c r="E664" s="91"/>
      <c r="F664" s="93"/>
      <c r="G664" s="93"/>
      <c r="H664" s="93"/>
      <c r="I664" s="92"/>
      <c r="J664" s="92"/>
      <c r="L664" s="94" t="s">
        <v>165</v>
      </c>
      <c r="N664" s="94">
        <f>COUNTIF($E$1:E659,L664)</f>
        <v>0</v>
      </c>
    </row>
    <row r="665" spans="1:15" s="94" customFormat="1" ht="28.5" customHeight="1" x14ac:dyDescent="0.15">
      <c r="A665" s="249"/>
      <c r="B665" s="250"/>
      <c r="C665" s="89"/>
      <c r="D665" s="90"/>
      <c r="E665" s="91"/>
      <c r="F665" s="93"/>
      <c r="G665" s="93"/>
      <c r="H665" s="93"/>
      <c r="I665" s="92"/>
      <c r="J665" s="92"/>
      <c r="L665" s="94" t="s">
        <v>152</v>
      </c>
      <c r="N665" s="94">
        <f>COUNTIF($E$1:E669,L665)</f>
        <v>0</v>
      </c>
    </row>
    <row r="666" spans="1:15" s="94" customFormat="1" ht="28.5" customHeight="1" x14ac:dyDescent="0.15">
      <c r="A666" s="249"/>
      <c r="B666" s="250"/>
      <c r="C666" s="89"/>
      <c r="D666" s="90"/>
      <c r="E666" s="91"/>
      <c r="F666" s="93"/>
      <c r="G666" s="93"/>
      <c r="H666" s="93"/>
      <c r="I666" s="92"/>
      <c r="J666" s="92"/>
      <c r="L666" s="94" t="s">
        <v>160</v>
      </c>
      <c r="N666" s="94">
        <f>COUNTIF($E$1:E669,L666)</f>
        <v>0</v>
      </c>
    </row>
    <row r="667" spans="1:15" s="94" customFormat="1" ht="28.5" customHeight="1" x14ac:dyDescent="0.15">
      <c r="A667" s="249"/>
      <c r="B667" s="250"/>
      <c r="C667" s="89"/>
      <c r="D667" s="90"/>
      <c r="E667" s="91"/>
      <c r="F667" s="93"/>
      <c r="G667" s="93"/>
      <c r="H667" s="93"/>
      <c r="I667" s="92"/>
      <c r="J667" s="92"/>
    </row>
    <row r="668" spans="1:15" s="94" customFormat="1" ht="28.5" customHeight="1" x14ac:dyDescent="0.15">
      <c r="A668" s="249"/>
      <c r="B668" s="250"/>
      <c r="C668" s="89"/>
      <c r="D668" s="90"/>
      <c r="E668" s="91"/>
      <c r="F668" s="93"/>
      <c r="G668" s="93"/>
      <c r="H668" s="93"/>
      <c r="I668" s="92"/>
      <c r="J668" s="92"/>
    </row>
    <row r="669" spans="1:15" s="94" customFormat="1" ht="28.5" customHeight="1" x14ac:dyDescent="0.15">
      <c r="A669" s="249"/>
      <c r="B669" s="250"/>
      <c r="C669" s="89"/>
      <c r="D669" s="90"/>
      <c r="E669" s="91"/>
      <c r="F669" s="93"/>
      <c r="G669" s="93"/>
      <c r="H669" s="93"/>
      <c r="I669" s="92"/>
      <c r="J669" s="92"/>
      <c r="L669" s="96" t="str">
        <f>L654</f>
        <v>立候補
準備</v>
      </c>
      <c r="M669" s="97" t="str">
        <f>IF(E670="","　　　　　　　　　",SUMIF(D655:D669,L669,C655:C669))</f>
        <v>　　　　　　　　　</v>
      </c>
    </row>
    <row r="670" spans="1:15" s="94" customFormat="1" ht="25.15" customHeight="1" x14ac:dyDescent="0.15">
      <c r="A670" s="251"/>
      <c r="B670" s="251"/>
      <c r="D670" s="98" t="s">
        <v>162</v>
      </c>
      <c r="E670" s="99" t="str">
        <f>IF(SUM(C655:C669)=0,"",SUM(C655:C669))</f>
        <v/>
      </c>
      <c r="F670" s="100" t="str">
        <f>"円、うち立候補準備："&amp;TEXT(M669,"#,##0")&amp;"円、選挙運動："&amp;TEXT(M670,"#,##0")&amp;"円）"</f>
        <v>円、うち立候補準備：　　　　　　　　　円、選挙運動：　　　　　　　　　円）</v>
      </c>
      <c r="G670" s="101"/>
      <c r="H670" s="100"/>
      <c r="I670" s="100"/>
      <c r="J670" s="100"/>
      <c r="L670" s="96" t="str">
        <f>M654</f>
        <v>選挙
運動</v>
      </c>
      <c r="M670" s="97" t="str">
        <f>IF(E670="","　　　　　　　　　",SUMIF(D655:D669,L670,C655:C669))</f>
        <v>　　　　　　　　　</v>
      </c>
    </row>
    <row r="671" spans="1:15" ht="20.45" customHeight="1" x14ac:dyDescent="0.15">
      <c r="F671" s="117" t="str">
        <f>IF(E652="","費計：",E652&amp;"計：")</f>
        <v>費計：</v>
      </c>
      <c r="G671" s="253" t="str">
        <f>IF(OR(E652="",COUNTA(C655:C669)=0),"",SUMIF($E$1:E670,E652,$E$19:E670))</f>
        <v/>
      </c>
      <c r="H671" s="253" t="s">
        <v>29</v>
      </c>
    </row>
    <row r="672" spans="1:15" ht="20.45" customHeight="1" x14ac:dyDescent="0.15">
      <c r="F672" s="254" t="s">
        <v>115</v>
      </c>
      <c r="G672" s="253" t="str">
        <f>IF(E652="","",SUMIF($E$1:E670,L657,$E$19:E670)+SUMIF($E$1:E670,L658,$E$19:E670))</f>
        <v/>
      </c>
      <c r="H672" s="253" t="s">
        <v>29</v>
      </c>
    </row>
    <row r="673" spans="1:16" ht="16.899999999999999" customHeight="1" x14ac:dyDescent="0.15">
      <c r="A673" s="242" t="s">
        <v>102</v>
      </c>
      <c r="B673" s="242"/>
      <c r="C673" s="103" t="str">
        <f>IF($C$1="　","(No.　　)",C652+1)</f>
        <v>(No.　　)</v>
      </c>
      <c r="D673" s="84" t="s">
        <v>103</v>
      </c>
      <c r="E673" s="244"/>
      <c r="G673" s="86"/>
      <c r="O673" s="85" t="str">
        <f>IFERROR(VLOOKUP(E673,L677:N687,3,FALSE),"")</f>
        <v/>
      </c>
      <c r="P673" s="85" t="str">
        <f>IF(OR(E673=L678,E673=L679),N678+N679,"")</f>
        <v/>
      </c>
    </row>
    <row r="674" spans="1:16" ht="26.25" customHeight="1" x14ac:dyDescent="0.15">
      <c r="A674" s="245" t="s">
        <v>14</v>
      </c>
      <c r="B674" s="246"/>
      <c r="C674" s="209" t="s">
        <v>46</v>
      </c>
      <c r="D674" s="211" t="s">
        <v>24</v>
      </c>
      <c r="E674" s="213" t="s">
        <v>25</v>
      </c>
      <c r="F674" s="116" t="s">
        <v>58</v>
      </c>
      <c r="G674" s="116"/>
      <c r="H674" s="116"/>
      <c r="I674" s="214" t="s">
        <v>44</v>
      </c>
      <c r="J674" s="213" t="s">
        <v>18</v>
      </c>
      <c r="L674" s="207" t="s">
        <v>61</v>
      </c>
      <c r="M674" s="208"/>
    </row>
    <row r="675" spans="1:16" ht="26.25" customHeight="1" x14ac:dyDescent="0.15">
      <c r="A675" s="247"/>
      <c r="B675" s="248"/>
      <c r="C675" s="210"/>
      <c r="D675" s="212"/>
      <c r="E675" s="213"/>
      <c r="F675" s="87" t="s">
        <v>12</v>
      </c>
      <c r="G675" s="174" t="s">
        <v>13</v>
      </c>
      <c r="H675" s="174" t="s">
        <v>17</v>
      </c>
      <c r="I675" s="214"/>
      <c r="J675" s="213"/>
      <c r="L675" s="88" t="s">
        <v>104</v>
      </c>
      <c r="M675" s="88" t="s">
        <v>101</v>
      </c>
    </row>
    <row r="676" spans="1:16" s="94" customFormat="1" ht="28.5" customHeight="1" x14ac:dyDescent="0.15">
      <c r="A676" s="249"/>
      <c r="B676" s="250"/>
      <c r="C676" s="89"/>
      <c r="D676" s="90"/>
      <c r="E676" s="91"/>
      <c r="F676" s="93"/>
      <c r="G676" s="93"/>
      <c r="H676" s="93"/>
      <c r="I676" s="92"/>
      <c r="J676" s="92"/>
    </row>
    <row r="677" spans="1:16" s="94" customFormat="1" ht="28.5" customHeight="1" x14ac:dyDescent="0.15">
      <c r="A677" s="249"/>
      <c r="B677" s="250"/>
      <c r="C677" s="89"/>
      <c r="D677" s="90"/>
      <c r="E677" s="91"/>
      <c r="F677" s="93"/>
      <c r="G677" s="93"/>
      <c r="H677" s="93"/>
      <c r="I677" s="92"/>
      <c r="J677" s="92"/>
      <c r="L677" s="94" t="s">
        <v>163</v>
      </c>
      <c r="N677" s="94">
        <f>COUNTIF($E$1:E690,L677)</f>
        <v>0</v>
      </c>
      <c r="O677" s="95"/>
    </row>
    <row r="678" spans="1:16" s="94" customFormat="1" ht="28.5" customHeight="1" x14ac:dyDescent="0.15">
      <c r="A678" s="249"/>
      <c r="B678" s="250"/>
      <c r="C678" s="89"/>
      <c r="D678" s="90"/>
      <c r="E678" s="91"/>
      <c r="F678" s="93"/>
      <c r="G678" s="93"/>
      <c r="H678" s="93"/>
      <c r="I678" s="92"/>
      <c r="J678" s="92"/>
      <c r="L678" s="94" t="s">
        <v>154</v>
      </c>
      <c r="N678" s="94">
        <f>COUNTIF($E$1:E690,L678)</f>
        <v>0</v>
      </c>
      <c r="O678" s="95"/>
    </row>
    <row r="679" spans="1:16" s="94" customFormat="1" ht="28.5" customHeight="1" x14ac:dyDescent="0.15">
      <c r="A679" s="249"/>
      <c r="B679" s="250"/>
      <c r="C679" s="89"/>
      <c r="D679" s="90"/>
      <c r="E679" s="91"/>
      <c r="F679" s="93"/>
      <c r="G679" s="93"/>
      <c r="H679" s="93"/>
      <c r="I679" s="92"/>
      <c r="J679" s="92"/>
      <c r="L679" s="94" t="s">
        <v>161</v>
      </c>
      <c r="N679" s="94">
        <f>COUNTIF($E$1:E690,L679)</f>
        <v>0</v>
      </c>
    </row>
    <row r="680" spans="1:16" s="94" customFormat="1" ht="28.5" customHeight="1" x14ac:dyDescent="0.15">
      <c r="A680" s="249"/>
      <c r="B680" s="250"/>
      <c r="C680" s="89"/>
      <c r="D680" s="90"/>
      <c r="E680" s="91"/>
      <c r="F680" s="93"/>
      <c r="G680" s="93"/>
      <c r="H680" s="93"/>
      <c r="I680" s="92"/>
      <c r="J680" s="92"/>
      <c r="L680" s="94" t="s">
        <v>146</v>
      </c>
      <c r="N680" s="94">
        <f>COUNTIF($E$1:E690,L680)</f>
        <v>0</v>
      </c>
    </row>
    <row r="681" spans="1:16" s="94" customFormat="1" ht="28.5" customHeight="1" x14ac:dyDescent="0.15">
      <c r="A681" s="249"/>
      <c r="B681" s="250"/>
      <c r="C681" s="89"/>
      <c r="D681" s="90"/>
      <c r="E681" s="91"/>
      <c r="F681" s="93"/>
      <c r="G681" s="93"/>
      <c r="H681" s="93"/>
      <c r="I681" s="92"/>
      <c r="J681" s="92"/>
      <c r="L681" s="94" t="s">
        <v>164</v>
      </c>
      <c r="N681" s="94">
        <f>COUNTIF($E$1:E690,L681)</f>
        <v>0</v>
      </c>
    </row>
    <row r="682" spans="1:16" s="94" customFormat="1" ht="28.5" customHeight="1" x14ac:dyDescent="0.15">
      <c r="A682" s="249"/>
      <c r="B682" s="250"/>
      <c r="C682" s="89"/>
      <c r="D682" s="90"/>
      <c r="E682" s="91"/>
      <c r="F682" s="93"/>
      <c r="G682" s="93"/>
      <c r="H682" s="93"/>
      <c r="I682" s="92"/>
      <c r="J682" s="92"/>
      <c r="L682" s="94" t="s">
        <v>156</v>
      </c>
      <c r="N682" s="94">
        <f>COUNTIF($E$1:E695,L682)</f>
        <v>0</v>
      </c>
    </row>
    <row r="683" spans="1:16" s="94" customFormat="1" ht="28.5" customHeight="1" x14ac:dyDescent="0.15">
      <c r="A683" s="249"/>
      <c r="B683" s="250"/>
      <c r="C683" s="89"/>
      <c r="D683" s="90"/>
      <c r="E683" s="91"/>
      <c r="F683" s="93"/>
      <c r="G683" s="93"/>
      <c r="H683" s="93"/>
      <c r="I683" s="92"/>
      <c r="J683" s="92"/>
      <c r="L683" s="94" t="s">
        <v>157</v>
      </c>
      <c r="N683" s="94">
        <f>COUNTIF($E$1:E690,L683)</f>
        <v>0</v>
      </c>
    </row>
    <row r="684" spans="1:16" s="94" customFormat="1" ht="28.5" customHeight="1" x14ac:dyDescent="0.15">
      <c r="A684" s="249"/>
      <c r="B684" s="250"/>
      <c r="C684" s="89"/>
      <c r="D684" s="90"/>
      <c r="E684" s="91"/>
      <c r="F684" s="93"/>
      <c r="G684" s="93"/>
      <c r="H684" s="93"/>
      <c r="I684" s="92"/>
      <c r="J684" s="92"/>
      <c r="L684" s="94" t="s">
        <v>150</v>
      </c>
      <c r="N684" s="94">
        <f>COUNTIF($E$1:E690,L684)</f>
        <v>0</v>
      </c>
    </row>
    <row r="685" spans="1:16" s="94" customFormat="1" ht="28.5" customHeight="1" x14ac:dyDescent="0.15">
      <c r="A685" s="249"/>
      <c r="B685" s="250"/>
      <c r="C685" s="89"/>
      <c r="D685" s="90"/>
      <c r="E685" s="91"/>
      <c r="F685" s="93"/>
      <c r="G685" s="93"/>
      <c r="H685" s="93"/>
      <c r="I685" s="92"/>
      <c r="J685" s="92"/>
      <c r="L685" s="94" t="s">
        <v>151</v>
      </c>
      <c r="N685" s="94">
        <f>COUNTIF($E$1:E680,L685)</f>
        <v>0</v>
      </c>
    </row>
    <row r="686" spans="1:16" s="94" customFormat="1" ht="28.5" customHeight="1" x14ac:dyDescent="0.15">
      <c r="A686" s="249"/>
      <c r="B686" s="250"/>
      <c r="C686" s="89"/>
      <c r="D686" s="90"/>
      <c r="E686" s="91"/>
      <c r="F686" s="93"/>
      <c r="G686" s="93"/>
      <c r="H686" s="93"/>
      <c r="I686" s="92"/>
      <c r="J686" s="92"/>
      <c r="L686" s="94" t="s">
        <v>159</v>
      </c>
      <c r="N686" s="94">
        <f>COUNTIF($E$1:E690,L686)</f>
        <v>0</v>
      </c>
    </row>
    <row r="687" spans="1:16" s="94" customFormat="1" ht="28.5" customHeight="1" x14ac:dyDescent="0.15">
      <c r="A687" s="249"/>
      <c r="B687" s="250"/>
      <c r="C687" s="89"/>
      <c r="D687" s="90"/>
      <c r="E687" s="91"/>
      <c r="F687" s="93"/>
      <c r="G687" s="93"/>
      <c r="H687" s="93"/>
      <c r="I687" s="92"/>
      <c r="J687" s="92"/>
      <c r="L687" s="94" t="s">
        <v>160</v>
      </c>
      <c r="N687" s="94">
        <f>COUNTIF($E$1:E690,L687)</f>
        <v>0</v>
      </c>
    </row>
    <row r="688" spans="1:16" s="94" customFormat="1" ht="28.5" customHeight="1" x14ac:dyDescent="0.15">
      <c r="A688" s="249"/>
      <c r="B688" s="250"/>
      <c r="C688" s="89"/>
      <c r="D688" s="90"/>
      <c r="E688" s="91"/>
      <c r="F688" s="93"/>
      <c r="G688" s="93"/>
      <c r="H688" s="93"/>
      <c r="I688" s="92"/>
      <c r="J688" s="92"/>
    </row>
    <row r="689" spans="1:16" s="94" customFormat="1" ht="28.5" customHeight="1" x14ac:dyDescent="0.15">
      <c r="A689" s="249"/>
      <c r="B689" s="250"/>
      <c r="C689" s="89"/>
      <c r="D689" s="90"/>
      <c r="E689" s="91"/>
      <c r="F689" s="93"/>
      <c r="G689" s="93"/>
      <c r="H689" s="93"/>
      <c r="I689" s="92"/>
      <c r="J689" s="92"/>
    </row>
    <row r="690" spans="1:16" s="94" customFormat="1" ht="28.5" customHeight="1" x14ac:dyDescent="0.15">
      <c r="A690" s="249"/>
      <c r="B690" s="250"/>
      <c r="C690" s="89"/>
      <c r="D690" s="90"/>
      <c r="E690" s="91"/>
      <c r="F690" s="93"/>
      <c r="G690" s="93"/>
      <c r="H690" s="93"/>
      <c r="I690" s="92"/>
      <c r="J690" s="92"/>
      <c r="L690" s="96" t="str">
        <f>L675</f>
        <v>立候補
準備</v>
      </c>
      <c r="M690" s="97" t="str">
        <f>IF(E691="","　　　　　　　　　",SUMIF(D676:D690,L690,C676:C690))</f>
        <v>　　　　　　　　　</v>
      </c>
    </row>
    <row r="691" spans="1:16" s="94" customFormat="1" ht="25.15" customHeight="1" x14ac:dyDescent="0.15">
      <c r="A691" s="251"/>
      <c r="B691" s="251"/>
      <c r="D691" s="98" t="s">
        <v>153</v>
      </c>
      <c r="E691" s="99" t="str">
        <f>IF(SUM(C676:C690)=0,"",SUM(C676:C690))</f>
        <v/>
      </c>
      <c r="F691" s="100" t="str">
        <f>"円、うち立候補準備："&amp;TEXT(M690,"#,##0")&amp;"円、選挙運動："&amp;TEXT(M691,"#,##0")&amp;"円）"</f>
        <v>円、うち立候補準備：　　　　　　　　　円、選挙運動：　　　　　　　　　円）</v>
      </c>
      <c r="G691" s="101"/>
      <c r="H691" s="100"/>
      <c r="I691" s="100"/>
      <c r="J691" s="100"/>
      <c r="L691" s="96" t="str">
        <f>M675</f>
        <v>選挙
運動</v>
      </c>
      <c r="M691" s="97" t="str">
        <f>IF(E691="","　　　　　　　　　",SUMIF(D676:D690,L691,C676:C690))</f>
        <v>　　　　　　　　　</v>
      </c>
    </row>
    <row r="692" spans="1:16" ht="20.45" customHeight="1" x14ac:dyDescent="0.15">
      <c r="F692" s="117" t="str">
        <f>IF(E673="","費計：",E673&amp;"計：")</f>
        <v>費計：</v>
      </c>
      <c r="G692" s="253" t="str">
        <f>IF(OR(E673="",COUNTA(C676:C690)=0),"",SUMIF($E$1:E691,E673,$E$19:E691))</f>
        <v/>
      </c>
      <c r="H692" s="253" t="s">
        <v>29</v>
      </c>
    </row>
    <row r="693" spans="1:16" ht="20.45" customHeight="1" x14ac:dyDescent="0.15">
      <c r="F693" s="254" t="s">
        <v>115</v>
      </c>
      <c r="G693" s="253" t="str">
        <f>IF(E673="","",SUMIF($E$1:E691,L678,$E$19:E691)+SUMIF($E$1:E691,L679,$E$19:E691))</f>
        <v/>
      </c>
      <c r="H693" s="253" t="s">
        <v>29</v>
      </c>
    </row>
    <row r="694" spans="1:16" ht="16.899999999999999" customHeight="1" x14ac:dyDescent="0.15">
      <c r="A694" s="242" t="s">
        <v>102</v>
      </c>
      <c r="B694" s="242"/>
      <c r="C694" s="103" t="str">
        <f>IF($C$1="　","(No.　　)",C673+1)</f>
        <v>(No.　　)</v>
      </c>
      <c r="D694" s="84" t="s">
        <v>103</v>
      </c>
      <c r="E694" s="244"/>
      <c r="G694" s="86"/>
      <c r="O694" s="85" t="str">
        <f>IFERROR(VLOOKUP(E694,L698:N708,3,FALSE),"")</f>
        <v/>
      </c>
      <c r="P694" s="85" t="str">
        <f>IF(OR(E694=L699,E694=L700),N699+N700,"")</f>
        <v/>
      </c>
    </row>
    <row r="695" spans="1:16" ht="26.25" customHeight="1" x14ac:dyDescent="0.15">
      <c r="A695" s="245" t="s">
        <v>14</v>
      </c>
      <c r="B695" s="246"/>
      <c r="C695" s="209" t="s">
        <v>46</v>
      </c>
      <c r="D695" s="211" t="s">
        <v>24</v>
      </c>
      <c r="E695" s="213" t="s">
        <v>25</v>
      </c>
      <c r="F695" s="116" t="s">
        <v>58</v>
      </c>
      <c r="G695" s="116"/>
      <c r="H695" s="116"/>
      <c r="I695" s="214" t="s">
        <v>44</v>
      </c>
      <c r="J695" s="213" t="s">
        <v>18</v>
      </c>
      <c r="L695" s="207" t="s">
        <v>61</v>
      </c>
      <c r="M695" s="208"/>
    </row>
    <row r="696" spans="1:16" ht="26.25" customHeight="1" x14ac:dyDescent="0.15">
      <c r="A696" s="247"/>
      <c r="B696" s="248"/>
      <c r="C696" s="210"/>
      <c r="D696" s="212"/>
      <c r="E696" s="213"/>
      <c r="F696" s="87" t="s">
        <v>12</v>
      </c>
      <c r="G696" s="174" t="s">
        <v>13</v>
      </c>
      <c r="H696" s="174" t="s">
        <v>17</v>
      </c>
      <c r="I696" s="214"/>
      <c r="J696" s="213"/>
      <c r="L696" s="88" t="s">
        <v>104</v>
      </c>
      <c r="M696" s="88" t="s">
        <v>101</v>
      </c>
    </row>
    <row r="697" spans="1:16" s="94" customFormat="1" ht="28.5" customHeight="1" x14ac:dyDescent="0.15">
      <c r="A697" s="249"/>
      <c r="B697" s="250"/>
      <c r="C697" s="89"/>
      <c r="D697" s="90"/>
      <c r="E697" s="91"/>
      <c r="F697" s="93"/>
      <c r="G697" s="93"/>
      <c r="H697" s="93"/>
      <c r="I697" s="92"/>
      <c r="J697" s="92"/>
    </row>
    <row r="698" spans="1:16" s="94" customFormat="1" ht="28.5" customHeight="1" x14ac:dyDescent="0.15">
      <c r="A698" s="249"/>
      <c r="B698" s="250"/>
      <c r="C698" s="89"/>
      <c r="D698" s="90"/>
      <c r="E698" s="91"/>
      <c r="F698" s="93"/>
      <c r="G698" s="93"/>
      <c r="H698" s="93"/>
      <c r="I698" s="92"/>
      <c r="J698" s="92"/>
      <c r="L698" s="94" t="s">
        <v>163</v>
      </c>
      <c r="N698" s="94">
        <f>COUNTIF($E$1:E711,L698)</f>
        <v>0</v>
      </c>
      <c r="O698" s="95"/>
    </row>
    <row r="699" spans="1:16" s="94" customFormat="1" ht="28.5" customHeight="1" x14ac:dyDescent="0.15">
      <c r="A699" s="249"/>
      <c r="B699" s="250"/>
      <c r="C699" s="89"/>
      <c r="D699" s="90"/>
      <c r="E699" s="91"/>
      <c r="F699" s="93"/>
      <c r="G699" s="93"/>
      <c r="H699" s="93"/>
      <c r="I699" s="92"/>
      <c r="J699" s="92"/>
      <c r="L699" s="94" t="s">
        <v>145</v>
      </c>
      <c r="N699" s="94">
        <f>COUNTIF($E$1:E711,L699)</f>
        <v>0</v>
      </c>
      <c r="O699" s="95"/>
    </row>
    <row r="700" spans="1:16" s="94" customFormat="1" ht="28.5" customHeight="1" x14ac:dyDescent="0.15">
      <c r="A700" s="249"/>
      <c r="B700" s="250"/>
      <c r="C700" s="89"/>
      <c r="D700" s="90"/>
      <c r="E700" s="91"/>
      <c r="F700" s="93"/>
      <c r="G700" s="93"/>
      <c r="H700" s="93"/>
      <c r="I700" s="92"/>
      <c r="J700" s="92"/>
      <c r="L700" s="94" t="s">
        <v>161</v>
      </c>
      <c r="N700" s="94">
        <f>COUNTIF($E$1:E711,L700)</f>
        <v>0</v>
      </c>
    </row>
    <row r="701" spans="1:16" s="94" customFormat="1" ht="28.5" customHeight="1" x14ac:dyDescent="0.15">
      <c r="A701" s="249"/>
      <c r="B701" s="250"/>
      <c r="C701" s="89"/>
      <c r="D701" s="90"/>
      <c r="E701" s="91"/>
      <c r="F701" s="93"/>
      <c r="G701" s="93"/>
      <c r="H701" s="93"/>
      <c r="I701" s="92"/>
      <c r="J701" s="92"/>
      <c r="L701" s="94" t="s">
        <v>155</v>
      </c>
      <c r="N701" s="94">
        <f>COUNTIF($E$1:E711,L701)</f>
        <v>0</v>
      </c>
    </row>
    <row r="702" spans="1:16" s="94" customFormat="1" ht="28.5" customHeight="1" x14ac:dyDescent="0.15">
      <c r="A702" s="249"/>
      <c r="B702" s="250"/>
      <c r="C702" s="89"/>
      <c r="D702" s="90"/>
      <c r="E702" s="91"/>
      <c r="F702" s="93"/>
      <c r="G702" s="93"/>
      <c r="H702" s="93"/>
      <c r="I702" s="92"/>
      <c r="J702" s="92"/>
      <c r="L702" s="94" t="s">
        <v>147</v>
      </c>
      <c r="N702" s="94">
        <f>COUNTIF($E$1:E711,L702)</f>
        <v>0</v>
      </c>
    </row>
    <row r="703" spans="1:16" s="94" customFormat="1" ht="28.5" customHeight="1" x14ac:dyDescent="0.15">
      <c r="A703" s="249"/>
      <c r="B703" s="250"/>
      <c r="C703" s="89"/>
      <c r="D703" s="90"/>
      <c r="E703" s="91"/>
      <c r="F703" s="93"/>
      <c r="G703" s="93"/>
      <c r="H703" s="93"/>
      <c r="I703" s="92"/>
      <c r="J703" s="92"/>
      <c r="L703" s="94" t="s">
        <v>148</v>
      </c>
      <c r="N703" s="94">
        <f>COUNTIF($E$1:E716,L703)</f>
        <v>0</v>
      </c>
    </row>
    <row r="704" spans="1:16" s="94" customFormat="1" ht="28.5" customHeight="1" x14ac:dyDescent="0.15">
      <c r="A704" s="249"/>
      <c r="B704" s="250"/>
      <c r="C704" s="89"/>
      <c r="D704" s="90"/>
      <c r="E704" s="91"/>
      <c r="F704" s="93"/>
      <c r="G704" s="93"/>
      <c r="H704" s="93"/>
      <c r="I704" s="92"/>
      <c r="J704" s="92"/>
      <c r="L704" s="94" t="s">
        <v>149</v>
      </c>
      <c r="N704" s="94">
        <f>COUNTIF($E$1:E711,L704)</f>
        <v>0</v>
      </c>
    </row>
    <row r="705" spans="1:16" s="94" customFormat="1" ht="28.5" customHeight="1" x14ac:dyDescent="0.15">
      <c r="A705" s="249"/>
      <c r="B705" s="250"/>
      <c r="C705" s="89"/>
      <c r="D705" s="90"/>
      <c r="E705" s="91"/>
      <c r="F705" s="93"/>
      <c r="G705" s="93"/>
      <c r="H705" s="93"/>
      <c r="I705" s="92"/>
      <c r="J705" s="92"/>
      <c r="L705" s="94" t="s">
        <v>158</v>
      </c>
      <c r="N705" s="94">
        <f>COUNTIF($E$1:E711,L705)</f>
        <v>0</v>
      </c>
    </row>
    <row r="706" spans="1:16" s="94" customFormat="1" ht="28.5" customHeight="1" x14ac:dyDescent="0.15">
      <c r="A706" s="249"/>
      <c r="B706" s="250"/>
      <c r="C706" s="89"/>
      <c r="D706" s="90"/>
      <c r="E706" s="91"/>
      <c r="F706" s="93"/>
      <c r="G706" s="93"/>
      <c r="H706" s="93"/>
      <c r="I706" s="92"/>
      <c r="J706" s="92"/>
      <c r="L706" s="94" t="s">
        <v>151</v>
      </c>
      <c r="N706" s="94">
        <f>COUNTIF($E$1:E701,L706)</f>
        <v>0</v>
      </c>
    </row>
    <row r="707" spans="1:16" s="94" customFormat="1" ht="28.5" customHeight="1" x14ac:dyDescent="0.15">
      <c r="A707" s="249"/>
      <c r="B707" s="250"/>
      <c r="C707" s="89"/>
      <c r="D707" s="90"/>
      <c r="E707" s="91"/>
      <c r="F707" s="93"/>
      <c r="G707" s="93"/>
      <c r="H707" s="93"/>
      <c r="I707" s="92"/>
      <c r="J707" s="92"/>
      <c r="L707" s="94" t="s">
        <v>159</v>
      </c>
      <c r="N707" s="94">
        <f>COUNTIF($E$1:E711,L707)</f>
        <v>0</v>
      </c>
    </row>
    <row r="708" spans="1:16" s="94" customFormat="1" ht="28.5" customHeight="1" x14ac:dyDescent="0.15">
      <c r="A708" s="249"/>
      <c r="B708" s="250"/>
      <c r="C708" s="89"/>
      <c r="D708" s="90"/>
      <c r="E708" s="91"/>
      <c r="F708" s="93"/>
      <c r="G708" s="93"/>
      <c r="H708" s="93"/>
      <c r="I708" s="92"/>
      <c r="J708" s="92"/>
      <c r="L708" s="94" t="s">
        <v>144</v>
      </c>
      <c r="N708" s="94">
        <f>COUNTIF($E$1:E711,L708)</f>
        <v>0</v>
      </c>
    </row>
    <row r="709" spans="1:16" s="94" customFormat="1" ht="28.5" customHeight="1" x14ac:dyDescent="0.15">
      <c r="A709" s="249"/>
      <c r="B709" s="250"/>
      <c r="C709" s="89"/>
      <c r="D709" s="90"/>
      <c r="E709" s="91"/>
      <c r="F709" s="93"/>
      <c r="G709" s="93"/>
      <c r="H709" s="93"/>
      <c r="I709" s="92"/>
      <c r="J709" s="92"/>
    </row>
    <row r="710" spans="1:16" s="94" customFormat="1" ht="28.5" customHeight="1" x14ac:dyDescent="0.15">
      <c r="A710" s="249"/>
      <c r="B710" s="250"/>
      <c r="C710" s="89"/>
      <c r="D710" s="90"/>
      <c r="E710" s="91"/>
      <c r="F710" s="93"/>
      <c r="G710" s="93"/>
      <c r="H710" s="93"/>
      <c r="I710" s="92"/>
      <c r="J710" s="92"/>
    </row>
    <row r="711" spans="1:16" s="94" customFormat="1" ht="28.5" customHeight="1" x14ac:dyDescent="0.15">
      <c r="A711" s="249"/>
      <c r="B711" s="250"/>
      <c r="C711" s="89"/>
      <c r="D711" s="90"/>
      <c r="E711" s="91"/>
      <c r="F711" s="93"/>
      <c r="G711" s="93"/>
      <c r="H711" s="93"/>
      <c r="I711" s="92"/>
      <c r="J711" s="92"/>
      <c r="L711" s="96" t="str">
        <f>L696</f>
        <v>立候補
準備</v>
      </c>
      <c r="M711" s="97" t="str">
        <f>IF(E712="","　　　　　　　　　",SUMIF(D697:D711,L711,C697:C711))</f>
        <v>　　　　　　　　　</v>
      </c>
    </row>
    <row r="712" spans="1:16" s="94" customFormat="1" ht="25.15" customHeight="1" x14ac:dyDescent="0.15">
      <c r="A712" s="251"/>
      <c r="B712" s="251"/>
      <c r="D712" s="98" t="s">
        <v>85</v>
      </c>
      <c r="E712" s="99" t="str">
        <f>IF(SUM(C697:C711)=0,"",SUM(C697:C711))</f>
        <v/>
      </c>
      <c r="F712" s="100" t="str">
        <f>"円、うち立候補準備："&amp;TEXT(M711,"#,##0")&amp;"円、選挙運動："&amp;TEXT(M712,"#,##0")&amp;"円）"</f>
        <v>円、うち立候補準備：　　　　　　　　　円、選挙運動：　　　　　　　　　円）</v>
      </c>
      <c r="G712" s="101"/>
      <c r="H712" s="100"/>
      <c r="I712" s="100"/>
      <c r="J712" s="100"/>
      <c r="L712" s="96" t="str">
        <f>M696</f>
        <v>選挙
運動</v>
      </c>
      <c r="M712" s="97" t="str">
        <f>IF(E712="","　　　　　　　　　",SUMIF(D697:D711,L712,C697:C711))</f>
        <v>　　　　　　　　　</v>
      </c>
    </row>
    <row r="713" spans="1:16" ht="20.45" customHeight="1" x14ac:dyDescent="0.15">
      <c r="F713" s="117" t="str">
        <f>IF(E694="","費計：",E694&amp;"計：")</f>
        <v>費計：</v>
      </c>
      <c r="G713" s="253" t="str">
        <f>IF(OR(E694="",COUNTA(C697:C711)=0),"",SUMIF($E$1:E712,E694,$E$19:E712))</f>
        <v/>
      </c>
      <c r="H713" s="253" t="s">
        <v>29</v>
      </c>
    </row>
    <row r="714" spans="1:16" ht="20.45" customHeight="1" x14ac:dyDescent="0.15">
      <c r="F714" s="254" t="s">
        <v>115</v>
      </c>
      <c r="G714" s="253" t="str">
        <f>IF(E694="","",SUMIF($E$1:E712,L699,$E$19:E712)+SUMIF($E$1:E712,L700,$E$19:E712))</f>
        <v/>
      </c>
      <c r="H714" s="253" t="s">
        <v>29</v>
      </c>
    </row>
    <row r="715" spans="1:16" ht="16.899999999999999" customHeight="1" x14ac:dyDescent="0.15">
      <c r="A715" s="242" t="s">
        <v>102</v>
      </c>
      <c r="B715" s="242"/>
      <c r="C715" s="103" t="str">
        <f>IF($C$1="　","(No.　　)",C694+1)</f>
        <v>(No.　　)</v>
      </c>
      <c r="D715" s="84" t="s">
        <v>103</v>
      </c>
      <c r="E715" s="244"/>
      <c r="G715" s="86"/>
      <c r="O715" s="85" t="str">
        <f>IFERROR(VLOOKUP(E715,L719:N729,3,FALSE),"")</f>
        <v/>
      </c>
      <c r="P715" s="85" t="str">
        <f>IF(OR(E715=L720,E715=L721),N720+N721,"")</f>
        <v/>
      </c>
    </row>
    <row r="716" spans="1:16" ht="26.25" customHeight="1" x14ac:dyDescent="0.15">
      <c r="A716" s="245" t="s">
        <v>14</v>
      </c>
      <c r="B716" s="246"/>
      <c r="C716" s="209" t="s">
        <v>46</v>
      </c>
      <c r="D716" s="211" t="s">
        <v>24</v>
      </c>
      <c r="E716" s="213" t="s">
        <v>25</v>
      </c>
      <c r="F716" s="116" t="s">
        <v>58</v>
      </c>
      <c r="G716" s="116"/>
      <c r="H716" s="116"/>
      <c r="I716" s="214" t="s">
        <v>44</v>
      </c>
      <c r="J716" s="213" t="s">
        <v>18</v>
      </c>
      <c r="L716" s="207" t="s">
        <v>61</v>
      </c>
      <c r="M716" s="208"/>
    </row>
    <row r="717" spans="1:16" ht="26.25" customHeight="1" x14ac:dyDescent="0.15">
      <c r="A717" s="247"/>
      <c r="B717" s="248"/>
      <c r="C717" s="210"/>
      <c r="D717" s="212"/>
      <c r="E717" s="213"/>
      <c r="F717" s="87" t="s">
        <v>12</v>
      </c>
      <c r="G717" s="174" t="s">
        <v>13</v>
      </c>
      <c r="H717" s="174" t="s">
        <v>17</v>
      </c>
      <c r="I717" s="214"/>
      <c r="J717" s="213"/>
      <c r="L717" s="88" t="s">
        <v>104</v>
      </c>
      <c r="M717" s="88" t="s">
        <v>101</v>
      </c>
    </row>
    <row r="718" spans="1:16" s="94" customFormat="1" ht="28.5" customHeight="1" x14ac:dyDescent="0.15">
      <c r="A718" s="249"/>
      <c r="B718" s="250"/>
      <c r="C718" s="89"/>
      <c r="D718" s="90"/>
      <c r="E718" s="91"/>
      <c r="F718" s="93"/>
      <c r="G718" s="93"/>
      <c r="H718" s="93"/>
      <c r="I718" s="92"/>
      <c r="J718" s="92"/>
    </row>
    <row r="719" spans="1:16" s="94" customFormat="1" ht="28.5" customHeight="1" x14ac:dyDescent="0.15">
      <c r="A719" s="249"/>
      <c r="B719" s="250"/>
      <c r="C719" s="89"/>
      <c r="D719" s="90"/>
      <c r="E719" s="91"/>
      <c r="F719" s="93"/>
      <c r="G719" s="93"/>
      <c r="H719" s="93"/>
      <c r="I719" s="92"/>
      <c r="J719" s="92"/>
      <c r="L719" s="94" t="s">
        <v>163</v>
      </c>
      <c r="N719" s="94">
        <f>COUNTIF($E$1:E732,L719)</f>
        <v>0</v>
      </c>
      <c r="O719" s="95"/>
    </row>
    <row r="720" spans="1:16" s="94" customFormat="1" ht="28.5" customHeight="1" x14ac:dyDescent="0.15">
      <c r="A720" s="249"/>
      <c r="B720" s="250"/>
      <c r="C720" s="89"/>
      <c r="D720" s="90"/>
      <c r="E720" s="91"/>
      <c r="F720" s="93"/>
      <c r="G720" s="93"/>
      <c r="H720" s="93"/>
      <c r="I720" s="92"/>
      <c r="J720" s="92"/>
      <c r="L720" s="94" t="s">
        <v>134</v>
      </c>
      <c r="N720" s="94">
        <f>COUNTIF($E$1:E732,L720)</f>
        <v>0</v>
      </c>
      <c r="O720" s="95"/>
    </row>
    <row r="721" spans="1:16" s="94" customFormat="1" ht="28.5" customHeight="1" x14ac:dyDescent="0.15">
      <c r="A721" s="249"/>
      <c r="B721" s="250"/>
      <c r="C721" s="89"/>
      <c r="D721" s="90"/>
      <c r="E721" s="91"/>
      <c r="F721" s="93"/>
      <c r="G721" s="93"/>
      <c r="H721" s="93"/>
      <c r="I721" s="92"/>
      <c r="J721" s="92"/>
      <c r="L721" s="94" t="s">
        <v>135</v>
      </c>
      <c r="N721" s="94">
        <f>COUNTIF($E$1:E732,L721)</f>
        <v>0</v>
      </c>
    </row>
    <row r="722" spans="1:16" s="94" customFormat="1" ht="28.5" customHeight="1" x14ac:dyDescent="0.15">
      <c r="A722" s="249"/>
      <c r="B722" s="250"/>
      <c r="C722" s="89"/>
      <c r="D722" s="90"/>
      <c r="E722" s="91"/>
      <c r="F722" s="93"/>
      <c r="G722" s="93"/>
      <c r="H722" s="93"/>
      <c r="I722" s="92"/>
      <c r="J722" s="92"/>
      <c r="L722" s="94" t="s">
        <v>155</v>
      </c>
      <c r="N722" s="94">
        <f>COUNTIF($E$1:E732,L722)</f>
        <v>0</v>
      </c>
    </row>
    <row r="723" spans="1:16" s="94" customFormat="1" ht="28.5" customHeight="1" x14ac:dyDescent="0.15">
      <c r="A723" s="249"/>
      <c r="B723" s="250"/>
      <c r="C723" s="89"/>
      <c r="D723" s="90"/>
      <c r="E723" s="91"/>
      <c r="F723" s="93"/>
      <c r="G723" s="93"/>
      <c r="H723" s="93"/>
      <c r="I723" s="92"/>
      <c r="J723" s="92"/>
      <c r="L723" s="94" t="s">
        <v>137</v>
      </c>
      <c r="N723" s="94">
        <f>COUNTIF($E$1:E732,L723)</f>
        <v>0</v>
      </c>
    </row>
    <row r="724" spans="1:16" s="94" customFormat="1" ht="28.5" customHeight="1" x14ac:dyDescent="0.15">
      <c r="A724" s="249"/>
      <c r="B724" s="250"/>
      <c r="C724" s="89"/>
      <c r="D724" s="90"/>
      <c r="E724" s="91"/>
      <c r="F724" s="93"/>
      <c r="G724" s="93"/>
      <c r="H724" s="93"/>
      <c r="I724" s="92"/>
      <c r="J724" s="92"/>
      <c r="L724" s="94" t="s">
        <v>138</v>
      </c>
      <c r="N724" s="94">
        <f>COUNTIF($E$1:E737,L724)</f>
        <v>0</v>
      </c>
    </row>
    <row r="725" spans="1:16" s="94" customFormat="1" ht="28.5" customHeight="1" x14ac:dyDescent="0.15">
      <c r="A725" s="249"/>
      <c r="B725" s="250"/>
      <c r="C725" s="89"/>
      <c r="D725" s="90"/>
      <c r="E725" s="91"/>
      <c r="F725" s="93"/>
      <c r="G725" s="93"/>
      <c r="H725" s="93"/>
      <c r="I725" s="92"/>
      <c r="J725" s="92"/>
      <c r="L725" s="94" t="s">
        <v>139</v>
      </c>
      <c r="N725" s="94">
        <f>COUNTIF($E$1:E732,L725)</f>
        <v>0</v>
      </c>
    </row>
    <row r="726" spans="1:16" s="94" customFormat="1" ht="28.5" customHeight="1" x14ac:dyDescent="0.15">
      <c r="A726" s="249"/>
      <c r="B726" s="250"/>
      <c r="C726" s="89"/>
      <c r="D726" s="90"/>
      <c r="E726" s="91"/>
      <c r="F726" s="93"/>
      <c r="G726" s="93"/>
      <c r="H726" s="93"/>
      <c r="I726" s="92"/>
      <c r="J726" s="92"/>
      <c r="L726" s="94" t="s">
        <v>140</v>
      </c>
      <c r="N726" s="94">
        <f>COUNTIF($E$1:E732,L726)</f>
        <v>0</v>
      </c>
    </row>
    <row r="727" spans="1:16" s="94" customFormat="1" ht="28.5" customHeight="1" x14ac:dyDescent="0.15">
      <c r="A727" s="249"/>
      <c r="B727" s="250"/>
      <c r="C727" s="89"/>
      <c r="D727" s="90"/>
      <c r="E727" s="91"/>
      <c r="F727" s="93"/>
      <c r="G727" s="93"/>
      <c r="H727" s="93"/>
      <c r="I727" s="92"/>
      <c r="J727" s="92"/>
      <c r="L727" s="94" t="s">
        <v>165</v>
      </c>
      <c r="N727" s="94">
        <f>COUNTIF($E$1:E722,L727)</f>
        <v>0</v>
      </c>
    </row>
    <row r="728" spans="1:16" s="94" customFormat="1" ht="28.5" customHeight="1" x14ac:dyDescent="0.15">
      <c r="A728" s="249"/>
      <c r="B728" s="250"/>
      <c r="C728" s="89"/>
      <c r="D728" s="90"/>
      <c r="E728" s="91"/>
      <c r="F728" s="93"/>
      <c r="G728" s="93"/>
      <c r="H728" s="93"/>
      <c r="I728" s="92"/>
      <c r="J728" s="92"/>
      <c r="L728" s="94" t="s">
        <v>142</v>
      </c>
      <c r="N728" s="94">
        <f>COUNTIF($E$1:E732,L728)</f>
        <v>0</v>
      </c>
    </row>
    <row r="729" spans="1:16" s="94" customFormat="1" ht="28.5" customHeight="1" x14ac:dyDescent="0.15">
      <c r="A729" s="249"/>
      <c r="B729" s="250"/>
      <c r="C729" s="89"/>
      <c r="D729" s="90"/>
      <c r="E729" s="91"/>
      <c r="F729" s="93"/>
      <c r="G729" s="93"/>
      <c r="H729" s="93"/>
      <c r="I729" s="92"/>
      <c r="J729" s="92"/>
      <c r="L729" s="94" t="s">
        <v>143</v>
      </c>
      <c r="N729" s="94">
        <f>COUNTIF($E$1:E732,L729)</f>
        <v>0</v>
      </c>
    </row>
    <row r="730" spans="1:16" s="94" customFormat="1" ht="28.5" customHeight="1" x14ac:dyDescent="0.15">
      <c r="A730" s="249"/>
      <c r="B730" s="250"/>
      <c r="C730" s="89"/>
      <c r="D730" s="90"/>
      <c r="E730" s="91"/>
      <c r="F730" s="93"/>
      <c r="G730" s="93"/>
      <c r="H730" s="93"/>
      <c r="I730" s="92"/>
      <c r="J730" s="92"/>
    </row>
    <row r="731" spans="1:16" s="94" customFormat="1" ht="28.5" customHeight="1" x14ac:dyDescent="0.15">
      <c r="A731" s="249"/>
      <c r="B731" s="250"/>
      <c r="C731" s="89"/>
      <c r="D731" s="90"/>
      <c r="E731" s="91"/>
      <c r="F731" s="93"/>
      <c r="G731" s="93"/>
      <c r="H731" s="93"/>
      <c r="I731" s="92"/>
      <c r="J731" s="92"/>
    </row>
    <row r="732" spans="1:16" s="94" customFormat="1" ht="28.5" customHeight="1" x14ac:dyDescent="0.15">
      <c r="A732" s="249"/>
      <c r="B732" s="250"/>
      <c r="C732" s="89"/>
      <c r="D732" s="90"/>
      <c r="E732" s="91"/>
      <c r="F732" s="93"/>
      <c r="G732" s="93"/>
      <c r="H732" s="93"/>
      <c r="I732" s="92"/>
      <c r="J732" s="92"/>
      <c r="L732" s="96" t="str">
        <f>L717</f>
        <v>立候補
準備</v>
      </c>
      <c r="M732" s="97" t="str">
        <f>IF(E733="","　　　　　　　　　",SUMIF(D718:D732,L732,C718:C732))</f>
        <v>　　　　　　　　　</v>
      </c>
    </row>
    <row r="733" spans="1:16" s="94" customFormat="1" ht="25.15" customHeight="1" x14ac:dyDescent="0.15">
      <c r="A733" s="251"/>
      <c r="B733" s="251"/>
      <c r="D733" s="98" t="s">
        <v>153</v>
      </c>
      <c r="E733" s="99" t="str">
        <f>IF(SUM(C718:C732)=0,"",SUM(C718:C732))</f>
        <v/>
      </c>
      <c r="F733" s="100" t="str">
        <f>"円、うち立候補準備："&amp;TEXT(M732,"#,##0")&amp;"円、選挙運動："&amp;TEXT(M733,"#,##0")&amp;"円）"</f>
        <v>円、うち立候補準備：　　　　　　　　　円、選挙運動：　　　　　　　　　円）</v>
      </c>
      <c r="G733" s="101"/>
      <c r="H733" s="100"/>
      <c r="I733" s="100"/>
      <c r="J733" s="100"/>
      <c r="L733" s="96" t="str">
        <f>M717</f>
        <v>選挙
運動</v>
      </c>
      <c r="M733" s="97" t="str">
        <f>IF(E733="","　　　　　　　　　",SUMIF(D718:D732,L733,C718:C732))</f>
        <v>　　　　　　　　　</v>
      </c>
    </row>
    <row r="734" spans="1:16" ht="20.45" customHeight="1" x14ac:dyDescent="0.15">
      <c r="F734" s="117" t="str">
        <f>IF(E715="","費計：",E715&amp;"計：")</f>
        <v>費計：</v>
      </c>
      <c r="G734" s="253" t="str">
        <f>IF(OR(E715="",COUNTA(C718:C732)=0),"",SUMIF($E$1:E733,E715,$E$19:E733))</f>
        <v/>
      </c>
      <c r="H734" s="253" t="s">
        <v>29</v>
      </c>
    </row>
    <row r="735" spans="1:16" ht="20.45" customHeight="1" x14ac:dyDescent="0.15">
      <c r="F735" s="254" t="s">
        <v>115</v>
      </c>
      <c r="G735" s="253" t="str">
        <f>IF(E715="","",SUMIF($E$1:E733,L720,$E$19:E733)+SUMIF($E$1:E733,L721,$E$19:E733))</f>
        <v/>
      </c>
      <c r="H735" s="253" t="s">
        <v>29</v>
      </c>
    </row>
    <row r="736" spans="1:16" ht="16.899999999999999" customHeight="1" x14ac:dyDescent="0.15">
      <c r="A736" s="242" t="s">
        <v>102</v>
      </c>
      <c r="B736" s="242"/>
      <c r="C736" s="103" t="str">
        <f>IF($C$1="　","(No.　　)",C715+1)</f>
        <v>(No.　　)</v>
      </c>
      <c r="D736" s="84" t="s">
        <v>103</v>
      </c>
      <c r="E736" s="244"/>
      <c r="G736" s="86"/>
      <c r="O736" s="85" t="str">
        <f>IFERROR(VLOOKUP(E736,L740:N750,3,FALSE),"")</f>
        <v/>
      </c>
      <c r="P736" s="85" t="str">
        <f>IF(OR(E736=L741,E736=L742),N741+N742,"")</f>
        <v/>
      </c>
    </row>
    <row r="737" spans="1:15" ht="26.25" customHeight="1" x14ac:dyDescent="0.15">
      <c r="A737" s="245" t="s">
        <v>14</v>
      </c>
      <c r="B737" s="246"/>
      <c r="C737" s="209" t="s">
        <v>46</v>
      </c>
      <c r="D737" s="211" t="s">
        <v>24</v>
      </c>
      <c r="E737" s="213" t="s">
        <v>25</v>
      </c>
      <c r="F737" s="116" t="s">
        <v>58</v>
      </c>
      <c r="G737" s="116"/>
      <c r="H737" s="116"/>
      <c r="I737" s="214" t="s">
        <v>44</v>
      </c>
      <c r="J737" s="213" t="s">
        <v>18</v>
      </c>
      <c r="L737" s="207" t="s">
        <v>61</v>
      </c>
      <c r="M737" s="208"/>
    </row>
    <row r="738" spans="1:15" ht="26.25" customHeight="1" x14ac:dyDescent="0.15">
      <c r="A738" s="247"/>
      <c r="B738" s="248"/>
      <c r="C738" s="210"/>
      <c r="D738" s="212"/>
      <c r="E738" s="213"/>
      <c r="F738" s="87" t="s">
        <v>12</v>
      </c>
      <c r="G738" s="174" t="s">
        <v>13</v>
      </c>
      <c r="H738" s="174" t="s">
        <v>17</v>
      </c>
      <c r="I738" s="214"/>
      <c r="J738" s="213"/>
      <c r="L738" s="88" t="s">
        <v>104</v>
      </c>
      <c r="M738" s="88" t="s">
        <v>101</v>
      </c>
    </row>
    <row r="739" spans="1:15" s="94" customFormat="1" ht="28.5" customHeight="1" x14ac:dyDescent="0.15">
      <c r="A739" s="249"/>
      <c r="B739" s="250"/>
      <c r="C739" s="89"/>
      <c r="D739" s="90"/>
      <c r="E739" s="91"/>
      <c r="F739" s="93"/>
      <c r="G739" s="93"/>
      <c r="H739" s="93"/>
      <c r="I739" s="92"/>
      <c r="J739" s="92"/>
    </row>
    <row r="740" spans="1:15" s="94" customFormat="1" ht="28.5" customHeight="1" x14ac:dyDescent="0.15">
      <c r="A740" s="249"/>
      <c r="B740" s="250"/>
      <c r="C740" s="89"/>
      <c r="D740" s="90"/>
      <c r="E740" s="91"/>
      <c r="F740" s="93"/>
      <c r="G740" s="93"/>
      <c r="H740" s="93"/>
      <c r="I740" s="92"/>
      <c r="J740" s="92"/>
      <c r="L740" s="94" t="s">
        <v>163</v>
      </c>
      <c r="N740" s="94">
        <f>COUNTIF($E$1:E753,L740)</f>
        <v>0</v>
      </c>
      <c r="O740" s="95"/>
    </row>
    <row r="741" spans="1:15" s="94" customFormat="1" ht="28.5" customHeight="1" x14ac:dyDescent="0.15">
      <c r="A741" s="249"/>
      <c r="B741" s="250"/>
      <c r="C741" s="89"/>
      <c r="D741" s="90"/>
      <c r="E741" s="91"/>
      <c r="F741" s="93"/>
      <c r="G741" s="93"/>
      <c r="H741" s="93"/>
      <c r="I741" s="92"/>
      <c r="J741" s="92"/>
      <c r="L741" s="94" t="s">
        <v>145</v>
      </c>
      <c r="N741" s="94">
        <f>COUNTIF($E$1:E753,L741)</f>
        <v>0</v>
      </c>
      <c r="O741" s="95"/>
    </row>
    <row r="742" spans="1:15" s="94" customFormat="1" ht="28.5" customHeight="1" x14ac:dyDescent="0.15">
      <c r="A742" s="249"/>
      <c r="B742" s="250"/>
      <c r="C742" s="89"/>
      <c r="D742" s="90"/>
      <c r="E742" s="91"/>
      <c r="F742" s="93"/>
      <c r="G742" s="93"/>
      <c r="H742" s="93"/>
      <c r="I742" s="92"/>
      <c r="J742" s="92"/>
      <c r="L742" s="94" t="s">
        <v>135</v>
      </c>
      <c r="N742" s="94">
        <f>COUNTIF($E$1:E753,L742)</f>
        <v>0</v>
      </c>
    </row>
    <row r="743" spans="1:15" s="94" customFormat="1" ht="28.5" customHeight="1" x14ac:dyDescent="0.15">
      <c r="A743" s="249"/>
      <c r="B743" s="250"/>
      <c r="C743" s="89"/>
      <c r="D743" s="90"/>
      <c r="E743" s="91"/>
      <c r="F743" s="93"/>
      <c r="G743" s="93"/>
      <c r="H743" s="93"/>
      <c r="I743" s="92"/>
      <c r="J743" s="92"/>
      <c r="L743" s="94" t="s">
        <v>146</v>
      </c>
      <c r="N743" s="94">
        <f>COUNTIF($E$1:E753,L743)</f>
        <v>0</v>
      </c>
    </row>
    <row r="744" spans="1:15" s="94" customFormat="1" ht="28.5" customHeight="1" x14ac:dyDescent="0.15">
      <c r="A744" s="249"/>
      <c r="B744" s="250"/>
      <c r="C744" s="89"/>
      <c r="D744" s="90"/>
      <c r="E744" s="91"/>
      <c r="F744" s="93"/>
      <c r="G744" s="93"/>
      <c r="H744" s="93"/>
      <c r="I744" s="92"/>
      <c r="J744" s="92"/>
      <c r="L744" s="94" t="s">
        <v>137</v>
      </c>
      <c r="N744" s="94">
        <f>COUNTIF($E$1:E753,L744)</f>
        <v>0</v>
      </c>
    </row>
    <row r="745" spans="1:15" s="94" customFormat="1" ht="28.5" customHeight="1" x14ac:dyDescent="0.15">
      <c r="A745" s="249"/>
      <c r="B745" s="250"/>
      <c r="C745" s="89"/>
      <c r="D745" s="90"/>
      <c r="E745" s="91"/>
      <c r="F745" s="93"/>
      <c r="G745" s="93"/>
      <c r="H745" s="93"/>
      <c r="I745" s="92"/>
      <c r="J745" s="92"/>
      <c r="L745" s="94" t="s">
        <v>148</v>
      </c>
      <c r="N745" s="94">
        <f>COUNTIF($E$1:E758,L745)</f>
        <v>0</v>
      </c>
    </row>
    <row r="746" spans="1:15" s="94" customFormat="1" ht="28.5" customHeight="1" x14ac:dyDescent="0.15">
      <c r="A746" s="249"/>
      <c r="B746" s="250"/>
      <c r="C746" s="89"/>
      <c r="D746" s="90"/>
      <c r="E746" s="91"/>
      <c r="F746" s="93"/>
      <c r="G746" s="93"/>
      <c r="H746" s="93"/>
      <c r="I746" s="92"/>
      <c r="J746" s="92"/>
      <c r="L746" s="94" t="s">
        <v>157</v>
      </c>
      <c r="N746" s="94">
        <f>COUNTIF($E$1:E753,L746)</f>
        <v>0</v>
      </c>
    </row>
    <row r="747" spans="1:15" s="94" customFormat="1" ht="28.5" customHeight="1" x14ac:dyDescent="0.15">
      <c r="A747" s="249"/>
      <c r="B747" s="250"/>
      <c r="C747" s="89"/>
      <c r="D747" s="90"/>
      <c r="E747" s="91"/>
      <c r="F747" s="93"/>
      <c r="G747" s="93"/>
      <c r="H747" s="93"/>
      <c r="I747" s="92"/>
      <c r="J747" s="92"/>
      <c r="L747" s="94" t="s">
        <v>140</v>
      </c>
      <c r="N747" s="94">
        <f>COUNTIF($E$1:E753,L747)</f>
        <v>0</v>
      </c>
    </row>
    <row r="748" spans="1:15" s="94" customFormat="1" ht="28.5" customHeight="1" x14ac:dyDescent="0.15">
      <c r="A748" s="249"/>
      <c r="B748" s="250"/>
      <c r="C748" s="89"/>
      <c r="D748" s="90"/>
      <c r="E748" s="91"/>
      <c r="F748" s="93"/>
      <c r="G748" s="93"/>
      <c r="H748" s="93"/>
      <c r="I748" s="92"/>
      <c r="J748" s="92"/>
      <c r="L748" s="94" t="s">
        <v>141</v>
      </c>
      <c r="N748" s="94">
        <f>COUNTIF($E$1:E743,L748)</f>
        <v>0</v>
      </c>
    </row>
    <row r="749" spans="1:15" s="94" customFormat="1" ht="28.5" customHeight="1" x14ac:dyDescent="0.15">
      <c r="A749" s="249"/>
      <c r="B749" s="250"/>
      <c r="C749" s="89"/>
      <c r="D749" s="90"/>
      <c r="E749" s="91"/>
      <c r="F749" s="93"/>
      <c r="G749" s="93"/>
      <c r="H749" s="93"/>
      <c r="I749" s="92"/>
      <c r="J749" s="92"/>
      <c r="L749" s="94" t="s">
        <v>142</v>
      </c>
      <c r="N749" s="94">
        <f>COUNTIF($E$1:E753,L749)</f>
        <v>0</v>
      </c>
    </row>
    <row r="750" spans="1:15" s="94" customFormat="1" ht="28.5" customHeight="1" x14ac:dyDescent="0.15">
      <c r="A750" s="249"/>
      <c r="B750" s="250"/>
      <c r="C750" s="89"/>
      <c r="D750" s="90"/>
      <c r="E750" s="91"/>
      <c r="F750" s="93"/>
      <c r="G750" s="93"/>
      <c r="H750" s="93"/>
      <c r="I750" s="92"/>
      <c r="J750" s="92"/>
      <c r="L750" s="94" t="s">
        <v>160</v>
      </c>
      <c r="N750" s="94">
        <f>COUNTIF($E$1:E753,L750)</f>
        <v>0</v>
      </c>
    </row>
    <row r="751" spans="1:15" s="94" customFormat="1" ht="28.5" customHeight="1" x14ac:dyDescent="0.15">
      <c r="A751" s="249"/>
      <c r="B751" s="250"/>
      <c r="C751" s="89"/>
      <c r="D751" s="90"/>
      <c r="E751" s="91"/>
      <c r="F751" s="93"/>
      <c r="G751" s="93"/>
      <c r="H751" s="93"/>
      <c r="I751" s="92"/>
      <c r="J751" s="92"/>
    </row>
    <row r="752" spans="1:15" s="94" customFormat="1" ht="28.5" customHeight="1" x14ac:dyDescent="0.15">
      <c r="A752" s="249"/>
      <c r="B752" s="250"/>
      <c r="C752" s="89"/>
      <c r="D752" s="90"/>
      <c r="E752" s="91"/>
      <c r="F752" s="93"/>
      <c r="G752" s="93"/>
      <c r="H752" s="93"/>
      <c r="I752" s="92"/>
      <c r="J752" s="92"/>
    </row>
    <row r="753" spans="1:16" s="94" customFormat="1" ht="28.5" customHeight="1" x14ac:dyDescent="0.15">
      <c r="A753" s="249"/>
      <c r="B753" s="250"/>
      <c r="C753" s="89"/>
      <c r="D753" s="90"/>
      <c r="E753" s="91"/>
      <c r="F753" s="93"/>
      <c r="G753" s="93"/>
      <c r="H753" s="93"/>
      <c r="I753" s="92"/>
      <c r="J753" s="92"/>
      <c r="L753" s="96" t="str">
        <f>L738</f>
        <v>立候補
準備</v>
      </c>
      <c r="M753" s="97" t="str">
        <f>IF(E754="","　　　　　　　　　",SUMIF(D739:D753,L753,C739:C753))</f>
        <v>　　　　　　　　　</v>
      </c>
    </row>
    <row r="754" spans="1:16" s="94" customFormat="1" ht="25.15" customHeight="1" x14ac:dyDescent="0.15">
      <c r="A754" s="251"/>
      <c r="B754" s="251"/>
      <c r="D754" s="98" t="s">
        <v>85</v>
      </c>
      <c r="E754" s="99" t="str">
        <f>IF(SUM(C739:C753)=0,"",SUM(C739:C753))</f>
        <v/>
      </c>
      <c r="F754" s="100" t="str">
        <f>"円、うち立候補準備："&amp;TEXT(M753,"#,##0")&amp;"円、選挙運動："&amp;TEXT(M754,"#,##0")&amp;"円）"</f>
        <v>円、うち立候補準備：　　　　　　　　　円、選挙運動：　　　　　　　　　円）</v>
      </c>
      <c r="G754" s="101"/>
      <c r="H754" s="100"/>
      <c r="I754" s="100"/>
      <c r="J754" s="100"/>
      <c r="L754" s="96" t="str">
        <f>M738</f>
        <v>選挙
運動</v>
      </c>
      <c r="M754" s="97" t="str">
        <f>IF(E754="","　　　　　　　　　",SUMIF(D739:D753,L754,C739:C753))</f>
        <v>　　　　　　　　　</v>
      </c>
    </row>
    <row r="755" spans="1:16" ht="20.45" customHeight="1" x14ac:dyDescent="0.15">
      <c r="F755" s="117" t="str">
        <f>IF(E736="","費計：",E736&amp;"計：")</f>
        <v>費計：</v>
      </c>
      <c r="G755" s="253" t="str">
        <f>IF(OR(E736="",COUNTA(C739:C753)=0),"",SUMIF($E$1:E754,E736,$E$19:E754))</f>
        <v/>
      </c>
      <c r="H755" s="253" t="s">
        <v>29</v>
      </c>
    </row>
    <row r="756" spans="1:16" ht="20.45" customHeight="1" x14ac:dyDescent="0.15">
      <c r="F756" s="254" t="s">
        <v>115</v>
      </c>
      <c r="G756" s="253" t="str">
        <f>IF(E736="","",SUMIF($E$1:E754,L741,$E$19:E754)+SUMIF($E$1:E754,L742,$E$19:E754))</f>
        <v/>
      </c>
      <c r="H756" s="253" t="s">
        <v>29</v>
      </c>
    </row>
    <row r="757" spans="1:16" ht="16.899999999999999" customHeight="1" x14ac:dyDescent="0.15">
      <c r="A757" s="242" t="s">
        <v>102</v>
      </c>
      <c r="B757" s="242"/>
      <c r="C757" s="103" t="str">
        <f>IF($C$1="　","(No.　　)",C736+1)</f>
        <v>(No.　　)</v>
      </c>
      <c r="D757" s="84" t="s">
        <v>103</v>
      </c>
      <c r="E757" s="244"/>
      <c r="G757" s="86"/>
      <c r="O757" s="85" t="str">
        <f>IFERROR(VLOOKUP(E757,L761:N771,3,FALSE),"")</f>
        <v/>
      </c>
      <c r="P757" s="85" t="str">
        <f>IF(OR(E757=L762,E757=L763),N762+N763,"")</f>
        <v/>
      </c>
    </row>
    <row r="758" spans="1:16" ht="26.25" customHeight="1" x14ac:dyDescent="0.15">
      <c r="A758" s="245" t="s">
        <v>14</v>
      </c>
      <c r="B758" s="246"/>
      <c r="C758" s="209" t="s">
        <v>46</v>
      </c>
      <c r="D758" s="211" t="s">
        <v>24</v>
      </c>
      <c r="E758" s="213" t="s">
        <v>25</v>
      </c>
      <c r="F758" s="116" t="s">
        <v>58</v>
      </c>
      <c r="G758" s="116"/>
      <c r="H758" s="116"/>
      <c r="I758" s="214" t="s">
        <v>44</v>
      </c>
      <c r="J758" s="213" t="s">
        <v>18</v>
      </c>
      <c r="L758" s="207" t="s">
        <v>61</v>
      </c>
      <c r="M758" s="208"/>
    </row>
    <row r="759" spans="1:16" ht="26.25" customHeight="1" x14ac:dyDescent="0.15">
      <c r="A759" s="247"/>
      <c r="B759" s="248"/>
      <c r="C759" s="210"/>
      <c r="D759" s="212"/>
      <c r="E759" s="213"/>
      <c r="F759" s="87" t="s">
        <v>12</v>
      </c>
      <c r="G759" s="174" t="s">
        <v>13</v>
      </c>
      <c r="H759" s="174" t="s">
        <v>17</v>
      </c>
      <c r="I759" s="214"/>
      <c r="J759" s="213"/>
      <c r="L759" s="88" t="s">
        <v>104</v>
      </c>
      <c r="M759" s="88" t="s">
        <v>101</v>
      </c>
    </row>
    <row r="760" spans="1:16" s="94" customFormat="1" ht="28.5" customHeight="1" x14ac:dyDescent="0.15">
      <c r="A760" s="249"/>
      <c r="B760" s="250"/>
      <c r="C760" s="89"/>
      <c r="D760" s="90"/>
      <c r="E760" s="91"/>
      <c r="F760" s="93"/>
      <c r="G760" s="93"/>
      <c r="H760" s="93"/>
      <c r="I760" s="92"/>
      <c r="J760" s="92"/>
    </row>
    <row r="761" spans="1:16" s="94" customFormat="1" ht="28.5" customHeight="1" x14ac:dyDescent="0.15">
      <c r="A761" s="249"/>
      <c r="B761" s="250"/>
      <c r="C761" s="89"/>
      <c r="D761" s="90"/>
      <c r="E761" s="91"/>
      <c r="F761" s="93"/>
      <c r="G761" s="93"/>
      <c r="H761" s="93"/>
      <c r="I761" s="92"/>
      <c r="J761" s="92"/>
      <c r="L761" s="94" t="s">
        <v>133</v>
      </c>
      <c r="N761" s="94">
        <f>COUNTIF($E$1:E774,L761)</f>
        <v>0</v>
      </c>
      <c r="O761" s="95"/>
    </row>
    <row r="762" spans="1:16" s="94" customFormat="1" ht="28.5" customHeight="1" x14ac:dyDescent="0.15">
      <c r="A762" s="249"/>
      <c r="B762" s="250"/>
      <c r="C762" s="89"/>
      <c r="D762" s="90"/>
      <c r="E762" s="91"/>
      <c r="F762" s="93"/>
      <c r="G762" s="93"/>
      <c r="H762" s="93"/>
      <c r="I762" s="92"/>
      <c r="J762" s="92"/>
      <c r="L762" s="94" t="s">
        <v>134</v>
      </c>
      <c r="N762" s="94">
        <f>COUNTIF($E$1:E774,L762)</f>
        <v>0</v>
      </c>
      <c r="O762" s="95"/>
    </row>
    <row r="763" spans="1:16" s="94" customFormat="1" ht="28.5" customHeight="1" x14ac:dyDescent="0.15">
      <c r="A763" s="249"/>
      <c r="B763" s="250"/>
      <c r="C763" s="89"/>
      <c r="D763" s="90"/>
      <c r="E763" s="91"/>
      <c r="F763" s="93"/>
      <c r="G763" s="93"/>
      <c r="H763" s="93"/>
      <c r="I763" s="92"/>
      <c r="J763" s="92"/>
      <c r="L763" s="94" t="s">
        <v>166</v>
      </c>
      <c r="N763" s="94">
        <f>COUNTIF($E$1:E774,L763)</f>
        <v>0</v>
      </c>
    </row>
    <row r="764" spans="1:16" s="94" customFormat="1" ht="28.5" customHeight="1" x14ac:dyDescent="0.15">
      <c r="A764" s="249"/>
      <c r="B764" s="250"/>
      <c r="C764" s="89"/>
      <c r="D764" s="90"/>
      <c r="E764" s="91"/>
      <c r="F764" s="93"/>
      <c r="G764" s="93"/>
      <c r="H764" s="93"/>
      <c r="I764" s="92"/>
      <c r="J764" s="92"/>
      <c r="L764" s="94" t="s">
        <v>146</v>
      </c>
      <c r="N764" s="94">
        <f>COUNTIF($E$1:E774,L764)</f>
        <v>0</v>
      </c>
    </row>
    <row r="765" spans="1:16" s="94" customFormat="1" ht="28.5" customHeight="1" x14ac:dyDescent="0.15">
      <c r="A765" s="249"/>
      <c r="B765" s="250"/>
      <c r="C765" s="89"/>
      <c r="D765" s="90"/>
      <c r="E765" s="91"/>
      <c r="F765" s="93"/>
      <c r="G765" s="93"/>
      <c r="H765" s="93"/>
      <c r="I765" s="92"/>
      <c r="J765" s="92"/>
      <c r="L765" s="94" t="s">
        <v>164</v>
      </c>
      <c r="N765" s="94">
        <f>COUNTIF($E$1:E774,L765)</f>
        <v>0</v>
      </c>
    </row>
    <row r="766" spans="1:16" s="94" customFormat="1" ht="28.5" customHeight="1" x14ac:dyDescent="0.15">
      <c r="A766" s="249"/>
      <c r="B766" s="250"/>
      <c r="C766" s="89"/>
      <c r="D766" s="90"/>
      <c r="E766" s="91"/>
      <c r="F766" s="93"/>
      <c r="G766" s="93"/>
      <c r="H766" s="93"/>
      <c r="I766" s="92"/>
      <c r="J766" s="92"/>
      <c r="L766" s="94" t="s">
        <v>156</v>
      </c>
      <c r="N766" s="94">
        <f>COUNTIF($E$1:E779,L766)</f>
        <v>0</v>
      </c>
    </row>
    <row r="767" spans="1:16" s="94" customFormat="1" ht="28.5" customHeight="1" x14ac:dyDescent="0.15">
      <c r="A767" s="249"/>
      <c r="B767" s="250"/>
      <c r="C767" s="89"/>
      <c r="D767" s="90"/>
      <c r="E767" s="91"/>
      <c r="F767" s="93"/>
      <c r="G767" s="93"/>
      <c r="H767" s="93"/>
      <c r="I767" s="92"/>
      <c r="J767" s="92"/>
      <c r="L767" s="94" t="s">
        <v>139</v>
      </c>
      <c r="N767" s="94">
        <f>COUNTIF($E$1:E774,L767)</f>
        <v>0</v>
      </c>
    </row>
    <row r="768" spans="1:16" s="94" customFormat="1" ht="28.5" customHeight="1" x14ac:dyDescent="0.15">
      <c r="A768" s="249"/>
      <c r="B768" s="250"/>
      <c r="C768" s="89"/>
      <c r="D768" s="90"/>
      <c r="E768" s="91"/>
      <c r="F768" s="93"/>
      <c r="G768" s="93"/>
      <c r="H768" s="93"/>
      <c r="I768" s="92"/>
      <c r="J768" s="92"/>
      <c r="L768" s="94" t="s">
        <v>140</v>
      </c>
      <c r="N768" s="94">
        <f>COUNTIF($E$1:E774,L768)</f>
        <v>0</v>
      </c>
    </row>
    <row r="769" spans="1:16" s="94" customFormat="1" ht="28.5" customHeight="1" x14ac:dyDescent="0.15">
      <c r="A769" s="249"/>
      <c r="B769" s="250"/>
      <c r="C769" s="89"/>
      <c r="D769" s="90"/>
      <c r="E769" s="91"/>
      <c r="F769" s="93"/>
      <c r="G769" s="93"/>
      <c r="H769" s="93"/>
      <c r="I769" s="92"/>
      <c r="J769" s="92"/>
      <c r="L769" s="94" t="s">
        <v>141</v>
      </c>
      <c r="N769" s="94">
        <f>COUNTIF($E$1:E764,L769)</f>
        <v>0</v>
      </c>
    </row>
    <row r="770" spans="1:16" s="94" customFormat="1" ht="28.5" customHeight="1" x14ac:dyDescent="0.15">
      <c r="A770" s="249"/>
      <c r="B770" s="250"/>
      <c r="C770" s="89"/>
      <c r="D770" s="90"/>
      <c r="E770" s="91"/>
      <c r="F770" s="93"/>
      <c r="G770" s="93"/>
      <c r="H770" s="93"/>
      <c r="I770" s="92"/>
      <c r="J770" s="92"/>
      <c r="L770" s="94" t="s">
        <v>142</v>
      </c>
      <c r="N770" s="94">
        <f>COUNTIF($E$1:E774,L770)</f>
        <v>0</v>
      </c>
    </row>
    <row r="771" spans="1:16" s="94" customFormat="1" ht="28.5" customHeight="1" x14ac:dyDescent="0.15">
      <c r="A771" s="249"/>
      <c r="B771" s="250"/>
      <c r="C771" s="89"/>
      <c r="D771" s="90"/>
      <c r="E771" s="91"/>
      <c r="F771" s="93"/>
      <c r="G771" s="93"/>
      <c r="H771" s="93"/>
      <c r="I771" s="92"/>
      <c r="J771" s="92"/>
      <c r="L771" s="94" t="s">
        <v>160</v>
      </c>
      <c r="N771" s="94">
        <f>COUNTIF($E$1:E774,L771)</f>
        <v>0</v>
      </c>
    </row>
    <row r="772" spans="1:16" s="94" customFormat="1" ht="28.5" customHeight="1" x14ac:dyDescent="0.15">
      <c r="A772" s="249"/>
      <c r="B772" s="250"/>
      <c r="C772" s="89"/>
      <c r="D772" s="90"/>
      <c r="E772" s="91"/>
      <c r="F772" s="93"/>
      <c r="G772" s="93"/>
      <c r="H772" s="93"/>
      <c r="I772" s="92"/>
      <c r="J772" s="92"/>
    </row>
    <row r="773" spans="1:16" s="94" customFormat="1" ht="28.5" customHeight="1" x14ac:dyDescent="0.15">
      <c r="A773" s="249"/>
      <c r="B773" s="250"/>
      <c r="C773" s="89"/>
      <c r="D773" s="90"/>
      <c r="E773" s="91"/>
      <c r="F773" s="93"/>
      <c r="G773" s="93"/>
      <c r="H773" s="93"/>
      <c r="I773" s="92"/>
      <c r="J773" s="92"/>
    </row>
    <row r="774" spans="1:16" s="94" customFormat="1" ht="28.5" customHeight="1" x14ac:dyDescent="0.15">
      <c r="A774" s="249"/>
      <c r="B774" s="250"/>
      <c r="C774" s="89"/>
      <c r="D774" s="90"/>
      <c r="E774" s="91"/>
      <c r="F774" s="93"/>
      <c r="G774" s="93"/>
      <c r="H774" s="93"/>
      <c r="I774" s="92"/>
      <c r="J774" s="92"/>
      <c r="L774" s="96" t="str">
        <f>L759</f>
        <v>立候補
準備</v>
      </c>
      <c r="M774" s="97" t="str">
        <f>IF(E775="","　　　　　　　　　",SUMIF(D760:D774,L774,C760:C774))</f>
        <v>　　　　　　　　　</v>
      </c>
    </row>
    <row r="775" spans="1:16" s="94" customFormat="1" ht="25.15" customHeight="1" x14ac:dyDescent="0.15">
      <c r="A775" s="251"/>
      <c r="B775" s="251"/>
      <c r="D775" s="98" t="s">
        <v>162</v>
      </c>
      <c r="E775" s="99" t="str">
        <f>IF(SUM(C760:C774)=0,"",SUM(C760:C774))</f>
        <v/>
      </c>
      <c r="F775" s="100" t="str">
        <f>"円、うち立候補準備："&amp;TEXT(M774,"#,##0")&amp;"円、選挙運動："&amp;TEXT(M775,"#,##0")&amp;"円）"</f>
        <v>円、うち立候補準備：　　　　　　　　　円、選挙運動：　　　　　　　　　円）</v>
      </c>
      <c r="G775" s="101"/>
      <c r="H775" s="100"/>
      <c r="I775" s="100"/>
      <c r="J775" s="100"/>
      <c r="L775" s="96" t="str">
        <f>M759</f>
        <v>選挙
運動</v>
      </c>
      <c r="M775" s="97" t="str">
        <f>IF(E775="","　　　　　　　　　",SUMIF(D760:D774,L775,C760:C774))</f>
        <v>　　　　　　　　　</v>
      </c>
    </row>
    <row r="776" spans="1:16" ht="20.45" customHeight="1" x14ac:dyDescent="0.15">
      <c r="F776" s="117" t="str">
        <f>IF(E757="","費計：",E757&amp;"計：")</f>
        <v>費計：</v>
      </c>
      <c r="G776" s="253" t="str">
        <f>IF(OR(E757="",COUNTA(C760:C774)=0),"",SUMIF($E$1:E775,E757,$E$19:E775))</f>
        <v/>
      </c>
      <c r="H776" s="253" t="s">
        <v>29</v>
      </c>
    </row>
    <row r="777" spans="1:16" ht="20.45" customHeight="1" x14ac:dyDescent="0.15">
      <c r="F777" s="254" t="s">
        <v>115</v>
      </c>
      <c r="G777" s="253" t="str">
        <f>IF(E757="","",SUMIF($E$1:E775,L762,$E$19:E775)+SUMIF($E$1:E775,L763,$E$19:E775))</f>
        <v/>
      </c>
      <c r="H777" s="253" t="s">
        <v>29</v>
      </c>
    </row>
    <row r="778" spans="1:16" ht="16.899999999999999" customHeight="1" x14ac:dyDescent="0.15">
      <c r="A778" s="242" t="s">
        <v>102</v>
      </c>
      <c r="B778" s="242"/>
      <c r="C778" s="103" t="str">
        <f>IF($C$1="　","(No.　　)",C757+1)</f>
        <v>(No.　　)</v>
      </c>
      <c r="D778" s="84" t="s">
        <v>103</v>
      </c>
      <c r="E778" s="244"/>
      <c r="G778" s="86"/>
      <c r="O778" s="85" t="str">
        <f>IFERROR(VLOOKUP(E778,L782:N792,3,FALSE),"")</f>
        <v/>
      </c>
      <c r="P778" s="85" t="str">
        <f>IF(OR(E778=L783,E778=L784),N783+N784,"")</f>
        <v/>
      </c>
    </row>
    <row r="779" spans="1:16" ht="26.25" customHeight="1" x14ac:dyDescent="0.15">
      <c r="A779" s="245" t="s">
        <v>14</v>
      </c>
      <c r="B779" s="246"/>
      <c r="C779" s="209" t="s">
        <v>46</v>
      </c>
      <c r="D779" s="211" t="s">
        <v>24</v>
      </c>
      <c r="E779" s="213" t="s">
        <v>25</v>
      </c>
      <c r="F779" s="116" t="s">
        <v>58</v>
      </c>
      <c r="G779" s="116"/>
      <c r="H779" s="116"/>
      <c r="I779" s="214" t="s">
        <v>44</v>
      </c>
      <c r="J779" s="213" t="s">
        <v>18</v>
      </c>
      <c r="L779" s="207" t="s">
        <v>61</v>
      </c>
      <c r="M779" s="208"/>
    </row>
    <row r="780" spans="1:16" ht="26.25" customHeight="1" x14ac:dyDescent="0.15">
      <c r="A780" s="247"/>
      <c r="B780" s="248"/>
      <c r="C780" s="210"/>
      <c r="D780" s="212"/>
      <c r="E780" s="213"/>
      <c r="F780" s="87" t="s">
        <v>12</v>
      </c>
      <c r="G780" s="174" t="s">
        <v>13</v>
      </c>
      <c r="H780" s="174" t="s">
        <v>17</v>
      </c>
      <c r="I780" s="214"/>
      <c r="J780" s="213"/>
      <c r="L780" s="88" t="s">
        <v>104</v>
      </c>
      <c r="M780" s="88" t="s">
        <v>101</v>
      </c>
    </row>
    <row r="781" spans="1:16" s="94" customFormat="1" ht="28.5" customHeight="1" x14ac:dyDescent="0.15">
      <c r="A781" s="249"/>
      <c r="B781" s="250"/>
      <c r="C781" s="89"/>
      <c r="D781" s="90"/>
      <c r="E781" s="91"/>
      <c r="F781" s="93"/>
      <c r="G781" s="93"/>
      <c r="H781" s="93"/>
      <c r="I781" s="92"/>
      <c r="J781" s="92"/>
    </row>
    <row r="782" spans="1:16" s="94" customFormat="1" ht="28.5" customHeight="1" x14ac:dyDescent="0.15">
      <c r="A782" s="249"/>
      <c r="B782" s="250"/>
      <c r="C782" s="89"/>
      <c r="D782" s="90"/>
      <c r="E782" s="91"/>
      <c r="F782" s="93"/>
      <c r="G782" s="93"/>
      <c r="H782" s="93"/>
      <c r="I782" s="92"/>
      <c r="J782" s="92"/>
      <c r="L782" s="94" t="s">
        <v>163</v>
      </c>
      <c r="N782" s="94">
        <f>COUNTIF($E$1:E795,L782)</f>
        <v>0</v>
      </c>
      <c r="O782" s="95"/>
    </row>
    <row r="783" spans="1:16" s="94" customFormat="1" ht="28.5" customHeight="1" x14ac:dyDescent="0.15">
      <c r="A783" s="249"/>
      <c r="B783" s="250"/>
      <c r="C783" s="89"/>
      <c r="D783" s="90"/>
      <c r="E783" s="91"/>
      <c r="F783" s="93"/>
      <c r="G783" s="93"/>
      <c r="H783" s="93"/>
      <c r="I783" s="92"/>
      <c r="J783" s="92"/>
      <c r="L783" s="94" t="s">
        <v>134</v>
      </c>
      <c r="N783" s="94">
        <f>COUNTIF($E$1:E795,L783)</f>
        <v>0</v>
      </c>
      <c r="O783" s="95"/>
    </row>
    <row r="784" spans="1:16" s="94" customFormat="1" ht="28.5" customHeight="1" x14ac:dyDescent="0.15">
      <c r="A784" s="249"/>
      <c r="B784" s="250"/>
      <c r="C784" s="89"/>
      <c r="D784" s="90"/>
      <c r="E784" s="91"/>
      <c r="F784" s="93"/>
      <c r="G784" s="93"/>
      <c r="H784" s="93"/>
      <c r="I784" s="92"/>
      <c r="J784" s="92"/>
      <c r="L784" s="94" t="s">
        <v>166</v>
      </c>
      <c r="N784" s="94">
        <f>COUNTIF($E$1:E795,L784)</f>
        <v>0</v>
      </c>
    </row>
    <row r="785" spans="1:16" s="94" customFormat="1" ht="28.5" customHeight="1" x14ac:dyDescent="0.15">
      <c r="A785" s="249"/>
      <c r="B785" s="250"/>
      <c r="C785" s="89"/>
      <c r="D785" s="90"/>
      <c r="E785" s="91"/>
      <c r="F785" s="93"/>
      <c r="G785" s="93"/>
      <c r="H785" s="93"/>
      <c r="I785" s="92"/>
      <c r="J785" s="92"/>
      <c r="L785" s="94" t="s">
        <v>155</v>
      </c>
      <c r="N785" s="94">
        <f>COUNTIF($E$1:E795,L785)</f>
        <v>0</v>
      </c>
    </row>
    <row r="786" spans="1:16" s="94" customFormat="1" ht="28.5" customHeight="1" x14ac:dyDescent="0.15">
      <c r="A786" s="249"/>
      <c r="B786" s="250"/>
      <c r="C786" s="89"/>
      <c r="D786" s="90"/>
      <c r="E786" s="91"/>
      <c r="F786" s="93"/>
      <c r="G786" s="93"/>
      <c r="H786" s="93"/>
      <c r="I786" s="92"/>
      <c r="J786" s="92"/>
      <c r="L786" s="94" t="s">
        <v>164</v>
      </c>
      <c r="N786" s="94">
        <f>COUNTIF($E$1:E795,L786)</f>
        <v>0</v>
      </c>
    </row>
    <row r="787" spans="1:16" s="94" customFormat="1" ht="28.5" customHeight="1" x14ac:dyDescent="0.15">
      <c r="A787" s="249"/>
      <c r="B787" s="250"/>
      <c r="C787" s="89"/>
      <c r="D787" s="90"/>
      <c r="E787" s="91"/>
      <c r="F787" s="93"/>
      <c r="G787" s="93"/>
      <c r="H787" s="93"/>
      <c r="I787" s="92"/>
      <c r="J787" s="92"/>
      <c r="L787" s="94" t="s">
        <v>156</v>
      </c>
      <c r="N787" s="94">
        <f>COUNTIF($E$1:E800,L787)</f>
        <v>0</v>
      </c>
    </row>
    <row r="788" spans="1:16" s="94" customFormat="1" ht="28.5" customHeight="1" x14ac:dyDescent="0.15">
      <c r="A788" s="249"/>
      <c r="B788" s="250"/>
      <c r="C788" s="89"/>
      <c r="D788" s="90"/>
      <c r="E788" s="91"/>
      <c r="F788" s="93"/>
      <c r="G788" s="93"/>
      <c r="H788" s="93"/>
      <c r="I788" s="92"/>
      <c r="J788" s="92"/>
      <c r="L788" s="94" t="s">
        <v>139</v>
      </c>
      <c r="N788" s="94">
        <f>COUNTIF($E$1:E795,L788)</f>
        <v>0</v>
      </c>
    </row>
    <row r="789" spans="1:16" s="94" customFormat="1" ht="28.5" customHeight="1" x14ac:dyDescent="0.15">
      <c r="A789" s="249"/>
      <c r="B789" s="250"/>
      <c r="C789" s="89"/>
      <c r="D789" s="90"/>
      <c r="E789" s="91"/>
      <c r="F789" s="93"/>
      <c r="G789" s="93"/>
      <c r="H789" s="93"/>
      <c r="I789" s="92"/>
      <c r="J789" s="92"/>
      <c r="L789" s="94" t="s">
        <v>158</v>
      </c>
      <c r="N789" s="94">
        <f>COUNTIF($E$1:E795,L789)</f>
        <v>0</v>
      </c>
    </row>
    <row r="790" spans="1:16" s="94" customFormat="1" ht="28.5" customHeight="1" x14ac:dyDescent="0.15">
      <c r="A790" s="249"/>
      <c r="B790" s="250"/>
      <c r="C790" s="89"/>
      <c r="D790" s="90"/>
      <c r="E790" s="91"/>
      <c r="F790" s="93"/>
      <c r="G790" s="93"/>
      <c r="H790" s="93"/>
      <c r="I790" s="92"/>
      <c r="J790" s="92"/>
      <c r="L790" s="94" t="s">
        <v>151</v>
      </c>
      <c r="N790" s="94">
        <f>COUNTIF($E$1:E785,L790)</f>
        <v>0</v>
      </c>
    </row>
    <row r="791" spans="1:16" s="94" customFormat="1" ht="28.5" customHeight="1" x14ac:dyDescent="0.15">
      <c r="A791" s="249"/>
      <c r="B791" s="250"/>
      <c r="C791" s="89"/>
      <c r="D791" s="90"/>
      <c r="E791" s="91"/>
      <c r="F791" s="93"/>
      <c r="G791" s="93"/>
      <c r="H791" s="93"/>
      <c r="I791" s="92"/>
      <c r="J791" s="92"/>
      <c r="L791" s="94" t="s">
        <v>159</v>
      </c>
      <c r="N791" s="94">
        <f>COUNTIF($E$1:E795,L791)</f>
        <v>0</v>
      </c>
    </row>
    <row r="792" spans="1:16" s="94" customFormat="1" ht="28.5" customHeight="1" x14ac:dyDescent="0.15">
      <c r="A792" s="249"/>
      <c r="B792" s="250"/>
      <c r="C792" s="89"/>
      <c r="D792" s="90"/>
      <c r="E792" s="91"/>
      <c r="F792" s="93"/>
      <c r="G792" s="93"/>
      <c r="H792" s="93"/>
      <c r="I792" s="92"/>
      <c r="J792" s="92"/>
      <c r="L792" s="94" t="s">
        <v>160</v>
      </c>
      <c r="N792" s="94">
        <f>COUNTIF($E$1:E795,L792)</f>
        <v>0</v>
      </c>
    </row>
    <row r="793" spans="1:16" s="94" customFormat="1" ht="28.5" customHeight="1" x14ac:dyDescent="0.15">
      <c r="A793" s="249"/>
      <c r="B793" s="250"/>
      <c r="C793" s="89"/>
      <c r="D793" s="90"/>
      <c r="E793" s="91"/>
      <c r="F793" s="93"/>
      <c r="G793" s="93"/>
      <c r="H793" s="93"/>
      <c r="I793" s="92"/>
      <c r="J793" s="92"/>
    </row>
    <row r="794" spans="1:16" s="94" customFormat="1" ht="28.5" customHeight="1" x14ac:dyDescent="0.15">
      <c r="A794" s="249"/>
      <c r="B794" s="250"/>
      <c r="C794" s="89"/>
      <c r="D794" s="90"/>
      <c r="E794" s="91"/>
      <c r="F794" s="93"/>
      <c r="G794" s="93"/>
      <c r="H794" s="93"/>
      <c r="I794" s="92"/>
      <c r="J794" s="92"/>
    </row>
    <row r="795" spans="1:16" s="94" customFormat="1" ht="28.5" customHeight="1" x14ac:dyDescent="0.15">
      <c r="A795" s="249"/>
      <c r="B795" s="250"/>
      <c r="C795" s="89"/>
      <c r="D795" s="90"/>
      <c r="E795" s="91"/>
      <c r="F795" s="93"/>
      <c r="G795" s="93"/>
      <c r="H795" s="93"/>
      <c r="I795" s="92"/>
      <c r="J795" s="92"/>
      <c r="L795" s="96" t="str">
        <f>L780</f>
        <v>立候補
準備</v>
      </c>
      <c r="M795" s="97" t="str">
        <f>IF(E796="","　　　　　　　　　",SUMIF(D781:D795,L795,C781:C795))</f>
        <v>　　　　　　　　　</v>
      </c>
    </row>
    <row r="796" spans="1:16" s="94" customFormat="1" ht="25.15" customHeight="1" x14ac:dyDescent="0.15">
      <c r="A796" s="251"/>
      <c r="B796" s="251"/>
      <c r="D796" s="98" t="s">
        <v>153</v>
      </c>
      <c r="E796" s="99" t="str">
        <f>IF(SUM(C781:C795)=0,"",SUM(C781:C795))</f>
        <v/>
      </c>
      <c r="F796" s="100" t="str">
        <f>"円、うち立候補準備："&amp;TEXT(M795,"#,##0")&amp;"円、選挙運動："&amp;TEXT(M796,"#,##0")&amp;"円）"</f>
        <v>円、うち立候補準備：　　　　　　　　　円、選挙運動：　　　　　　　　　円）</v>
      </c>
      <c r="G796" s="101"/>
      <c r="H796" s="100"/>
      <c r="I796" s="100"/>
      <c r="J796" s="100"/>
      <c r="L796" s="96" t="str">
        <f>M780</f>
        <v>選挙
運動</v>
      </c>
      <c r="M796" s="97" t="str">
        <f>IF(E796="","　　　　　　　　　",SUMIF(D781:D795,L796,C781:C795))</f>
        <v>　　　　　　　　　</v>
      </c>
    </row>
    <row r="797" spans="1:16" ht="20.45" customHeight="1" x14ac:dyDescent="0.15">
      <c r="F797" s="117" t="str">
        <f>IF(E778="","費計：",E778&amp;"計：")</f>
        <v>費計：</v>
      </c>
      <c r="G797" s="253" t="str">
        <f>IF(OR(E778="",COUNTA(C781:C795)=0),"",SUMIF($E$1:E796,E778,$E$19:E796))</f>
        <v/>
      </c>
      <c r="H797" s="253" t="s">
        <v>29</v>
      </c>
    </row>
    <row r="798" spans="1:16" ht="20.45" customHeight="1" x14ac:dyDescent="0.15">
      <c r="F798" s="254" t="s">
        <v>115</v>
      </c>
      <c r="G798" s="253" t="str">
        <f>IF(E778="","",SUMIF($E$1:E796,L783,$E$19:E796)+SUMIF($E$1:E796,L784,$E$19:E796))</f>
        <v/>
      </c>
      <c r="H798" s="253" t="s">
        <v>29</v>
      </c>
    </row>
    <row r="799" spans="1:16" ht="16.899999999999999" customHeight="1" x14ac:dyDescent="0.15">
      <c r="A799" s="242" t="s">
        <v>102</v>
      </c>
      <c r="B799" s="242"/>
      <c r="C799" s="103" t="str">
        <f>IF($C$1="　","(No.　　)",C778+1)</f>
        <v>(No.　　)</v>
      </c>
      <c r="D799" s="84" t="s">
        <v>103</v>
      </c>
      <c r="E799" s="244"/>
      <c r="G799" s="86"/>
      <c r="O799" s="85" t="str">
        <f>IFERROR(VLOOKUP(E799,L803:N813,3,FALSE),"")</f>
        <v/>
      </c>
      <c r="P799" s="85" t="str">
        <f>IF(OR(E799=L804,E799=L805),N804+N805,"")</f>
        <v/>
      </c>
    </row>
    <row r="800" spans="1:16" ht="26.25" customHeight="1" x14ac:dyDescent="0.15">
      <c r="A800" s="245" t="s">
        <v>14</v>
      </c>
      <c r="B800" s="246"/>
      <c r="C800" s="209" t="s">
        <v>46</v>
      </c>
      <c r="D800" s="211" t="s">
        <v>24</v>
      </c>
      <c r="E800" s="213" t="s">
        <v>25</v>
      </c>
      <c r="F800" s="116" t="s">
        <v>58</v>
      </c>
      <c r="G800" s="116"/>
      <c r="H800" s="116"/>
      <c r="I800" s="214" t="s">
        <v>44</v>
      </c>
      <c r="J800" s="213" t="s">
        <v>18</v>
      </c>
      <c r="L800" s="207" t="s">
        <v>61</v>
      </c>
      <c r="M800" s="208"/>
    </row>
    <row r="801" spans="1:15" ht="26.25" customHeight="1" x14ac:dyDescent="0.15">
      <c r="A801" s="247"/>
      <c r="B801" s="248"/>
      <c r="C801" s="210"/>
      <c r="D801" s="212"/>
      <c r="E801" s="213"/>
      <c r="F801" s="87" t="s">
        <v>12</v>
      </c>
      <c r="G801" s="174" t="s">
        <v>13</v>
      </c>
      <c r="H801" s="174" t="s">
        <v>17</v>
      </c>
      <c r="I801" s="214"/>
      <c r="J801" s="213"/>
      <c r="L801" s="88" t="s">
        <v>104</v>
      </c>
      <c r="M801" s="88" t="s">
        <v>101</v>
      </c>
    </row>
    <row r="802" spans="1:15" s="94" customFormat="1" ht="28.5" customHeight="1" x14ac:dyDescent="0.15">
      <c r="A802" s="249"/>
      <c r="B802" s="250"/>
      <c r="C802" s="89"/>
      <c r="D802" s="90"/>
      <c r="E802" s="91"/>
      <c r="F802" s="93"/>
      <c r="G802" s="93"/>
      <c r="H802" s="93"/>
      <c r="I802" s="92"/>
      <c r="J802" s="92"/>
    </row>
    <row r="803" spans="1:15" s="94" customFormat="1" ht="28.5" customHeight="1" x14ac:dyDescent="0.15">
      <c r="A803" s="249"/>
      <c r="B803" s="250"/>
      <c r="C803" s="89"/>
      <c r="D803" s="90"/>
      <c r="E803" s="91"/>
      <c r="F803" s="93"/>
      <c r="G803" s="93"/>
      <c r="H803" s="93"/>
      <c r="I803" s="92"/>
      <c r="J803" s="92"/>
      <c r="L803" s="94" t="s">
        <v>133</v>
      </c>
      <c r="N803" s="94">
        <f>COUNTIF($E$1:E816,L803)</f>
        <v>0</v>
      </c>
      <c r="O803" s="95"/>
    </row>
    <row r="804" spans="1:15" s="94" customFormat="1" ht="28.5" customHeight="1" x14ac:dyDescent="0.15">
      <c r="A804" s="249"/>
      <c r="B804" s="250"/>
      <c r="C804" s="89"/>
      <c r="D804" s="90"/>
      <c r="E804" s="91"/>
      <c r="F804" s="93"/>
      <c r="G804" s="93"/>
      <c r="H804" s="93"/>
      <c r="I804" s="92"/>
      <c r="J804" s="92"/>
      <c r="L804" s="94" t="s">
        <v>154</v>
      </c>
      <c r="N804" s="94">
        <f>COUNTIF($E$1:E816,L804)</f>
        <v>0</v>
      </c>
      <c r="O804" s="95"/>
    </row>
    <row r="805" spans="1:15" s="94" customFormat="1" ht="28.5" customHeight="1" x14ac:dyDescent="0.15">
      <c r="A805" s="249"/>
      <c r="B805" s="250"/>
      <c r="C805" s="89"/>
      <c r="D805" s="90"/>
      <c r="E805" s="91"/>
      <c r="F805" s="93"/>
      <c r="G805" s="93"/>
      <c r="H805" s="93"/>
      <c r="I805" s="92"/>
      <c r="J805" s="92"/>
      <c r="L805" s="94" t="s">
        <v>161</v>
      </c>
      <c r="N805" s="94">
        <f>COUNTIF($E$1:E816,L805)</f>
        <v>0</v>
      </c>
    </row>
    <row r="806" spans="1:15" s="94" customFormat="1" ht="28.5" customHeight="1" x14ac:dyDescent="0.15">
      <c r="A806" s="249"/>
      <c r="B806" s="250"/>
      <c r="C806" s="89"/>
      <c r="D806" s="90"/>
      <c r="E806" s="91"/>
      <c r="F806" s="93"/>
      <c r="G806" s="93"/>
      <c r="H806" s="93"/>
      <c r="I806" s="92"/>
      <c r="J806" s="92"/>
      <c r="L806" s="94" t="s">
        <v>155</v>
      </c>
      <c r="N806" s="94">
        <f>COUNTIF($E$1:E816,L806)</f>
        <v>0</v>
      </c>
    </row>
    <row r="807" spans="1:15" s="94" customFormat="1" ht="28.5" customHeight="1" x14ac:dyDescent="0.15">
      <c r="A807" s="249"/>
      <c r="B807" s="250"/>
      <c r="C807" s="89"/>
      <c r="D807" s="90"/>
      <c r="E807" s="91"/>
      <c r="F807" s="93"/>
      <c r="G807" s="93"/>
      <c r="H807" s="93"/>
      <c r="I807" s="92"/>
      <c r="J807" s="92"/>
      <c r="L807" s="94" t="s">
        <v>147</v>
      </c>
      <c r="N807" s="94">
        <f>COUNTIF($E$1:E816,L807)</f>
        <v>0</v>
      </c>
    </row>
    <row r="808" spans="1:15" s="94" customFormat="1" ht="28.5" customHeight="1" x14ac:dyDescent="0.15">
      <c r="A808" s="249"/>
      <c r="B808" s="250"/>
      <c r="C808" s="89"/>
      <c r="D808" s="90"/>
      <c r="E808" s="91"/>
      <c r="F808" s="93"/>
      <c r="G808" s="93"/>
      <c r="H808" s="93"/>
      <c r="I808" s="92"/>
      <c r="J808" s="92"/>
      <c r="L808" s="94" t="s">
        <v>156</v>
      </c>
      <c r="N808" s="94">
        <f>COUNTIF($E$1:E821,L808)</f>
        <v>0</v>
      </c>
    </row>
    <row r="809" spans="1:15" s="94" customFormat="1" ht="28.5" customHeight="1" x14ac:dyDescent="0.15">
      <c r="A809" s="249"/>
      <c r="B809" s="250"/>
      <c r="C809" s="89"/>
      <c r="D809" s="90"/>
      <c r="E809" s="91"/>
      <c r="F809" s="93"/>
      <c r="G809" s="93"/>
      <c r="H809" s="93"/>
      <c r="I809" s="92"/>
      <c r="J809" s="92"/>
      <c r="L809" s="94" t="s">
        <v>149</v>
      </c>
      <c r="N809" s="94">
        <f>COUNTIF($E$1:E816,L809)</f>
        <v>0</v>
      </c>
    </row>
    <row r="810" spans="1:15" s="94" customFormat="1" ht="28.5" customHeight="1" x14ac:dyDescent="0.15">
      <c r="A810" s="249"/>
      <c r="B810" s="250"/>
      <c r="C810" s="89"/>
      <c r="D810" s="90"/>
      <c r="E810" s="91"/>
      <c r="F810" s="93"/>
      <c r="G810" s="93"/>
      <c r="H810" s="93"/>
      <c r="I810" s="92"/>
      <c r="J810" s="92"/>
      <c r="L810" s="94" t="s">
        <v>158</v>
      </c>
      <c r="N810" s="94">
        <f>COUNTIF($E$1:E816,L810)</f>
        <v>0</v>
      </c>
    </row>
    <row r="811" spans="1:15" s="94" customFormat="1" ht="28.5" customHeight="1" x14ac:dyDescent="0.15">
      <c r="A811" s="249"/>
      <c r="B811" s="250"/>
      <c r="C811" s="89"/>
      <c r="D811" s="90"/>
      <c r="E811" s="91"/>
      <c r="F811" s="93"/>
      <c r="G811" s="93"/>
      <c r="H811" s="93"/>
      <c r="I811" s="92"/>
      <c r="J811" s="92"/>
      <c r="L811" s="94" t="s">
        <v>151</v>
      </c>
      <c r="N811" s="94">
        <f>COUNTIF($E$1:E806,L811)</f>
        <v>0</v>
      </c>
    </row>
    <row r="812" spans="1:15" s="94" customFormat="1" ht="28.5" customHeight="1" x14ac:dyDescent="0.15">
      <c r="A812" s="249"/>
      <c r="B812" s="250"/>
      <c r="C812" s="89"/>
      <c r="D812" s="90"/>
      <c r="E812" s="91"/>
      <c r="F812" s="93"/>
      <c r="G812" s="93"/>
      <c r="H812" s="93"/>
      <c r="I812" s="92"/>
      <c r="J812" s="92"/>
      <c r="L812" s="94" t="s">
        <v>159</v>
      </c>
      <c r="N812" s="94">
        <f>COUNTIF($E$1:E816,L812)</f>
        <v>0</v>
      </c>
    </row>
    <row r="813" spans="1:15" s="94" customFormat="1" ht="28.5" customHeight="1" x14ac:dyDescent="0.15">
      <c r="A813" s="249"/>
      <c r="B813" s="250"/>
      <c r="C813" s="89"/>
      <c r="D813" s="90"/>
      <c r="E813" s="91"/>
      <c r="F813" s="93"/>
      <c r="G813" s="93"/>
      <c r="H813" s="93"/>
      <c r="I813" s="92"/>
      <c r="J813" s="92"/>
      <c r="L813" s="94" t="s">
        <v>144</v>
      </c>
      <c r="N813" s="94">
        <f>COUNTIF($E$1:E816,L813)</f>
        <v>0</v>
      </c>
    </row>
    <row r="814" spans="1:15" s="94" customFormat="1" ht="28.5" customHeight="1" x14ac:dyDescent="0.15">
      <c r="A814" s="249"/>
      <c r="B814" s="250"/>
      <c r="C814" s="89"/>
      <c r="D814" s="90"/>
      <c r="E814" s="91"/>
      <c r="F814" s="93"/>
      <c r="G814" s="93"/>
      <c r="H814" s="93"/>
      <c r="I814" s="92"/>
      <c r="J814" s="92"/>
    </row>
    <row r="815" spans="1:15" s="94" customFormat="1" ht="28.5" customHeight="1" x14ac:dyDescent="0.15">
      <c r="A815" s="249"/>
      <c r="B815" s="250"/>
      <c r="C815" s="89"/>
      <c r="D815" s="90"/>
      <c r="E815" s="91"/>
      <c r="F815" s="93"/>
      <c r="G815" s="93"/>
      <c r="H815" s="93"/>
      <c r="I815" s="92"/>
      <c r="J815" s="92"/>
    </row>
    <row r="816" spans="1:15" s="94" customFormat="1" ht="28.5" customHeight="1" x14ac:dyDescent="0.15">
      <c r="A816" s="249"/>
      <c r="B816" s="250"/>
      <c r="C816" s="89"/>
      <c r="D816" s="90"/>
      <c r="E816" s="91"/>
      <c r="F816" s="93"/>
      <c r="G816" s="93"/>
      <c r="H816" s="93"/>
      <c r="I816" s="92"/>
      <c r="J816" s="92"/>
      <c r="L816" s="96" t="str">
        <f>L801</f>
        <v>立候補
準備</v>
      </c>
      <c r="M816" s="97" t="str">
        <f>IF(E817="","　　　　　　　　　",SUMIF(D802:D816,L816,C802:C816))</f>
        <v>　　　　　　　　　</v>
      </c>
    </row>
    <row r="817" spans="1:16" s="94" customFormat="1" ht="25.15" customHeight="1" x14ac:dyDescent="0.15">
      <c r="A817" s="251"/>
      <c r="B817" s="251"/>
      <c r="D817" s="98" t="s">
        <v>153</v>
      </c>
      <c r="E817" s="99" t="str">
        <f>IF(SUM(C802:C816)=0,"",SUM(C802:C816))</f>
        <v/>
      </c>
      <c r="F817" s="100" t="str">
        <f>"円、うち立候補準備："&amp;TEXT(M816,"#,##0")&amp;"円、選挙運動："&amp;TEXT(M817,"#,##0")&amp;"円）"</f>
        <v>円、うち立候補準備：　　　　　　　　　円、選挙運動：　　　　　　　　　円）</v>
      </c>
      <c r="G817" s="101"/>
      <c r="H817" s="100"/>
      <c r="I817" s="100"/>
      <c r="J817" s="100"/>
      <c r="L817" s="96" t="str">
        <f>M801</f>
        <v>選挙
運動</v>
      </c>
      <c r="M817" s="97" t="str">
        <f>IF(E817="","　　　　　　　　　",SUMIF(D802:D816,L817,C802:C816))</f>
        <v>　　　　　　　　　</v>
      </c>
    </row>
    <row r="818" spans="1:16" ht="20.45" customHeight="1" x14ac:dyDescent="0.15">
      <c r="F818" s="117" t="str">
        <f>IF(E799="","費計：",E799&amp;"計：")</f>
        <v>費計：</v>
      </c>
      <c r="G818" s="253" t="str">
        <f>IF(OR(E799="",COUNTA(C802:C816)=0),"",SUMIF($E$1:E817,E799,$E$19:E817))</f>
        <v/>
      </c>
      <c r="H818" s="253" t="s">
        <v>29</v>
      </c>
    </row>
    <row r="819" spans="1:16" ht="20.45" customHeight="1" x14ac:dyDescent="0.15">
      <c r="F819" s="254" t="s">
        <v>115</v>
      </c>
      <c r="G819" s="253" t="str">
        <f>IF(E799="","",SUMIF($E$1:E817,L804,$E$19:E817)+SUMIF($E$1:E817,L805,$E$19:E817))</f>
        <v/>
      </c>
      <c r="H819" s="253" t="s">
        <v>29</v>
      </c>
    </row>
    <row r="820" spans="1:16" ht="16.899999999999999" customHeight="1" x14ac:dyDescent="0.15">
      <c r="A820" s="242" t="s">
        <v>102</v>
      </c>
      <c r="B820" s="242"/>
      <c r="C820" s="103" t="str">
        <f>IF($C$1="　","(No.　　)",C799+1)</f>
        <v>(No.　　)</v>
      </c>
      <c r="D820" s="84" t="s">
        <v>103</v>
      </c>
      <c r="E820" s="244"/>
      <c r="G820" s="86"/>
      <c r="O820" s="85" t="str">
        <f>IFERROR(VLOOKUP(E820,L824:N834,3,FALSE),"")</f>
        <v/>
      </c>
      <c r="P820" s="85" t="str">
        <f>IF(OR(E820=L825,E820=L826),N825+N826,"")</f>
        <v/>
      </c>
    </row>
    <row r="821" spans="1:16" ht="26.25" customHeight="1" x14ac:dyDescent="0.15">
      <c r="A821" s="245" t="s">
        <v>14</v>
      </c>
      <c r="B821" s="246"/>
      <c r="C821" s="209" t="s">
        <v>46</v>
      </c>
      <c r="D821" s="211" t="s">
        <v>24</v>
      </c>
      <c r="E821" s="213" t="s">
        <v>25</v>
      </c>
      <c r="F821" s="116" t="s">
        <v>58</v>
      </c>
      <c r="G821" s="116"/>
      <c r="H821" s="116"/>
      <c r="I821" s="214" t="s">
        <v>44</v>
      </c>
      <c r="J821" s="213" t="s">
        <v>18</v>
      </c>
      <c r="L821" s="207" t="s">
        <v>61</v>
      </c>
      <c r="M821" s="208"/>
    </row>
    <row r="822" spans="1:16" ht="26.25" customHeight="1" x14ac:dyDescent="0.15">
      <c r="A822" s="247"/>
      <c r="B822" s="248"/>
      <c r="C822" s="210"/>
      <c r="D822" s="212"/>
      <c r="E822" s="213"/>
      <c r="F822" s="87" t="s">
        <v>12</v>
      </c>
      <c r="G822" s="174" t="s">
        <v>13</v>
      </c>
      <c r="H822" s="174" t="s">
        <v>17</v>
      </c>
      <c r="I822" s="214"/>
      <c r="J822" s="213"/>
      <c r="L822" s="88" t="s">
        <v>104</v>
      </c>
      <c r="M822" s="88" t="s">
        <v>101</v>
      </c>
    </row>
    <row r="823" spans="1:16" s="94" customFormat="1" ht="28.5" customHeight="1" x14ac:dyDescent="0.15">
      <c r="A823" s="249"/>
      <c r="B823" s="250"/>
      <c r="C823" s="89"/>
      <c r="D823" s="90"/>
      <c r="E823" s="91"/>
      <c r="F823" s="93"/>
      <c r="G823" s="93"/>
      <c r="H823" s="93"/>
      <c r="I823" s="92"/>
      <c r="J823" s="92"/>
    </row>
    <row r="824" spans="1:16" s="94" customFormat="1" ht="28.5" customHeight="1" x14ac:dyDescent="0.15">
      <c r="A824" s="249"/>
      <c r="B824" s="250"/>
      <c r="C824" s="89"/>
      <c r="D824" s="90"/>
      <c r="E824" s="91"/>
      <c r="F824" s="93"/>
      <c r="G824" s="93"/>
      <c r="H824" s="93"/>
      <c r="I824" s="92"/>
      <c r="J824" s="92"/>
      <c r="L824" s="94" t="s">
        <v>133</v>
      </c>
      <c r="N824" s="94">
        <f>COUNTIF($E$1:E837,L824)</f>
        <v>0</v>
      </c>
      <c r="O824" s="95"/>
    </row>
    <row r="825" spans="1:16" s="94" customFormat="1" ht="28.5" customHeight="1" x14ac:dyDescent="0.15">
      <c r="A825" s="249"/>
      <c r="B825" s="250"/>
      <c r="C825" s="89"/>
      <c r="D825" s="90"/>
      <c r="E825" s="91"/>
      <c r="F825" s="93"/>
      <c r="G825" s="93"/>
      <c r="H825" s="93"/>
      <c r="I825" s="92"/>
      <c r="J825" s="92"/>
      <c r="L825" s="94" t="s">
        <v>154</v>
      </c>
      <c r="N825" s="94">
        <f>COUNTIF($E$1:E837,L825)</f>
        <v>0</v>
      </c>
      <c r="O825" s="95"/>
    </row>
    <row r="826" spans="1:16" s="94" customFormat="1" ht="28.5" customHeight="1" x14ac:dyDescent="0.15">
      <c r="A826" s="249"/>
      <c r="B826" s="250"/>
      <c r="C826" s="89"/>
      <c r="D826" s="90"/>
      <c r="E826" s="91"/>
      <c r="F826" s="93"/>
      <c r="G826" s="93"/>
      <c r="H826" s="93"/>
      <c r="I826" s="92"/>
      <c r="J826" s="92"/>
      <c r="L826" s="94" t="s">
        <v>161</v>
      </c>
      <c r="N826" s="94">
        <f>COUNTIF($E$1:E837,L826)</f>
        <v>0</v>
      </c>
    </row>
    <row r="827" spans="1:16" s="94" customFormat="1" ht="28.5" customHeight="1" x14ac:dyDescent="0.15">
      <c r="A827" s="249"/>
      <c r="B827" s="250"/>
      <c r="C827" s="89"/>
      <c r="D827" s="90"/>
      <c r="E827" s="91"/>
      <c r="F827" s="93"/>
      <c r="G827" s="93"/>
      <c r="H827" s="93"/>
      <c r="I827" s="92"/>
      <c r="J827" s="92"/>
      <c r="L827" s="94" t="s">
        <v>155</v>
      </c>
      <c r="N827" s="94">
        <f>COUNTIF($E$1:E837,L827)</f>
        <v>0</v>
      </c>
    </row>
    <row r="828" spans="1:16" s="94" customFormat="1" ht="28.5" customHeight="1" x14ac:dyDescent="0.15">
      <c r="A828" s="249"/>
      <c r="B828" s="250"/>
      <c r="C828" s="89"/>
      <c r="D828" s="90"/>
      <c r="E828" s="91"/>
      <c r="F828" s="93"/>
      <c r="G828" s="93"/>
      <c r="H828" s="93"/>
      <c r="I828" s="92"/>
      <c r="J828" s="92"/>
      <c r="L828" s="94" t="s">
        <v>147</v>
      </c>
      <c r="N828" s="94">
        <f>COUNTIF($E$1:E837,L828)</f>
        <v>0</v>
      </c>
    </row>
    <row r="829" spans="1:16" s="94" customFormat="1" ht="28.5" customHeight="1" x14ac:dyDescent="0.15">
      <c r="A829" s="249"/>
      <c r="B829" s="250"/>
      <c r="C829" s="89"/>
      <c r="D829" s="90"/>
      <c r="E829" s="91"/>
      <c r="F829" s="93"/>
      <c r="G829" s="93"/>
      <c r="H829" s="93"/>
      <c r="I829" s="92"/>
      <c r="J829" s="92"/>
      <c r="L829" s="94" t="s">
        <v>156</v>
      </c>
      <c r="N829" s="94">
        <f>COUNTIF($E$1:E842,L829)</f>
        <v>0</v>
      </c>
    </row>
    <row r="830" spans="1:16" s="94" customFormat="1" ht="28.5" customHeight="1" x14ac:dyDescent="0.15">
      <c r="A830" s="249"/>
      <c r="B830" s="250"/>
      <c r="C830" s="89"/>
      <c r="D830" s="90"/>
      <c r="E830" s="91"/>
      <c r="F830" s="93"/>
      <c r="G830" s="93"/>
      <c r="H830" s="93"/>
      <c r="I830" s="92"/>
      <c r="J830" s="92"/>
      <c r="L830" s="94" t="s">
        <v>149</v>
      </c>
      <c r="N830" s="94">
        <f>COUNTIF($E$1:E837,L830)</f>
        <v>0</v>
      </c>
    </row>
    <row r="831" spans="1:16" s="94" customFormat="1" ht="28.5" customHeight="1" x14ac:dyDescent="0.15">
      <c r="A831" s="249"/>
      <c r="B831" s="250"/>
      <c r="C831" s="89"/>
      <c r="D831" s="90"/>
      <c r="E831" s="91"/>
      <c r="F831" s="93"/>
      <c r="G831" s="93"/>
      <c r="H831" s="93"/>
      <c r="I831" s="92"/>
      <c r="J831" s="92"/>
      <c r="L831" s="94" t="s">
        <v>158</v>
      </c>
      <c r="N831" s="94">
        <f>COUNTIF($E$1:E837,L831)</f>
        <v>0</v>
      </c>
    </row>
    <row r="832" spans="1:16" s="94" customFormat="1" ht="28.5" customHeight="1" x14ac:dyDescent="0.15">
      <c r="A832" s="249"/>
      <c r="B832" s="250"/>
      <c r="C832" s="89"/>
      <c r="D832" s="90"/>
      <c r="E832" s="91"/>
      <c r="F832" s="93"/>
      <c r="G832" s="93"/>
      <c r="H832" s="93"/>
      <c r="I832" s="92"/>
      <c r="J832" s="92"/>
      <c r="L832" s="94" t="s">
        <v>151</v>
      </c>
      <c r="N832" s="94">
        <f>COUNTIF($E$1:E827,L832)</f>
        <v>0</v>
      </c>
    </row>
    <row r="833" spans="1:16" s="94" customFormat="1" ht="28.5" customHeight="1" x14ac:dyDescent="0.15">
      <c r="A833" s="249"/>
      <c r="B833" s="250"/>
      <c r="C833" s="89"/>
      <c r="D833" s="90"/>
      <c r="E833" s="91"/>
      <c r="F833" s="93"/>
      <c r="G833" s="93"/>
      <c r="H833" s="93"/>
      <c r="I833" s="92"/>
      <c r="J833" s="92"/>
      <c r="L833" s="94" t="s">
        <v>159</v>
      </c>
      <c r="N833" s="94">
        <f>COUNTIF($E$1:E837,L833)</f>
        <v>0</v>
      </c>
    </row>
    <row r="834" spans="1:16" s="94" customFormat="1" ht="28.5" customHeight="1" x14ac:dyDescent="0.15">
      <c r="A834" s="249"/>
      <c r="B834" s="250"/>
      <c r="C834" s="89"/>
      <c r="D834" s="90"/>
      <c r="E834" s="91"/>
      <c r="F834" s="93"/>
      <c r="G834" s="93"/>
      <c r="H834" s="93"/>
      <c r="I834" s="92"/>
      <c r="J834" s="92"/>
      <c r="L834" s="94" t="s">
        <v>144</v>
      </c>
      <c r="N834" s="94">
        <f>COUNTIF($E$1:E837,L834)</f>
        <v>0</v>
      </c>
    </row>
    <row r="835" spans="1:16" s="94" customFormat="1" ht="28.5" customHeight="1" x14ac:dyDescent="0.15">
      <c r="A835" s="249"/>
      <c r="B835" s="250"/>
      <c r="C835" s="89"/>
      <c r="D835" s="90"/>
      <c r="E835" s="91"/>
      <c r="F835" s="93"/>
      <c r="G835" s="93"/>
      <c r="H835" s="93"/>
      <c r="I835" s="92"/>
      <c r="J835" s="92"/>
    </row>
    <row r="836" spans="1:16" s="94" customFormat="1" ht="28.5" customHeight="1" x14ac:dyDescent="0.15">
      <c r="A836" s="249"/>
      <c r="B836" s="250"/>
      <c r="C836" s="89"/>
      <c r="D836" s="90"/>
      <c r="E836" s="91"/>
      <c r="F836" s="93"/>
      <c r="G836" s="93"/>
      <c r="H836" s="93"/>
      <c r="I836" s="92"/>
      <c r="J836" s="92"/>
    </row>
    <row r="837" spans="1:16" s="94" customFormat="1" ht="28.5" customHeight="1" x14ac:dyDescent="0.15">
      <c r="A837" s="249"/>
      <c r="B837" s="250"/>
      <c r="C837" s="89"/>
      <c r="D837" s="90"/>
      <c r="E837" s="91"/>
      <c r="F837" s="93"/>
      <c r="G837" s="93"/>
      <c r="H837" s="93"/>
      <c r="I837" s="92"/>
      <c r="J837" s="92"/>
      <c r="L837" s="96" t="str">
        <f>L822</f>
        <v>立候補
準備</v>
      </c>
      <c r="M837" s="97" t="str">
        <f>IF(E838="","　　　　　　　　　",SUMIF(D823:D837,L837,C823:C837))</f>
        <v>　　　　　　　　　</v>
      </c>
    </row>
    <row r="838" spans="1:16" s="94" customFormat="1" ht="25.15" customHeight="1" x14ac:dyDescent="0.15">
      <c r="A838" s="251"/>
      <c r="B838" s="251"/>
      <c r="D838" s="98" t="s">
        <v>85</v>
      </c>
      <c r="E838" s="99" t="str">
        <f>IF(SUM(C823:C837)=0,"",SUM(C823:C837))</f>
        <v/>
      </c>
      <c r="F838" s="100" t="str">
        <f>"円、うち立候補準備："&amp;TEXT(M837,"#,##0")&amp;"円、選挙運動："&amp;TEXT(M838,"#,##0")&amp;"円）"</f>
        <v>円、うち立候補準備：　　　　　　　　　円、選挙運動：　　　　　　　　　円）</v>
      </c>
      <c r="G838" s="101"/>
      <c r="H838" s="100"/>
      <c r="I838" s="100"/>
      <c r="J838" s="100"/>
      <c r="L838" s="96" t="str">
        <f>M822</f>
        <v>選挙
運動</v>
      </c>
      <c r="M838" s="97" t="str">
        <f>IF(E838="","　　　　　　　　　",SUMIF(D823:D837,L838,C823:C837))</f>
        <v>　　　　　　　　　</v>
      </c>
    </row>
    <row r="839" spans="1:16" ht="20.45" customHeight="1" x14ac:dyDescent="0.15">
      <c r="F839" s="117" t="str">
        <f>IF(E820="","費計：",E820&amp;"計：")</f>
        <v>費計：</v>
      </c>
      <c r="G839" s="253" t="str">
        <f>IF(OR(E820="",COUNTA(C823:C837)=0),"",SUMIF($E$1:E838,E820,$E$19:E838))</f>
        <v/>
      </c>
      <c r="H839" s="253" t="s">
        <v>29</v>
      </c>
    </row>
    <row r="840" spans="1:16" ht="20.45" customHeight="1" x14ac:dyDescent="0.15">
      <c r="F840" s="254" t="s">
        <v>115</v>
      </c>
      <c r="G840" s="253" t="str">
        <f>IF(E820="","",SUMIF($E$1:E838,L825,$E$19:E838)+SUMIF($E$1:E838,L826,$E$19:E838))</f>
        <v/>
      </c>
      <c r="H840" s="253" t="s">
        <v>29</v>
      </c>
    </row>
    <row r="841" spans="1:16" ht="16.899999999999999" customHeight="1" x14ac:dyDescent="0.15">
      <c r="A841" s="242" t="s">
        <v>102</v>
      </c>
      <c r="B841" s="242"/>
      <c r="C841" s="103" t="str">
        <f>IF($C$1="　","(No.　　)",C820+1)</f>
        <v>(No.　　)</v>
      </c>
      <c r="D841" s="84" t="s">
        <v>103</v>
      </c>
      <c r="E841" s="244"/>
      <c r="G841" s="86"/>
      <c r="O841" s="85" t="str">
        <f>IFERROR(VLOOKUP(E841,L845:N855,3,FALSE),"")</f>
        <v/>
      </c>
      <c r="P841" s="85" t="str">
        <f>IF(OR(E841=L846,E841=L847),N846+N847,"")</f>
        <v/>
      </c>
    </row>
    <row r="842" spans="1:16" ht="26.25" customHeight="1" x14ac:dyDescent="0.15">
      <c r="A842" s="245" t="s">
        <v>14</v>
      </c>
      <c r="B842" s="246"/>
      <c r="C842" s="209" t="s">
        <v>46</v>
      </c>
      <c r="D842" s="211" t="s">
        <v>24</v>
      </c>
      <c r="E842" s="213" t="s">
        <v>25</v>
      </c>
      <c r="F842" s="116" t="s">
        <v>58</v>
      </c>
      <c r="G842" s="116"/>
      <c r="H842" s="116"/>
      <c r="I842" s="214" t="s">
        <v>44</v>
      </c>
      <c r="J842" s="213" t="s">
        <v>18</v>
      </c>
      <c r="L842" s="207" t="s">
        <v>61</v>
      </c>
      <c r="M842" s="208"/>
    </row>
    <row r="843" spans="1:16" ht="26.25" customHeight="1" x14ac:dyDescent="0.15">
      <c r="A843" s="247"/>
      <c r="B843" s="248"/>
      <c r="C843" s="210"/>
      <c r="D843" s="212"/>
      <c r="E843" s="213"/>
      <c r="F843" s="87" t="s">
        <v>12</v>
      </c>
      <c r="G843" s="174" t="s">
        <v>13</v>
      </c>
      <c r="H843" s="174" t="s">
        <v>17</v>
      </c>
      <c r="I843" s="214"/>
      <c r="J843" s="213"/>
      <c r="L843" s="88" t="s">
        <v>104</v>
      </c>
      <c r="M843" s="88" t="s">
        <v>101</v>
      </c>
    </row>
    <row r="844" spans="1:16" s="94" customFormat="1" ht="28.5" customHeight="1" x14ac:dyDescent="0.15">
      <c r="A844" s="249"/>
      <c r="B844" s="250"/>
      <c r="C844" s="89"/>
      <c r="D844" s="90"/>
      <c r="E844" s="91"/>
      <c r="F844" s="93"/>
      <c r="G844" s="93"/>
      <c r="H844" s="93"/>
      <c r="I844" s="92"/>
      <c r="J844" s="92"/>
    </row>
    <row r="845" spans="1:16" s="94" customFormat="1" ht="28.5" customHeight="1" x14ac:dyDescent="0.15">
      <c r="A845" s="249"/>
      <c r="B845" s="250"/>
      <c r="C845" s="89"/>
      <c r="D845" s="90"/>
      <c r="E845" s="91"/>
      <c r="F845" s="93"/>
      <c r="G845" s="93"/>
      <c r="H845" s="93"/>
      <c r="I845" s="92"/>
      <c r="J845" s="92"/>
      <c r="L845" s="94" t="s">
        <v>132</v>
      </c>
      <c r="N845" s="94">
        <f>COUNTIF($E$1:E858,L845)</f>
        <v>0</v>
      </c>
      <c r="O845" s="95"/>
    </row>
    <row r="846" spans="1:16" s="94" customFormat="1" ht="28.5" customHeight="1" x14ac:dyDescent="0.15">
      <c r="A846" s="249"/>
      <c r="B846" s="250"/>
      <c r="C846" s="89"/>
      <c r="D846" s="90"/>
      <c r="E846" s="91"/>
      <c r="F846" s="93"/>
      <c r="G846" s="93"/>
      <c r="H846" s="93"/>
      <c r="I846" s="92"/>
      <c r="J846" s="92"/>
      <c r="L846" s="94" t="s">
        <v>134</v>
      </c>
      <c r="N846" s="94">
        <f>COUNTIF($E$1:E858,L846)</f>
        <v>0</v>
      </c>
      <c r="O846" s="95"/>
    </row>
    <row r="847" spans="1:16" s="94" customFormat="1" ht="28.5" customHeight="1" x14ac:dyDescent="0.15">
      <c r="A847" s="249"/>
      <c r="B847" s="250"/>
      <c r="C847" s="89"/>
      <c r="D847" s="90"/>
      <c r="E847" s="91"/>
      <c r="F847" s="93"/>
      <c r="G847" s="93"/>
      <c r="H847" s="93"/>
      <c r="I847" s="92"/>
      <c r="J847" s="92"/>
      <c r="L847" s="94" t="s">
        <v>135</v>
      </c>
      <c r="N847" s="94">
        <f>COUNTIF($E$1:E858,L847)</f>
        <v>0</v>
      </c>
    </row>
    <row r="848" spans="1:16" s="94" customFormat="1" ht="28.5" customHeight="1" x14ac:dyDescent="0.15">
      <c r="A848" s="249"/>
      <c r="B848" s="250"/>
      <c r="C848" s="89"/>
      <c r="D848" s="90"/>
      <c r="E848" s="91"/>
      <c r="F848" s="93"/>
      <c r="G848" s="93"/>
      <c r="H848" s="93"/>
      <c r="I848" s="92"/>
      <c r="J848" s="92"/>
      <c r="L848" s="94" t="s">
        <v>136</v>
      </c>
      <c r="N848" s="94">
        <f>COUNTIF($E$1:E858,L848)</f>
        <v>0</v>
      </c>
    </row>
    <row r="849" spans="1:16" s="94" customFormat="1" ht="28.5" customHeight="1" x14ac:dyDescent="0.15">
      <c r="A849" s="249"/>
      <c r="B849" s="250"/>
      <c r="C849" s="89"/>
      <c r="D849" s="90"/>
      <c r="E849" s="91"/>
      <c r="F849" s="93"/>
      <c r="G849" s="93"/>
      <c r="H849" s="93"/>
      <c r="I849" s="92"/>
      <c r="J849" s="92"/>
      <c r="L849" s="94" t="s">
        <v>137</v>
      </c>
      <c r="N849" s="94">
        <f>COUNTIF($E$1:E858,L849)</f>
        <v>0</v>
      </c>
    </row>
    <row r="850" spans="1:16" s="94" customFormat="1" ht="28.5" customHeight="1" x14ac:dyDescent="0.15">
      <c r="A850" s="249"/>
      <c r="B850" s="250"/>
      <c r="C850" s="89"/>
      <c r="D850" s="90"/>
      <c r="E850" s="91"/>
      <c r="F850" s="93"/>
      <c r="G850" s="93"/>
      <c r="H850" s="93"/>
      <c r="I850" s="92"/>
      <c r="J850" s="92"/>
      <c r="L850" s="94" t="s">
        <v>138</v>
      </c>
      <c r="N850" s="94">
        <f>COUNTIF($E$1:E863,L850)</f>
        <v>0</v>
      </c>
    </row>
    <row r="851" spans="1:16" s="94" customFormat="1" ht="28.5" customHeight="1" x14ac:dyDescent="0.15">
      <c r="A851" s="249"/>
      <c r="B851" s="250"/>
      <c r="C851" s="89"/>
      <c r="D851" s="90"/>
      <c r="E851" s="91"/>
      <c r="F851" s="93"/>
      <c r="G851" s="93"/>
      <c r="H851" s="93"/>
      <c r="I851" s="92"/>
      <c r="J851" s="92"/>
      <c r="L851" s="94" t="s">
        <v>139</v>
      </c>
      <c r="N851" s="94">
        <f>COUNTIF($E$1:E858,L851)</f>
        <v>0</v>
      </c>
    </row>
    <row r="852" spans="1:16" s="94" customFormat="1" ht="28.5" customHeight="1" x14ac:dyDescent="0.15">
      <c r="A852" s="249"/>
      <c r="B852" s="250"/>
      <c r="C852" s="89"/>
      <c r="D852" s="90"/>
      <c r="E852" s="91"/>
      <c r="F852" s="93"/>
      <c r="G852" s="93"/>
      <c r="H852" s="93"/>
      <c r="I852" s="92"/>
      <c r="J852" s="92"/>
      <c r="L852" s="94" t="s">
        <v>140</v>
      </c>
      <c r="N852" s="94">
        <f>COUNTIF($E$1:E858,L852)</f>
        <v>0</v>
      </c>
    </row>
    <row r="853" spans="1:16" s="94" customFormat="1" ht="28.5" customHeight="1" x14ac:dyDescent="0.15">
      <c r="A853" s="249"/>
      <c r="B853" s="250"/>
      <c r="C853" s="89"/>
      <c r="D853" s="90"/>
      <c r="E853" s="91"/>
      <c r="F853" s="93"/>
      <c r="G853" s="93"/>
      <c r="H853" s="93"/>
      <c r="I853" s="92"/>
      <c r="J853" s="92"/>
      <c r="L853" s="94" t="s">
        <v>165</v>
      </c>
      <c r="N853" s="94">
        <f>COUNTIF($E$1:E848,L853)</f>
        <v>0</v>
      </c>
    </row>
    <row r="854" spans="1:16" s="94" customFormat="1" ht="28.5" customHeight="1" x14ac:dyDescent="0.15">
      <c r="A854" s="249"/>
      <c r="B854" s="250"/>
      <c r="C854" s="89"/>
      <c r="D854" s="90"/>
      <c r="E854" s="91"/>
      <c r="F854" s="93"/>
      <c r="G854" s="93"/>
      <c r="H854" s="93"/>
      <c r="I854" s="92"/>
      <c r="J854" s="92"/>
      <c r="L854" s="94" t="s">
        <v>142</v>
      </c>
      <c r="N854" s="94">
        <f>COUNTIF($E$1:E858,L854)</f>
        <v>0</v>
      </c>
    </row>
    <row r="855" spans="1:16" s="94" customFormat="1" ht="28.5" customHeight="1" x14ac:dyDescent="0.15">
      <c r="A855" s="249"/>
      <c r="B855" s="250"/>
      <c r="C855" s="89"/>
      <c r="D855" s="90"/>
      <c r="E855" s="91"/>
      <c r="F855" s="93"/>
      <c r="G855" s="93"/>
      <c r="H855" s="93"/>
      <c r="I855" s="92"/>
      <c r="J855" s="92"/>
      <c r="L855" s="94" t="s">
        <v>143</v>
      </c>
      <c r="N855" s="94">
        <f>COUNTIF($E$1:E858,L855)</f>
        <v>0</v>
      </c>
    </row>
    <row r="856" spans="1:16" s="94" customFormat="1" ht="28.5" customHeight="1" x14ac:dyDescent="0.15">
      <c r="A856" s="249"/>
      <c r="B856" s="250"/>
      <c r="C856" s="89"/>
      <c r="D856" s="90"/>
      <c r="E856" s="91"/>
      <c r="F856" s="93"/>
      <c r="G856" s="93"/>
      <c r="H856" s="93"/>
      <c r="I856" s="92"/>
      <c r="J856" s="92"/>
    </row>
    <row r="857" spans="1:16" s="94" customFormat="1" ht="28.5" customHeight="1" x14ac:dyDescent="0.15">
      <c r="A857" s="249"/>
      <c r="B857" s="250"/>
      <c r="C857" s="89"/>
      <c r="D857" s="90"/>
      <c r="E857" s="91"/>
      <c r="F857" s="93"/>
      <c r="G857" s="93"/>
      <c r="H857" s="93"/>
      <c r="I857" s="92"/>
      <c r="J857" s="92"/>
    </row>
    <row r="858" spans="1:16" s="94" customFormat="1" ht="28.5" customHeight="1" x14ac:dyDescent="0.15">
      <c r="A858" s="249"/>
      <c r="B858" s="250"/>
      <c r="C858" s="89"/>
      <c r="D858" s="90"/>
      <c r="E858" s="91"/>
      <c r="F858" s="93"/>
      <c r="G858" s="93"/>
      <c r="H858" s="93"/>
      <c r="I858" s="92"/>
      <c r="J858" s="92"/>
      <c r="L858" s="96" t="str">
        <f>L843</f>
        <v>立候補
準備</v>
      </c>
      <c r="M858" s="97" t="str">
        <f>IF(E859="","　　　　　　　　　",SUMIF(D844:D858,L858,C844:C858))</f>
        <v>　　　　　　　　　</v>
      </c>
    </row>
    <row r="859" spans="1:16" s="94" customFormat="1" ht="25.15" customHeight="1" x14ac:dyDescent="0.15">
      <c r="A859" s="251"/>
      <c r="B859" s="251"/>
      <c r="D859" s="98" t="s">
        <v>162</v>
      </c>
      <c r="E859" s="99" t="str">
        <f>IF(SUM(C844:C858)=0,"",SUM(C844:C858))</f>
        <v/>
      </c>
      <c r="F859" s="100" t="str">
        <f>"円、うち立候補準備："&amp;TEXT(M858,"#,##0")&amp;"円、選挙運動："&amp;TEXT(M859,"#,##0")&amp;"円）"</f>
        <v>円、うち立候補準備：　　　　　　　　　円、選挙運動：　　　　　　　　　円）</v>
      </c>
      <c r="G859" s="101"/>
      <c r="H859" s="100"/>
      <c r="I859" s="100"/>
      <c r="J859" s="100"/>
      <c r="L859" s="96" t="str">
        <f>M843</f>
        <v>選挙
運動</v>
      </c>
      <c r="M859" s="97" t="str">
        <f>IF(E859="","　　　　　　　　　",SUMIF(D844:D858,L859,C844:C858))</f>
        <v>　　　　　　　　　</v>
      </c>
    </row>
    <row r="860" spans="1:16" ht="20.45" customHeight="1" x14ac:dyDescent="0.15">
      <c r="F860" s="117" t="str">
        <f>IF(E841="","費計：",E841&amp;"計：")</f>
        <v>費計：</v>
      </c>
      <c r="G860" s="253" t="str">
        <f>IF(OR(E841="",COUNTA(C844:C858)=0),"",SUMIF($E$1:E859,E841,$E$19:E859))</f>
        <v/>
      </c>
      <c r="H860" s="253" t="s">
        <v>29</v>
      </c>
    </row>
    <row r="861" spans="1:16" ht="20.45" customHeight="1" x14ac:dyDescent="0.15">
      <c r="F861" s="254" t="s">
        <v>115</v>
      </c>
      <c r="G861" s="253" t="str">
        <f>IF(E841="","",SUMIF($E$1:E859,L846,$E$19:E859)+SUMIF($E$1:E859,L847,$E$19:E859))</f>
        <v/>
      </c>
      <c r="H861" s="253" t="s">
        <v>29</v>
      </c>
    </row>
    <row r="862" spans="1:16" ht="16.899999999999999" customHeight="1" x14ac:dyDescent="0.15">
      <c r="A862" s="242" t="s">
        <v>102</v>
      </c>
      <c r="B862" s="242"/>
      <c r="C862" s="103" t="str">
        <f>IF($C$1="　","(No.　　)",C841+1)</f>
        <v>(No.　　)</v>
      </c>
      <c r="D862" s="84" t="s">
        <v>103</v>
      </c>
      <c r="E862" s="244"/>
      <c r="G862" s="86"/>
      <c r="O862" s="85" t="str">
        <f>IFERROR(VLOOKUP(E862,L866:N876,3,FALSE),"")</f>
        <v/>
      </c>
      <c r="P862" s="85" t="str">
        <f>IF(OR(E862=L867,E862=L868),N867+N868,"")</f>
        <v/>
      </c>
    </row>
    <row r="863" spans="1:16" ht="26.25" customHeight="1" x14ac:dyDescent="0.15">
      <c r="A863" s="245" t="s">
        <v>14</v>
      </c>
      <c r="B863" s="246"/>
      <c r="C863" s="209" t="s">
        <v>46</v>
      </c>
      <c r="D863" s="211" t="s">
        <v>24</v>
      </c>
      <c r="E863" s="213" t="s">
        <v>25</v>
      </c>
      <c r="F863" s="116" t="s">
        <v>58</v>
      </c>
      <c r="G863" s="116"/>
      <c r="H863" s="116"/>
      <c r="I863" s="214" t="s">
        <v>44</v>
      </c>
      <c r="J863" s="213" t="s">
        <v>18</v>
      </c>
      <c r="L863" s="207" t="s">
        <v>61</v>
      </c>
      <c r="M863" s="208"/>
    </row>
    <row r="864" spans="1:16" ht="26.25" customHeight="1" x14ac:dyDescent="0.15">
      <c r="A864" s="247"/>
      <c r="B864" s="248"/>
      <c r="C864" s="210"/>
      <c r="D864" s="212"/>
      <c r="E864" s="213"/>
      <c r="F864" s="87" t="s">
        <v>12</v>
      </c>
      <c r="G864" s="174" t="s">
        <v>13</v>
      </c>
      <c r="H864" s="174" t="s">
        <v>17</v>
      </c>
      <c r="I864" s="214"/>
      <c r="J864" s="213"/>
      <c r="L864" s="88" t="s">
        <v>104</v>
      </c>
      <c r="M864" s="88" t="s">
        <v>101</v>
      </c>
    </row>
    <row r="865" spans="1:15" s="94" customFormat="1" ht="28.5" customHeight="1" x14ac:dyDescent="0.15">
      <c r="A865" s="249"/>
      <c r="B865" s="250"/>
      <c r="C865" s="89"/>
      <c r="D865" s="90"/>
      <c r="E865" s="91"/>
      <c r="F865" s="93"/>
      <c r="G865" s="93"/>
      <c r="H865" s="93"/>
      <c r="I865" s="92"/>
      <c r="J865" s="92"/>
    </row>
    <row r="866" spans="1:15" s="94" customFormat="1" ht="28.5" customHeight="1" x14ac:dyDescent="0.15">
      <c r="A866" s="249"/>
      <c r="B866" s="250"/>
      <c r="C866" s="89"/>
      <c r="D866" s="90"/>
      <c r="E866" s="91"/>
      <c r="F866" s="93"/>
      <c r="G866" s="93"/>
      <c r="H866" s="93"/>
      <c r="I866" s="92"/>
      <c r="J866" s="92"/>
      <c r="L866" s="94" t="s">
        <v>133</v>
      </c>
      <c r="N866" s="94">
        <f>COUNTIF($E$1:E879,L866)</f>
        <v>0</v>
      </c>
      <c r="O866" s="95"/>
    </row>
    <row r="867" spans="1:15" s="94" customFormat="1" ht="28.5" customHeight="1" x14ac:dyDescent="0.15">
      <c r="A867" s="249"/>
      <c r="B867" s="250"/>
      <c r="C867" s="89"/>
      <c r="D867" s="90"/>
      <c r="E867" s="91"/>
      <c r="F867" s="93"/>
      <c r="G867" s="93"/>
      <c r="H867" s="93"/>
      <c r="I867" s="92"/>
      <c r="J867" s="92"/>
      <c r="L867" s="94" t="s">
        <v>134</v>
      </c>
      <c r="N867" s="94">
        <f>COUNTIF($E$1:E879,L867)</f>
        <v>0</v>
      </c>
      <c r="O867" s="95"/>
    </row>
    <row r="868" spans="1:15" s="94" customFormat="1" ht="28.5" customHeight="1" x14ac:dyDescent="0.15">
      <c r="A868" s="249"/>
      <c r="B868" s="250"/>
      <c r="C868" s="89"/>
      <c r="D868" s="90"/>
      <c r="E868" s="91"/>
      <c r="F868" s="93"/>
      <c r="G868" s="93"/>
      <c r="H868" s="93"/>
      <c r="I868" s="92"/>
      <c r="J868" s="92"/>
      <c r="L868" s="94" t="s">
        <v>161</v>
      </c>
      <c r="N868" s="94">
        <f>COUNTIF($E$1:E879,L868)</f>
        <v>0</v>
      </c>
    </row>
    <row r="869" spans="1:15" s="94" customFormat="1" ht="28.5" customHeight="1" x14ac:dyDescent="0.15">
      <c r="A869" s="249"/>
      <c r="B869" s="250"/>
      <c r="C869" s="89"/>
      <c r="D869" s="90"/>
      <c r="E869" s="91"/>
      <c r="F869" s="93"/>
      <c r="G869" s="93"/>
      <c r="H869" s="93"/>
      <c r="I869" s="92"/>
      <c r="J869" s="92"/>
      <c r="L869" s="94" t="s">
        <v>136</v>
      </c>
      <c r="N869" s="94">
        <f>COUNTIF($E$1:E879,L869)</f>
        <v>0</v>
      </c>
    </row>
    <row r="870" spans="1:15" s="94" customFormat="1" ht="28.5" customHeight="1" x14ac:dyDescent="0.15">
      <c r="A870" s="249"/>
      <c r="B870" s="250"/>
      <c r="C870" s="89"/>
      <c r="D870" s="90"/>
      <c r="E870" s="91"/>
      <c r="F870" s="93"/>
      <c r="G870" s="93"/>
      <c r="H870" s="93"/>
      <c r="I870" s="92"/>
      <c r="J870" s="92"/>
      <c r="L870" s="94" t="s">
        <v>164</v>
      </c>
      <c r="N870" s="94">
        <f>COUNTIF($E$1:E879,L870)</f>
        <v>0</v>
      </c>
    </row>
    <row r="871" spans="1:15" s="94" customFormat="1" ht="28.5" customHeight="1" x14ac:dyDescent="0.15">
      <c r="A871" s="249"/>
      <c r="B871" s="250"/>
      <c r="C871" s="89"/>
      <c r="D871" s="90"/>
      <c r="E871" s="91"/>
      <c r="F871" s="93"/>
      <c r="G871" s="93"/>
      <c r="H871" s="93"/>
      <c r="I871" s="92"/>
      <c r="J871" s="92"/>
      <c r="L871" s="94" t="s">
        <v>138</v>
      </c>
      <c r="N871" s="94">
        <f>COUNTIF($E$1:E884,L871)</f>
        <v>0</v>
      </c>
    </row>
    <row r="872" spans="1:15" s="94" customFormat="1" ht="28.5" customHeight="1" x14ac:dyDescent="0.15">
      <c r="A872" s="249"/>
      <c r="B872" s="250"/>
      <c r="C872" s="89"/>
      <c r="D872" s="90"/>
      <c r="E872" s="91"/>
      <c r="F872" s="93"/>
      <c r="G872" s="93"/>
      <c r="H872" s="93"/>
      <c r="I872" s="92"/>
      <c r="J872" s="92"/>
      <c r="L872" s="94" t="s">
        <v>149</v>
      </c>
      <c r="N872" s="94">
        <f>COUNTIF($E$1:E879,L872)</f>
        <v>0</v>
      </c>
    </row>
    <row r="873" spans="1:15" s="94" customFormat="1" ht="28.5" customHeight="1" x14ac:dyDescent="0.15">
      <c r="A873" s="249"/>
      <c r="B873" s="250"/>
      <c r="C873" s="89"/>
      <c r="D873" s="90"/>
      <c r="E873" s="91"/>
      <c r="F873" s="93"/>
      <c r="G873" s="93"/>
      <c r="H873" s="93"/>
      <c r="I873" s="92"/>
      <c r="J873" s="92"/>
      <c r="L873" s="94" t="s">
        <v>150</v>
      </c>
      <c r="N873" s="94">
        <f>COUNTIF($E$1:E879,L873)</f>
        <v>0</v>
      </c>
    </row>
    <row r="874" spans="1:15" s="94" customFormat="1" ht="28.5" customHeight="1" x14ac:dyDescent="0.15">
      <c r="A874" s="249"/>
      <c r="B874" s="250"/>
      <c r="C874" s="89"/>
      <c r="D874" s="90"/>
      <c r="E874" s="91"/>
      <c r="F874" s="93"/>
      <c r="G874" s="93"/>
      <c r="H874" s="93"/>
      <c r="I874" s="92"/>
      <c r="J874" s="92"/>
      <c r="L874" s="94" t="s">
        <v>141</v>
      </c>
      <c r="N874" s="94">
        <f>COUNTIF($E$1:E869,L874)</f>
        <v>0</v>
      </c>
    </row>
    <row r="875" spans="1:15" s="94" customFormat="1" ht="28.5" customHeight="1" x14ac:dyDescent="0.15">
      <c r="A875" s="249"/>
      <c r="B875" s="250"/>
      <c r="C875" s="89"/>
      <c r="D875" s="90"/>
      <c r="E875" s="91"/>
      <c r="F875" s="93"/>
      <c r="G875" s="93"/>
      <c r="H875" s="93"/>
      <c r="I875" s="92"/>
      <c r="J875" s="92"/>
      <c r="L875" s="94" t="s">
        <v>142</v>
      </c>
      <c r="N875" s="94">
        <f>COUNTIF($E$1:E879,L875)</f>
        <v>0</v>
      </c>
    </row>
    <row r="876" spans="1:15" s="94" customFormat="1" ht="28.5" customHeight="1" x14ac:dyDescent="0.15">
      <c r="A876" s="249"/>
      <c r="B876" s="250"/>
      <c r="C876" s="89"/>
      <c r="D876" s="90"/>
      <c r="E876" s="91"/>
      <c r="F876" s="93"/>
      <c r="G876" s="93"/>
      <c r="H876" s="93"/>
      <c r="I876" s="92"/>
      <c r="J876" s="92"/>
      <c r="L876" s="94" t="s">
        <v>144</v>
      </c>
      <c r="N876" s="94">
        <f>COUNTIF($E$1:E879,L876)</f>
        <v>0</v>
      </c>
    </row>
    <row r="877" spans="1:15" s="94" customFormat="1" ht="28.5" customHeight="1" x14ac:dyDescent="0.15">
      <c r="A877" s="249"/>
      <c r="B877" s="250"/>
      <c r="C877" s="89"/>
      <c r="D877" s="90"/>
      <c r="E877" s="91"/>
      <c r="F877" s="93"/>
      <c r="G877" s="93"/>
      <c r="H877" s="93"/>
      <c r="I877" s="92"/>
      <c r="J877" s="92"/>
    </row>
    <row r="878" spans="1:15" s="94" customFormat="1" ht="28.5" customHeight="1" x14ac:dyDescent="0.15">
      <c r="A878" s="249"/>
      <c r="B878" s="250"/>
      <c r="C878" s="89"/>
      <c r="D878" s="90"/>
      <c r="E878" s="91"/>
      <c r="F878" s="93"/>
      <c r="G878" s="93"/>
      <c r="H878" s="93"/>
      <c r="I878" s="92"/>
      <c r="J878" s="92"/>
    </row>
    <row r="879" spans="1:15" s="94" customFormat="1" ht="28.5" customHeight="1" x14ac:dyDescent="0.15">
      <c r="A879" s="249"/>
      <c r="B879" s="250"/>
      <c r="C879" s="89"/>
      <c r="D879" s="90"/>
      <c r="E879" s="91"/>
      <c r="F879" s="93"/>
      <c r="G879" s="93"/>
      <c r="H879" s="93"/>
      <c r="I879" s="92"/>
      <c r="J879" s="92"/>
      <c r="L879" s="96" t="str">
        <f>L864</f>
        <v>立候補
準備</v>
      </c>
      <c r="M879" s="97" t="str">
        <f>IF(E880="","　　　　　　　　　",SUMIF(D865:D879,L879,C865:C879))</f>
        <v>　　　　　　　　　</v>
      </c>
    </row>
    <row r="880" spans="1:15" s="94" customFormat="1" ht="25.15" customHeight="1" x14ac:dyDescent="0.15">
      <c r="A880" s="251"/>
      <c r="B880" s="251"/>
      <c r="D880" s="98" t="s">
        <v>153</v>
      </c>
      <c r="E880" s="99" t="str">
        <f>IF(SUM(C865:C879)=0,"",SUM(C865:C879))</f>
        <v/>
      </c>
      <c r="F880" s="100" t="str">
        <f>"円、うち立候補準備："&amp;TEXT(M879,"#,##0")&amp;"円、選挙運動："&amp;TEXT(M880,"#,##0")&amp;"円）"</f>
        <v>円、うち立候補準備：　　　　　　　　　円、選挙運動：　　　　　　　　　円）</v>
      </c>
      <c r="G880" s="101"/>
      <c r="H880" s="100"/>
      <c r="I880" s="100"/>
      <c r="J880" s="100"/>
      <c r="L880" s="96" t="str">
        <f>M864</f>
        <v>選挙
運動</v>
      </c>
      <c r="M880" s="97" t="str">
        <f>IF(E880="","　　　　　　　　　",SUMIF(D865:D879,L880,C865:C879))</f>
        <v>　　　　　　　　　</v>
      </c>
    </row>
    <row r="881" spans="1:16" ht="20.45" customHeight="1" x14ac:dyDescent="0.15">
      <c r="F881" s="117" t="str">
        <f>IF(E862="","費計：",E862&amp;"計：")</f>
        <v>費計：</v>
      </c>
      <c r="G881" s="253" t="str">
        <f>IF(OR(E862="",COUNTA(C865:C879)=0),"",SUMIF($E$1:E880,E862,$E$19:E880))</f>
        <v/>
      </c>
      <c r="H881" s="253" t="s">
        <v>29</v>
      </c>
    </row>
    <row r="882" spans="1:16" ht="20.45" customHeight="1" x14ac:dyDescent="0.15">
      <c r="F882" s="254" t="s">
        <v>115</v>
      </c>
      <c r="G882" s="253" t="str">
        <f>IF(E862="","",SUMIF($E$1:E880,L867,$E$19:E880)+SUMIF($E$1:E880,L868,$E$19:E880))</f>
        <v/>
      </c>
      <c r="H882" s="253" t="s">
        <v>29</v>
      </c>
    </row>
    <row r="883" spans="1:16" ht="16.899999999999999" customHeight="1" x14ac:dyDescent="0.15">
      <c r="A883" s="242" t="s">
        <v>102</v>
      </c>
      <c r="B883" s="242"/>
      <c r="C883" s="103" t="str">
        <f>IF($C$1="　","(No.　　)",C862+1)</f>
        <v>(No.　　)</v>
      </c>
      <c r="D883" s="84" t="s">
        <v>103</v>
      </c>
      <c r="E883" s="244"/>
      <c r="G883" s="86"/>
      <c r="O883" s="85" t="str">
        <f>IFERROR(VLOOKUP(E883,L887:N897,3,FALSE),"")</f>
        <v/>
      </c>
      <c r="P883" s="85" t="str">
        <f>IF(OR(E883=L888,E883=L889),N888+N889,"")</f>
        <v/>
      </c>
    </row>
    <row r="884" spans="1:16" ht="26.25" customHeight="1" x14ac:dyDescent="0.15">
      <c r="A884" s="245" t="s">
        <v>14</v>
      </c>
      <c r="B884" s="246"/>
      <c r="C884" s="209" t="s">
        <v>46</v>
      </c>
      <c r="D884" s="211" t="s">
        <v>24</v>
      </c>
      <c r="E884" s="213" t="s">
        <v>25</v>
      </c>
      <c r="F884" s="116" t="s">
        <v>58</v>
      </c>
      <c r="G884" s="116"/>
      <c r="H884" s="116"/>
      <c r="I884" s="214" t="s">
        <v>44</v>
      </c>
      <c r="J884" s="213" t="s">
        <v>18</v>
      </c>
      <c r="L884" s="207" t="s">
        <v>61</v>
      </c>
      <c r="M884" s="208"/>
    </row>
    <row r="885" spans="1:16" ht="26.25" customHeight="1" x14ac:dyDescent="0.15">
      <c r="A885" s="247"/>
      <c r="B885" s="248"/>
      <c r="C885" s="210"/>
      <c r="D885" s="212"/>
      <c r="E885" s="213"/>
      <c r="F885" s="87" t="s">
        <v>12</v>
      </c>
      <c r="G885" s="174" t="s">
        <v>13</v>
      </c>
      <c r="H885" s="174" t="s">
        <v>17</v>
      </c>
      <c r="I885" s="214"/>
      <c r="J885" s="213"/>
      <c r="L885" s="88" t="s">
        <v>104</v>
      </c>
      <c r="M885" s="88" t="s">
        <v>101</v>
      </c>
    </row>
    <row r="886" spans="1:16" s="94" customFormat="1" ht="28.5" customHeight="1" x14ac:dyDescent="0.15">
      <c r="A886" s="249"/>
      <c r="B886" s="250"/>
      <c r="C886" s="89"/>
      <c r="D886" s="90"/>
      <c r="E886" s="91"/>
      <c r="F886" s="93"/>
      <c r="G886" s="93"/>
      <c r="H886" s="93"/>
      <c r="I886" s="92"/>
      <c r="J886" s="92"/>
    </row>
    <row r="887" spans="1:16" s="94" customFormat="1" ht="28.5" customHeight="1" x14ac:dyDescent="0.15">
      <c r="A887" s="249"/>
      <c r="B887" s="250"/>
      <c r="C887" s="89"/>
      <c r="D887" s="90"/>
      <c r="E887" s="91"/>
      <c r="F887" s="93"/>
      <c r="G887" s="93"/>
      <c r="H887" s="93"/>
      <c r="I887" s="92"/>
      <c r="J887" s="92"/>
      <c r="L887" s="94" t="s">
        <v>132</v>
      </c>
      <c r="N887" s="94">
        <f>COUNTIF($E$1:E900,L887)</f>
        <v>0</v>
      </c>
      <c r="O887" s="95"/>
    </row>
    <row r="888" spans="1:16" s="94" customFormat="1" ht="28.5" customHeight="1" x14ac:dyDescent="0.15">
      <c r="A888" s="249"/>
      <c r="B888" s="250"/>
      <c r="C888" s="89"/>
      <c r="D888" s="90"/>
      <c r="E888" s="91"/>
      <c r="F888" s="93"/>
      <c r="G888" s="93"/>
      <c r="H888" s="93"/>
      <c r="I888" s="92"/>
      <c r="J888" s="92"/>
      <c r="L888" s="94" t="s">
        <v>145</v>
      </c>
      <c r="N888" s="94">
        <f>COUNTIF($E$1:E900,L888)</f>
        <v>0</v>
      </c>
      <c r="O888" s="95"/>
    </row>
    <row r="889" spans="1:16" s="94" customFormat="1" ht="28.5" customHeight="1" x14ac:dyDescent="0.15">
      <c r="A889" s="249"/>
      <c r="B889" s="250"/>
      <c r="C889" s="89"/>
      <c r="D889" s="90"/>
      <c r="E889" s="91"/>
      <c r="F889" s="93"/>
      <c r="G889" s="93"/>
      <c r="H889" s="93"/>
      <c r="I889" s="92"/>
      <c r="J889" s="92"/>
      <c r="L889" s="94" t="s">
        <v>135</v>
      </c>
      <c r="N889" s="94">
        <f>COUNTIF($E$1:E900,L889)</f>
        <v>0</v>
      </c>
    </row>
    <row r="890" spans="1:16" s="94" customFormat="1" ht="28.5" customHeight="1" x14ac:dyDescent="0.15">
      <c r="A890" s="249"/>
      <c r="B890" s="250"/>
      <c r="C890" s="89"/>
      <c r="D890" s="90"/>
      <c r="E890" s="91"/>
      <c r="F890" s="93"/>
      <c r="G890" s="93"/>
      <c r="H890" s="93"/>
      <c r="I890" s="92"/>
      <c r="J890" s="92"/>
      <c r="L890" s="94" t="s">
        <v>155</v>
      </c>
      <c r="N890" s="94">
        <f>COUNTIF($E$1:E900,L890)</f>
        <v>0</v>
      </c>
    </row>
    <row r="891" spans="1:16" s="94" customFormat="1" ht="28.5" customHeight="1" x14ac:dyDescent="0.15">
      <c r="A891" s="249"/>
      <c r="B891" s="250"/>
      <c r="C891" s="89"/>
      <c r="D891" s="90"/>
      <c r="E891" s="91"/>
      <c r="F891" s="93"/>
      <c r="G891" s="93"/>
      <c r="H891" s="93"/>
      <c r="I891" s="92"/>
      <c r="J891" s="92"/>
      <c r="L891" s="94" t="s">
        <v>147</v>
      </c>
      <c r="N891" s="94">
        <f>COUNTIF($E$1:E900,L891)</f>
        <v>0</v>
      </c>
    </row>
    <row r="892" spans="1:16" s="94" customFormat="1" ht="28.5" customHeight="1" x14ac:dyDescent="0.15">
      <c r="A892" s="249"/>
      <c r="B892" s="250"/>
      <c r="C892" s="89"/>
      <c r="D892" s="90"/>
      <c r="E892" s="91"/>
      <c r="F892" s="93"/>
      <c r="G892" s="93"/>
      <c r="H892" s="93"/>
      <c r="I892" s="92"/>
      <c r="J892" s="92"/>
      <c r="L892" s="94" t="s">
        <v>138</v>
      </c>
      <c r="N892" s="94">
        <f>COUNTIF($E$1:E905,L892)</f>
        <v>0</v>
      </c>
    </row>
    <row r="893" spans="1:16" s="94" customFormat="1" ht="28.5" customHeight="1" x14ac:dyDescent="0.15">
      <c r="A893" s="249"/>
      <c r="B893" s="250"/>
      <c r="C893" s="89"/>
      <c r="D893" s="90"/>
      <c r="E893" s="91"/>
      <c r="F893" s="93"/>
      <c r="G893" s="93"/>
      <c r="H893" s="93"/>
      <c r="I893" s="92"/>
      <c r="J893" s="92"/>
      <c r="L893" s="94" t="s">
        <v>157</v>
      </c>
      <c r="N893" s="94">
        <f>COUNTIF($E$1:E900,L893)</f>
        <v>0</v>
      </c>
    </row>
    <row r="894" spans="1:16" s="94" customFormat="1" ht="28.5" customHeight="1" x14ac:dyDescent="0.15">
      <c r="A894" s="249"/>
      <c r="B894" s="250"/>
      <c r="C894" s="89"/>
      <c r="D894" s="90"/>
      <c r="E894" s="91"/>
      <c r="F894" s="93"/>
      <c r="G894" s="93"/>
      <c r="H894" s="93"/>
      <c r="I894" s="92"/>
      <c r="J894" s="92"/>
      <c r="L894" s="94" t="s">
        <v>158</v>
      </c>
      <c r="N894" s="94">
        <f>COUNTIF($E$1:E900,L894)</f>
        <v>0</v>
      </c>
    </row>
    <row r="895" spans="1:16" s="94" customFormat="1" ht="28.5" customHeight="1" x14ac:dyDescent="0.15">
      <c r="A895" s="249"/>
      <c r="B895" s="250"/>
      <c r="C895" s="89"/>
      <c r="D895" s="90"/>
      <c r="E895" s="91"/>
      <c r="F895" s="93"/>
      <c r="G895" s="93"/>
      <c r="H895" s="93"/>
      <c r="I895" s="92"/>
      <c r="J895" s="92"/>
      <c r="L895" s="94" t="s">
        <v>165</v>
      </c>
      <c r="N895" s="94">
        <f>COUNTIF($E$1:E890,L895)</f>
        <v>0</v>
      </c>
    </row>
    <row r="896" spans="1:16" s="94" customFormat="1" ht="28.5" customHeight="1" x14ac:dyDescent="0.15">
      <c r="A896" s="249"/>
      <c r="B896" s="250"/>
      <c r="C896" s="89"/>
      <c r="D896" s="90"/>
      <c r="E896" s="91"/>
      <c r="F896" s="93"/>
      <c r="G896" s="93"/>
      <c r="H896" s="93"/>
      <c r="I896" s="92"/>
      <c r="J896" s="92"/>
      <c r="L896" s="94" t="s">
        <v>142</v>
      </c>
      <c r="N896" s="94">
        <f>COUNTIF($E$1:E900,L896)</f>
        <v>0</v>
      </c>
    </row>
    <row r="897" spans="1:16" s="94" customFormat="1" ht="28.5" customHeight="1" x14ac:dyDescent="0.15">
      <c r="A897" s="249"/>
      <c r="B897" s="250"/>
      <c r="C897" s="89"/>
      <c r="D897" s="90"/>
      <c r="E897" s="91"/>
      <c r="F897" s="93"/>
      <c r="G897" s="93"/>
      <c r="H897" s="93"/>
      <c r="I897" s="92"/>
      <c r="J897" s="92"/>
      <c r="L897" s="94" t="s">
        <v>143</v>
      </c>
      <c r="N897" s="94">
        <f>COUNTIF($E$1:E900,L897)</f>
        <v>0</v>
      </c>
    </row>
    <row r="898" spans="1:16" s="94" customFormat="1" ht="28.5" customHeight="1" x14ac:dyDescent="0.15">
      <c r="A898" s="249"/>
      <c r="B898" s="250"/>
      <c r="C898" s="89"/>
      <c r="D898" s="90"/>
      <c r="E898" s="91"/>
      <c r="F898" s="93"/>
      <c r="G898" s="93"/>
      <c r="H898" s="93"/>
      <c r="I898" s="92"/>
      <c r="J898" s="92"/>
    </row>
    <row r="899" spans="1:16" s="94" customFormat="1" ht="28.5" customHeight="1" x14ac:dyDescent="0.15">
      <c r="A899" s="249"/>
      <c r="B899" s="250"/>
      <c r="C899" s="89"/>
      <c r="D899" s="90"/>
      <c r="E899" s="91"/>
      <c r="F899" s="93"/>
      <c r="G899" s="93"/>
      <c r="H899" s="93"/>
      <c r="I899" s="92"/>
      <c r="J899" s="92"/>
    </row>
    <row r="900" spans="1:16" s="94" customFormat="1" ht="28.5" customHeight="1" x14ac:dyDescent="0.15">
      <c r="A900" s="249"/>
      <c r="B900" s="250"/>
      <c r="C900" s="89"/>
      <c r="D900" s="90"/>
      <c r="E900" s="91"/>
      <c r="F900" s="93"/>
      <c r="G900" s="93"/>
      <c r="H900" s="93"/>
      <c r="I900" s="92"/>
      <c r="J900" s="92"/>
      <c r="L900" s="96" t="str">
        <f>L885</f>
        <v>立候補
準備</v>
      </c>
      <c r="M900" s="97" t="str">
        <f>IF(E901="","　　　　　　　　　",SUMIF(D886:D900,L900,C886:C900))</f>
        <v>　　　　　　　　　</v>
      </c>
    </row>
    <row r="901" spans="1:16" s="94" customFormat="1" ht="25.15" customHeight="1" x14ac:dyDescent="0.15">
      <c r="A901" s="251"/>
      <c r="B901" s="251"/>
      <c r="D901" s="98" t="s">
        <v>85</v>
      </c>
      <c r="E901" s="99" t="str">
        <f>IF(SUM(C886:C900)=0,"",SUM(C886:C900))</f>
        <v/>
      </c>
      <c r="F901" s="100" t="str">
        <f>"円、うち立候補準備："&amp;TEXT(M900,"#,##0")&amp;"円、選挙運動："&amp;TEXT(M901,"#,##0")&amp;"円）"</f>
        <v>円、うち立候補準備：　　　　　　　　　円、選挙運動：　　　　　　　　　円）</v>
      </c>
      <c r="G901" s="101"/>
      <c r="H901" s="100"/>
      <c r="I901" s="100"/>
      <c r="J901" s="100"/>
      <c r="L901" s="96" t="str">
        <f>M885</f>
        <v>選挙
運動</v>
      </c>
      <c r="M901" s="97" t="str">
        <f>IF(E901="","　　　　　　　　　",SUMIF(D886:D900,L901,C886:C900))</f>
        <v>　　　　　　　　　</v>
      </c>
    </row>
    <row r="902" spans="1:16" ht="20.45" customHeight="1" x14ac:dyDescent="0.15">
      <c r="F902" s="117" t="str">
        <f>IF(E883="","費計：",E883&amp;"計：")</f>
        <v>費計：</v>
      </c>
      <c r="G902" s="253" t="str">
        <f>IF(OR(E883="",COUNTA(C886:C900)=0),"",SUMIF($E$1:E901,E883,$E$19:E901))</f>
        <v/>
      </c>
      <c r="H902" s="253" t="s">
        <v>29</v>
      </c>
    </row>
    <row r="903" spans="1:16" ht="20.45" customHeight="1" x14ac:dyDescent="0.15">
      <c r="F903" s="254" t="s">
        <v>115</v>
      </c>
      <c r="G903" s="253" t="str">
        <f>IF(E883="","",SUMIF($E$1:E901,L888,$E$19:E901)+SUMIF($E$1:E901,L889,$E$19:E901))</f>
        <v/>
      </c>
      <c r="H903" s="253" t="s">
        <v>29</v>
      </c>
    </row>
    <row r="904" spans="1:16" ht="16.899999999999999" customHeight="1" x14ac:dyDescent="0.15">
      <c r="A904" s="242" t="s">
        <v>102</v>
      </c>
      <c r="B904" s="242"/>
      <c r="C904" s="103" t="str">
        <f>IF($C$1="　","(No.　　)",C883+1)</f>
        <v>(No.　　)</v>
      </c>
      <c r="D904" s="84" t="s">
        <v>103</v>
      </c>
      <c r="E904" s="256"/>
      <c r="G904" s="86"/>
      <c r="O904" s="85" t="str">
        <f>IFERROR(VLOOKUP(E904,L908:N918,3,FALSE),"")</f>
        <v/>
      </c>
      <c r="P904" s="85" t="str">
        <f>IF(OR(E904=L909,E904=L910),N909+N910,"")</f>
        <v/>
      </c>
    </row>
    <row r="905" spans="1:16" ht="26.25" customHeight="1" x14ac:dyDescent="0.15">
      <c r="A905" s="245" t="s">
        <v>14</v>
      </c>
      <c r="B905" s="246"/>
      <c r="C905" s="209" t="s">
        <v>46</v>
      </c>
      <c r="D905" s="211" t="s">
        <v>24</v>
      </c>
      <c r="E905" s="213" t="s">
        <v>25</v>
      </c>
      <c r="F905" s="116" t="s">
        <v>58</v>
      </c>
      <c r="G905" s="116"/>
      <c r="H905" s="116"/>
      <c r="I905" s="214" t="s">
        <v>44</v>
      </c>
      <c r="J905" s="213" t="s">
        <v>18</v>
      </c>
      <c r="L905" s="207" t="s">
        <v>61</v>
      </c>
      <c r="M905" s="208"/>
    </row>
    <row r="906" spans="1:16" ht="26.25" customHeight="1" x14ac:dyDescent="0.15">
      <c r="A906" s="247"/>
      <c r="B906" s="248"/>
      <c r="C906" s="210"/>
      <c r="D906" s="212"/>
      <c r="E906" s="213"/>
      <c r="F906" s="87" t="s">
        <v>12</v>
      </c>
      <c r="G906" s="174" t="s">
        <v>13</v>
      </c>
      <c r="H906" s="174" t="s">
        <v>17</v>
      </c>
      <c r="I906" s="214"/>
      <c r="J906" s="213"/>
      <c r="L906" s="88" t="s">
        <v>104</v>
      </c>
      <c r="M906" s="88" t="s">
        <v>101</v>
      </c>
    </row>
    <row r="907" spans="1:16" s="94" customFormat="1" ht="28.5" customHeight="1" x14ac:dyDescent="0.15">
      <c r="A907" s="249"/>
      <c r="B907" s="250"/>
      <c r="C907" s="89"/>
      <c r="D907" s="90"/>
      <c r="E907" s="91"/>
      <c r="F907" s="93"/>
      <c r="G907" s="93"/>
      <c r="H907" s="93"/>
      <c r="I907" s="92"/>
      <c r="J907" s="92"/>
    </row>
    <row r="908" spans="1:16" s="94" customFormat="1" ht="28.5" customHeight="1" x14ac:dyDescent="0.15">
      <c r="A908" s="249"/>
      <c r="B908" s="250"/>
      <c r="C908" s="89"/>
      <c r="D908" s="90"/>
      <c r="E908" s="91"/>
      <c r="F908" s="93"/>
      <c r="G908" s="93"/>
      <c r="H908" s="93"/>
      <c r="I908" s="92"/>
      <c r="J908" s="92"/>
      <c r="L908" s="94" t="s">
        <v>132</v>
      </c>
      <c r="N908" s="94">
        <f>COUNTIF($E$1:E921,L908)</f>
        <v>0</v>
      </c>
      <c r="O908" s="95"/>
    </row>
    <row r="909" spans="1:16" s="94" customFormat="1" ht="28.5" customHeight="1" x14ac:dyDescent="0.15">
      <c r="A909" s="249"/>
      <c r="B909" s="250"/>
      <c r="C909" s="89"/>
      <c r="D909" s="90"/>
      <c r="E909" s="91"/>
      <c r="F909" s="93"/>
      <c r="G909" s="93"/>
      <c r="H909" s="93"/>
      <c r="I909" s="92"/>
      <c r="J909" s="92"/>
      <c r="L909" s="94" t="s">
        <v>154</v>
      </c>
      <c r="N909" s="94">
        <f>COUNTIF($E$1:E921,L909)</f>
        <v>0</v>
      </c>
      <c r="O909" s="95"/>
    </row>
    <row r="910" spans="1:16" s="94" customFormat="1" ht="28.5" customHeight="1" x14ac:dyDescent="0.15">
      <c r="A910" s="249"/>
      <c r="B910" s="250"/>
      <c r="C910" s="89"/>
      <c r="D910" s="90"/>
      <c r="E910" s="91"/>
      <c r="F910" s="93"/>
      <c r="G910" s="93"/>
      <c r="H910" s="93"/>
      <c r="I910" s="92"/>
      <c r="J910" s="92"/>
      <c r="L910" s="94" t="s">
        <v>135</v>
      </c>
      <c r="N910" s="94">
        <f>COUNTIF($E$1:E921,L910)</f>
        <v>0</v>
      </c>
    </row>
    <row r="911" spans="1:16" s="94" customFormat="1" ht="28.5" customHeight="1" x14ac:dyDescent="0.15">
      <c r="A911" s="249"/>
      <c r="B911" s="250"/>
      <c r="C911" s="89"/>
      <c r="D911" s="90"/>
      <c r="E911" s="91"/>
      <c r="F911" s="93"/>
      <c r="G911" s="93"/>
      <c r="H911" s="93"/>
      <c r="I911" s="92"/>
      <c r="J911" s="92"/>
      <c r="L911" s="94" t="s">
        <v>146</v>
      </c>
      <c r="N911" s="94">
        <f>COUNTIF($E$1:E921,L911)</f>
        <v>0</v>
      </c>
    </row>
    <row r="912" spans="1:16" s="94" customFormat="1" ht="28.5" customHeight="1" x14ac:dyDescent="0.15">
      <c r="A912" s="249"/>
      <c r="B912" s="250"/>
      <c r="C912" s="89"/>
      <c r="D912" s="90"/>
      <c r="E912" s="91"/>
      <c r="F912" s="93"/>
      <c r="G912" s="93"/>
      <c r="H912" s="93"/>
      <c r="I912" s="92"/>
      <c r="J912" s="92"/>
      <c r="L912" s="94" t="s">
        <v>164</v>
      </c>
      <c r="N912" s="94">
        <f>COUNTIF($E$1:E921,L912)</f>
        <v>0</v>
      </c>
    </row>
    <row r="913" spans="1:16" s="94" customFormat="1" ht="28.5" customHeight="1" x14ac:dyDescent="0.15">
      <c r="A913" s="249"/>
      <c r="B913" s="250"/>
      <c r="C913" s="89"/>
      <c r="D913" s="90"/>
      <c r="E913" s="91"/>
      <c r="F913" s="93"/>
      <c r="G913" s="93"/>
      <c r="H913" s="93"/>
      <c r="I913" s="92"/>
      <c r="J913" s="92"/>
      <c r="L913" s="94" t="s">
        <v>148</v>
      </c>
      <c r="N913" s="94">
        <f>COUNTIF($E$1:E926,L913)</f>
        <v>0</v>
      </c>
    </row>
    <row r="914" spans="1:16" s="94" customFormat="1" ht="28.5" customHeight="1" x14ac:dyDescent="0.15">
      <c r="A914" s="249"/>
      <c r="B914" s="250"/>
      <c r="C914" s="89"/>
      <c r="D914" s="90"/>
      <c r="E914" s="91"/>
      <c r="F914" s="93"/>
      <c r="G914" s="93"/>
      <c r="H914" s="93"/>
      <c r="I914" s="92"/>
      <c r="J914" s="92"/>
      <c r="L914" s="94" t="s">
        <v>157</v>
      </c>
      <c r="N914" s="94">
        <f>COUNTIF($E$1:E921,L914)</f>
        <v>0</v>
      </c>
    </row>
    <row r="915" spans="1:16" s="94" customFormat="1" ht="28.5" customHeight="1" x14ac:dyDescent="0.15">
      <c r="A915" s="249"/>
      <c r="B915" s="250"/>
      <c r="C915" s="89"/>
      <c r="D915" s="90"/>
      <c r="E915" s="91"/>
      <c r="F915" s="93"/>
      <c r="G915" s="93"/>
      <c r="H915" s="93"/>
      <c r="I915" s="92"/>
      <c r="J915" s="92"/>
      <c r="L915" s="94" t="s">
        <v>158</v>
      </c>
      <c r="N915" s="94">
        <f>COUNTIF($E$1:E921,L915)</f>
        <v>0</v>
      </c>
    </row>
    <row r="916" spans="1:16" s="94" customFormat="1" ht="28.5" customHeight="1" x14ac:dyDescent="0.15">
      <c r="A916" s="249"/>
      <c r="B916" s="250"/>
      <c r="C916" s="89"/>
      <c r="D916" s="90"/>
      <c r="E916" s="91"/>
      <c r="F916" s="93"/>
      <c r="G916" s="93"/>
      <c r="H916" s="93"/>
      <c r="I916" s="92"/>
      <c r="J916" s="92"/>
      <c r="L916" s="94" t="s">
        <v>141</v>
      </c>
      <c r="N916" s="94">
        <f>COUNTIF($E$1:E911,L916)</f>
        <v>0</v>
      </c>
    </row>
    <row r="917" spans="1:16" s="94" customFormat="1" ht="28.5" customHeight="1" x14ac:dyDescent="0.15">
      <c r="A917" s="249"/>
      <c r="B917" s="250"/>
      <c r="C917" s="89"/>
      <c r="D917" s="90"/>
      <c r="E917" s="91"/>
      <c r="F917" s="93"/>
      <c r="G917" s="93"/>
      <c r="H917" s="93"/>
      <c r="I917" s="92"/>
      <c r="J917" s="92"/>
      <c r="L917" s="94" t="s">
        <v>142</v>
      </c>
      <c r="N917" s="94">
        <f>COUNTIF($E$1:E921,L917)</f>
        <v>0</v>
      </c>
    </row>
    <row r="918" spans="1:16" s="94" customFormat="1" ht="28.5" customHeight="1" x14ac:dyDescent="0.15">
      <c r="A918" s="249"/>
      <c r="B918" s="250"/>
      <c r="C918" s="89"/>
      <c r="D918" s="90"/>
      <c r="E918" s="91"/>
      <c r="F918" s="93"/>
      <c r="G918" s="93"/>
      <c r="H918" s="93"/>
      <c r="I918" s="92"/>
      <c r="J918" s="92"/>
      <c r="L918" s="94" t="s">
        <v>144</v>
      </c>
      <c r="N918" s="94">
        <f>COUNTIF($E$1:E921,L918)</f>
        <v>0</v>
      </c>
    </row>
    <row r="919" spans="1:16" s="94" customFormat="1" ht="28.5" customHeight="1" x14ac:dyDescent="0.15">
      <c r="A919" s="249"/>
      <c r="B919" s="250"/>
      <c r="C919" s="89"/>
      <c r="D919" s="90"/>
      <c r="E919" s="91"/>
      <c r="F919" s="93"/>
      <c r="G919" s="93"/>
      <c r="H919" s="93"/>
      <c r="I919" s="92"/>
      <c r="J919" s="92"/>
    </row>
    <row r="920" spans="1:16" s="94" customFormat="1" ht="28.5" customHeight="1" x14ac:dyDescent="0.15">
      <c r="A920" s="249"/>
      <c r="B920" s="250"/>
      <c r="C920" s="89"/>
      <c r="D920" s="90"/>
      <c r="E920" s="91"/>
      <c r="F920" s="93"/>
      <c r="G920" s="93"/>
      <c r="H920" s="93"/>
      <c r="I920" s="92"/>
      <c r="J920" s="92"/>
    </row>
    <row r="921" spans="1:16" s="94" customFormat="1" ht="28.5" customHeight="1" x14ac:dyDescent="0.15">
      <c r="A921" s="249"/>
      <c r="B921" s="250"/>
      <c r="C921" s="89"/>
      <c r="D921" s="90"/>
      <c r="E921" s="91"/>
      <c r="F921" s="93"/>
      <c r="G921" s="93"/>
      <c r="H921" s="93"/>
      <c r="I921" s="92"/>
      <c r="J921" s="92"/>
      <c r="L921" s="96" t="str">
        <f>L906</f>
        <v>立候補
準備</v>
      </c>
      <c r="M921" s="97" t="str">
        <f>IF(E922="","　　　　　　　　　",SUMIF(D907:D921,L921,C907:C921))</f>
        <v>　　　　　　　　　</v>
      </c>
    </row>
    <row r="922" spans="1:16" s="94" customFormat="1" ht="25.15" customHeight="1" x14ac:dyDescent="0.15">
      <c r="A922" s="251"/>
      <c r="B922" s="251"/>
      <c r="D922" s="98" t="s">
        <v>162</v>
      </c>
      <c r="E922" s="99" t="str">
        <f>IF(SUM(C907:C921)=0,"",SUM(C907:C921))</f>
        <v/>
      </c>
      <c r="F922" s="100" t="str">
        <f>"円、うち立候補準備："&amp;TEXT(M921,"#,##0")&amp;"円、選挙運動："&amp;TEXT(M922,"#,##0")&amp;"円）"</f>
        <v>円、うち立候補準備：　　　　　　　　　円、選挙運動：　　　　　　　　　円）</v>
      </c>
      <c r="G922" s="101"/>
      <c r="H922" s="100"/>
      <c r="I922" s="100"/>
      <c r="J922" s="100"/>
      <c r="L922" s="96" t="str">
        <f>M906</f>
        <v>選挙
運動</v>
      </c>
      <c r="M922" s="97" t="str">
        <f>IF(E922="","　　　　　　　　　",SUMIF(D907:D921,L922,C907:C921))</f>
        <v>　　　　　　　　　</v>
      </c>
    </row>
    <row r="923" spans="1:16" ht="20.45" customHeight="1" x14ac:dyDescent="0.15">
      <c r="F923" s="117" t="str">
        <f>IF(E904="","費計：",E904&amp;"計：")</f>
        <v>費計：</v>
      </c>
      <c r="G923" s="257" t="str">
        <f>IF(OR(E904="",COUNTA(C907:C921)=0),"",SUMIF($E$1:E922,E904,$E$19:E922))</f>
        <v/>
      </c>
      <c r="H923" s="253" t="s">
        <v>29</v>
      </c>
    </row>
    <row r="924" spans="1:16" ht="20.45" customHeight="1" x14ac:dyDescent="0.15">
      <c r="F924" s="254" t="s">
        <v>115</v>
      </c>
      <c r="G924" s="253" t="str">
        <f>IF(E904="","",SUMIF($E$1:E922,L909,$E$19:E922)+SUMIF($E$1:E922,L910,$E$19:E922))</f>
        <v/>
      </c>
      <c r="H924" s="253" t="s">
        <v>29</v>
      </c>
    </row>
    <row r="925" spans="1:16" ht="16.899999999999999" customHeight="1" x14ac:dyDescent="0.15">
      <c r="A925" s="242" t="s">
        <v>102</v>
      </c>
      <c r="B925" s="242"/>
      <c r="C925" s="103" t="str">
        <f>IF($C$1="　","(No.　　)",C904+1)</f>
        <v>(No.　　)</v>
      </c>
      <c r="D925" s="84" t="s">
        <v>103</v>
      </c>
      <c r="E925" s="256"/>
      <c r="G925" s="86"/>
      <c r="O925" s="85" t="str">
        <f>IFERROR(VLOOKUP(E925,L929:N939,3,FALSE),"")</f>
        <v/>
      </c>
      <c r="P925" s="85" t="str">
        <f>IF(OR(E925=L930,E925=L931),N930+N931,"")</f>
        <v/>
      </c>
    </row>
    <row r="926" spans="1:16" ht="26.25" customHeight="1" x14ac:dyDescent="0.15">
      <c r="A926" s="245" t="s">
        <v>14</v>
      </c>
      <c r="B926" s="246"/>
      <c r="C926" s="209" t="s">
        <v>46</v>
      </c>
      <c r="D926" s="211" t="s">
        <v>24</v>
      </c>
      <c r="E926" s="213" t="s">
        <v>25</v>
      </c>
      <c r="F926" s="116" t="s">
        <v>58</v>
      </c>
      <c r="G926" s="116"/>
      <c r="H926" s="116"/>
      <c r="I926" s="214" t="s">
        <v>44</v>
      </c>
      <c r="J926" s="213" t="s">
        <v>18</v>
      </c>
      <c r="L926" s="207" t="s">
        <v>61</v>
      </c>
      <c r="M926" s="208"/>
    </row>
    <row r="927" spans="1:16" ht="26.25" customHeight="1" x14ac:dyDescent="0.15">
      <c r="A927" s="247"/>
      <c r="B927" s="248"/>
      <c r="C927" s="210"/>
      <c r="D927" s="212"/>
      <c r="E927" s="213"/>
      <c r="F927" s="87" t="s">
        <v>12</v>
      </c>
      <c r="G927" s="174" t="s">
        <v>13</v>
      </c>
      <c r="H927" s="174" t="s">
        <v>17</v>
      </c>
      <c r="I927" s="214"/>
      <c r="J927" s="213"/>
      <c r="L927" s="88" t="s">
        <v>104</v>
      </c>
      <c r="M927" s="88" t="s">
        <v>101</v>
      </c>
    </row>
    <row r="928" spans="1:16" s="94" customFormat="1" ht="28.5" customHeight="1" x14ac:dyDescent="0.15">
      <c r="A928" s="249"/>
      <c r="B928" s="250"/>
      <c r="C928" s="89"/>
      <c r="D928" s="90"/>
      <c r="E928" s="91"/>
      <c r="F928" s="93"/>
      <c r="G928" s="93"/>
      <c r="H928" s="93"/>
      <c r="I928" s="92"/>
      <c r="J928" s="92"/>
    </row>
    <row r="929" spans="1:15" s="94" customFormat="1" ht="28.5" customHeight="1" x14ac:dyDescent="0.15">
      <c r="A929" s="249"/>
      <c r="B929" s="250"/>
      <c r="C929" s="89"/>
      <c r="D929" s="90"/>
      <c r="E929" s="91"/>
      <c r="F929" s="93"/>
      <c r="G929" s="93"/>
      <c r="H929" s="93"/>
      <c r="I929" s="92"/>
      <c r="J929" s="92"/>
      <c r="L929" s="94" t="s">
        <v>133</v>
      </c>
      <c r="N929" s="94">
        <f>COUNTIF($E$1:E942,L929)</f>
        <v>0</v>
      </c>
      <c r="O929" s="95"/>
    </row>
    <row r="930" spans="1:15" s="94" customFormat="1" ht="28.5" customHeight="1" x14ac:dyDescent="0.15">
      <c r="A930" s="249"/>
      <c r="B930" s="250"/>
      <c r="C930" s="89"/>
      <c r="D930" s="90"/>
      <c r="E930" s="91"/>
      <c r="F930" s="93"/>
      <c r="G930" s="93"/>
      <c r="H930" s="93"/>
      <c r="I930" s="92"/>
      <c r="J930" s="92"/>
      <c r="L930" s="94" t="s">
        <v>154</v>
      </c>
      <c r="N930" s="94">
        <f>COUNTIF($E$1:E942,L930)</f>
        <v>0</v>
      </c>
      <c r="O930" s="95"/>
    </row>
    <row r="931" spans="1:15" s="94" customFormat="1" ht="28.5" customHeight="1" x14ac:dyDescent="0.15">
      <c r="A931" s="249"/>
      <c r="B931" s="250"/>
      <c r="C931" s="89"/>
      <c r="D931" s="90"/>
      <c r="E931" s="91"/>
      <c r="F931" s="93"/>
      <c r="G931" s="93"/>
      <c r="H931" s="93"/>
      <c r="I931" s="92"/>
      <c r="J931" s="92"/>
      <c r="L931" s="94" t="s">
        <v>166</v>
      </c>
      <c r="N931" s="94">
        <f>COUNTIF($E$1:E942,L931)</f>
        <v>0</v>
      </c>
    </row>
    <row r="932" spans="1:15" s="94" customFormat="1" ht="28.5" customHeight="1" x14ac:dyDescent="0.15">
      <c r="A932" s="249"/>
      <c r="B932" s="250"/>
      <c r="C932" s="89"/>
      <c r="D932" s="90"/>
      <c r="E932" s="91"/>
      <c r="F932" s="93"/>
      <c r="G932" s="93"/>
      <c r="H932" s="93"/>
      <c r="I932" s="92"/>
      <c r="J932" s="92"/>
      <c r="L932" s="94" t="s">
        <v>155</v>
      </c>
      <c r="N932" s="94">
        <f>COUNTIF($E$1:E942,L932)</f>
        <v>0</v>
      </c>
    </row>
    <row r="933" spans="1:15" s="94" customFormat="1" ht="28.5" customHeight="1" x14ac:dyDescent="0.15">
      <c r="A933" s="249"/>
      <c r="B933" s="250"/>
      <c r="C933" s="89"/>
      <c r="D933" s="90"/>
      <c r="E933" s="91"/>
      <c r="F933" s="93"/>
      <c r="G933" s="93"/>
      <c r="H933" s="93"/>
      <c r="I933" s="92"/>
      <c r="J933" s="92"/>
      <c r="L933" s="94" t="s">
        <v>164</v>
      </c>
      <c r="N933" s="94">
        <f>COUNTIF($E$1:E942,L933)</f>
        <v>0</v>
      </c>
    </row>
    <row r="934" spans="1:15" s="94" customFormat="1" ht="28.5" customHeight="1" x14ac:dyDescent="0.15">
      <c r="A934" s="249"/>
      <c r="B934" s="250"/>
      <c r="C934" s="89"/>
      <c r="D934" s="90"/>
      <c r="E934" s="91"/>
      <c r="F934" s="93"/>
      <c r="G934" s="93"/>
      <c r="H934" s="93"/>
      <c r="I934" s="92"/>
      <c r="J934" s="92"/>
      <c r="L934" s="94" t="s">
        <v>148</v>
      </c>
      <c r="N934" s="94">
        <f>COUNTIF($E$1:E947,L934)</f>
        <v>0</v>
      </c>
    </row>
    <row r="935" spans="1:15" s="94" customFormat="1" ht="28.5" customHeight="1" x14ac:dyDescent="0.15">
      <c r="A935" s="249"/>
      <c r="B935" s="250"/>
      <c r="C935" s="89"/>
      <c r="D935" s="90"/>
      <c r="E935" s="91"/>
      <c r="F935" s="93"/>
      <c r="G935" s="93"/>
      <c r="H935" s="93"/>
      <c r="I935" s="92"/>
      <c r="J935" s="92"/>
      <c r="L935" s="94" t="s">
        <v>149</v>
      </c>
      <c r="N935" s="94">
        <f>COUNTIF($E$1:E942,L935)</f>
        <v>0</v>
      </c>
    </row>
    <row r="936" spans="1:15" s="94" customFormat="1" ht="28.5" customHeight="1" x14ac:dyDescent="0.15">
      <c r="A936" s="249"/>
      <c r="B936" s="250"/>
      <c r="C936" s="89"/>
      <c r="D936" s="90"/>
      <c r="E936" s="91"/>
      <c r="F936" s="93"/>
      <c r="G936" s="93"/>
      <c r="H936" s="93"/>
      <c r="I936" s="92"/>
      <c r="J936" s="92"/>
      <c r="L936" s="94" t="s">
        <v>150</v>
      </c>
      <c r="N936" s="94">
        <f>COUNTIF($E$1:E942,L936)</f>
        <v>0</v>
      </c>
    </row>
    <row r="937" spans="1:15" s="94" customFormat="1" ht="28.5" customHeight="1" x14ac:dyDescent="0.15">
      <c r="A937" s="249"/>
      <c r="B937" s="250"/>
      <c r="C937" s="89"/>
      <c r="D937" s="90"/>
      <c r="E937" s="91"/>
      <c r="F937" s="93"/>
      <c r="G937" s="93"/>
      <c r="H937" s="93"/>
      <c r="I937" s="92"/>
      <c r="J937" s="92"/>
      <c r="L937" s="94" t="s">
        <v>165</v>
      </c>
      <c r="N937" s="94">
        <f>COUNTIF($E$1:E932,L937)</f>
        <v>0</v>
      </c>
    </row>
    <row r="938" spans="1:15" s="94" customFormat="1" ht="28.5" customHeight="1" x14ac:dyDescent="0.15">
      <c r="A938" s="249"/>
      <c r="B938" s="250"/>
      <c r="C938" s="89"/>
      <c r="D938" s="90"/>
      <c r="E938" s="91"/>
      <c r="F938" s="93"/>
      <c r="G938" s="93"/>
      <c r="H938" s="93"/>
      <c r="I938" s="92"/>
      <c r="J938" s="92"/>
      <c r="L938" s="94" t="s">
        <v>152</v>
      </c>
      <c r="N938" s="94">
        <f>COUNTIF($E$1:E942,L938)</f>
        <v>0</v>
      </c>
    </row>
    <row r="939" spans="1:15" s="94" customFormat="1" ht="28.5" customHeight="1" x14ac:dyDescent="0.15">
      <c r="A939" s="249"/>
      <c r="B939" s="250"/>
      <c r="C939" s="89"/>
      <c r="D939" s="90"/>
      <c r="E939" s="91"/>
      <c r="F939" s="93"/>
      <c r="G939" s="93"/>
      <c r="H939" s="93"/>
      <c r="I939" s="92"/>
      <c r="J939" s="92"/>
      <c r="L939" s="94" t="s">
        <v>144</v>
      </c>
      <c r="N939" s="94">
        <f>COUNTIF($E$1:E942,L939)</f>
        <v>0</v>
      </c>
    </row>
    <row r="940" spans="1:15" s="94" customFormat="1" ht="28.5" customHeight="1" x14ac:dyDescent="0.15">
      <c r="A940" s="249"/>
      <c r="B940" s="250"/>
      <c r="C940" s="89"/>
      <c r="D940" s="90"/>
      <c r="E940" s="91"/>
      <c r="F940" s="93"/>
      <c r="G940" s="93"/>
      <c r="H940" s="93"/>
      <c r="I940" s="92"/>
      <c r="J940" s="92"/>
    </row>
    <row r="941" spans="1:15" s="94" customFormat="1" ht="28.5" customHeight="1" x14ac:dyDescent="0.15">
      <c r="A941" s="249"/>
      <c r="B941" s="250"/>
      <c r="C941" s="89"/>
      <c r="D941" s="90"/>
      <c r="E941" s="91"/>
      <c r="F941" s="93"/>
      <c r="G941" s="93"/>
      <c r="H941" s="93"/>
      <c r="I941" s="92"/>
      <c r="J941" s="92"/>
    </row>
    <row r="942" spans="1:15" s="94" customFormat="1" ht="28.5" customHeight="1" x14ac:dyDescent="0.15">
      <c r="A942" s="249"/>
      <c r="B942" s="250"/>
      <c r="C942" s="89"/>
      <c r="D942" s="90"/>
      <c r="E942" s="91"/>
      <c r="F942" s="93"/>
      <c r="G942" s="93"/>
      <c r="H942" s="93"/>
      <c r="I942" s="92"/>
      <c r="J942" s="92"/>
      <c r="L942" s="96" t="str">
        <f>L927</f>
        <v>立候補
準備</v>
      </c>
      <c r="M942" s="97" t="str">
        <f>IF(E943="","　　　　　　　　　",SUMIF(D928:D942,L942,C928:C942))</f>
        <v>　　　　　　　　　</v>
      </c>
    </row>
    <row r="943" spans="1:15" s="94" customFormat="1" ht="25.15" customHeight="1" x14ac:dyDescent="0.15">
      <c r="A943" s="251"/>
      <c r="B943" s="251"/>
      <c r="D943" s="98" t="s">
        <v>85</v>
      </c>
      <c r="E943" s="99" t="str">
        <f>IF(SUM(C928:C942)=0,"",SUM(C928:C942))</f>
        <v/>
      </c>
      <c r="F943" s="100" t="str">
        <f>"円、うち立候補準備："&amp;TEXT(M942,"#,##0")&amp;"円、選挙運動："&amp;TEXT(M943,"#,##0")&amp;"円）"</f>
        <v>円、うち立候補準備：　　　　　　　　　円、選挙運動：　　　　　　　　　円）</v>
      </c>
      <c r="G943" s="101"/>
      <c r="H943" s="100"/>
      <c r="I943" s="100"/>
      <c r="J943" s="100"/>
      <c r="L943" s="96" t="str">
        <f>M927</f>
        <v>選挙
運動</v>
      </c>
      <c r="M943" s="97" t="str">
        <f>IF(E943="","　　　　　　　　　",SUMIF(D928:D942,L943,C928:C942))</f>
        <v>　　　　　　　　　</v>
      </c>
    </row>
    <row r="944" spans="1:15" ht="20.45" customHeight="1" x14ac:dyDescent="0.15">
      <c r="F944" s="117" t="str">
        <f>IF(E925="","費計：",E925&amp;"計：")</f>
        <v>費計：</v>
      </c>
      <c r="G944" s="253" t="str">
        <f>IF(OR(E925="",COUNTA(C928:C942)=0),"",SUMIF($E$1:E943,E925,$E$19:E943))</f>
        <v/>
      </c>
      <c r="H944" s="253" t="s">
        <v>29</v>
      </c>
    </row>
    <row r="945" spans="1:16" ht="20.45" customHeight="1" x14ac:dyDescent="0.15">
      <c r="F945" s="254" t="s">
        <v>115</v>
      </c>
      <c r="G945" s="253" t="str">
        <f>IF(E925="","",SUMIF($E$1:E943,L930,$E$19:E943)+SUMIF($E$1:E943,L931,$E$19:E943))</f>
        <v/>
      </c>
      <c r="H945" s="253" t="s">
        <v>29</v>
      </c>
    </row>
    <row r="946" spans="1:16" ht="16.899999999999999" customHeight="1" x14ac:dyDescent="0.15">
      <c r="A946" s="242" t="s">
        <v>102</v>
      </c>
      <c r="B946" s="242"/>
      <c r="C946" s="103" t="str">
        <f>IF($C$1="　","(No.　　)",C925+1)</f>
        <v>(No.　　)</v>
      </c>
      <c r="D946" s="84" t="s">
        <v>103</v>
      </c>
      <c r="E946" s="256"/>
      <c r="G946" s="86"/>
      <c r="O946" s="85" t="str">
        <f>IFERROR(VLOOKUP(E946,L950:N960,3,FALSE),"")</f>
        <v/>
      </c>
      <c r="P946" s="85" t="str">
        <f>IF(OR(E946=L951,E946=L952),N951+N952,"")</f>
        <v/>
      </c>
    </row>
    <row r="947" spans="1:16" ht="26.25" customHeight="1" x14ac:dyDescent="0.15">
      <c r="A947" s="245" t="s">
        <v>14</v>
      </c>
      <c r="B947" s="246"/>
      <c r="C947" s="209" t="s">
        <v>46</v>
      </c>
      <c r="D947" s="211" t="s">
        <v>24</v>
      </c>
      <c r="E947" s="213" t="s">
        <v>25</v>
      </c>
      <c r="F947" s="116" t="s">
        <v>58</v>
      </c>
      <c r="G947" s="116"/>
      <c r="H947" s="116"/>
      <c r="I947" s="214" t="s">
        <v>44</v>
      </c>
      <c r="J947" s="213" t="s">
        <v>18</v>
      </c>
      <c r="L947" s="207" t="s">
        <v>61</v>
      </c>
      <c r="M947" s="208"/>
    </row>
    <row r="948" spans="1:16" ht="26.25" customHeight="1" x14ac:dyDescent="0.15">
      <c r="A948" s="247"/>
      <c r="B948" s="248"/>
      <c r="C948" s="210"/>
      <c r="D948" s="212"/>
      <c r="E948" s="213"/>
      <c r="F948" s="87" t="s">
        <v>12</v>
      </c>
      <c r="G948" s="174" t="s">
        <v>13</v>
      </c>
      <c r="H948" s="174" t="s">
        <v>17</v>
      </c>
      <c r="I948" s="214"/>
      <c r="J948" s="213"/>
      <c r="L948" s="88" t="s">
        <v>104</v>
      </c>
      <c r="M948" s="88" t="s">
        <v>101</v>
      </c>
    </row>
    <row r="949" spans="1:16" s="94" customFormat="1" ht="28.5" customHeight="1" x14ac:dyDescent="0.15">
      <c r="A949" s="249"/>
      <c r="B949" s="250"/>
      <c r="C949" s="89"/>
      <c r="D949" s="90"/>
      <c r="E949" s="91"/>
      <c r="F949" s="93"/>
      <c r="G949" s="93"/>
      <c r="H949" s="93"/>
      <c r="I949" s="92"/>
      <c r="J949" s="92"/>
    </row>
    <row r="950" spans="1:16" s="94" customFormat="1" ht="28.5" customHeight="1" x14ac:dyDescent="0.15">
      <c r="A950" s="249"/>
      <c r="B950" s="250"/>
      <c r="C950" s="89"/>
      <c r="D950" s="90"/>
      <c r="E950" s="91"/>
      <c r="F950" s="93"/>
      <c r="G950" s="93"/>
      <c r="H950" s="93"/>
      <c r="I950" s="92"/>
      <c r="J950" s="92"/>
      <c r="L950" s="94" t="s">
        <v>133</v>
      </c>
      <c r="N950" s="94">
        <f>COUNTIF($E$1:E963,L950)</f>
        <v>0</v>
      </c>
      <c r="O950" s="95"/>
    </row>
    <row r="951" spans="1:16" s="94" customFormat="1" ht="28.5" customHeight="1" x14ac:dyDescent="0.15">
      <c r="A951" s="249"/>
      <c r="B951" s="250"/>
      <c r="C951" s="89"/>
      <c r="D951" s="90"/>
      <c r="E951" s="91"/>
      <c r="F951" s="93"/>
      <c r="G951" s="93"/>
      <c r="H951" s="93"/>
      <c r="I951" s="92"/>
      <c r="J951" s="92"/>
      <c r="L951" s="94" t="s">
        <v>154</v>
      </c>
      <c r="N951" s="94">
        <f>COUNTIF($E$1:E963,L951)</f>
        <v>0</v>
      </c>
      <c r="O951" s="95"/>
    </row>
    <row r="952" spans="1:16" s="94" customFormat="1" ht="28.5" customHeight="1" x14ac:dyDescent="0.15">
      <c r="A952" s="249"/>
      <c r="B952" s="250"/>
      <c r="C952" s="89"/>
      <c r="D952" s="90"/>
      <c r="E952" s="91"/>
      <c r="F952" s="93"/>
      <c r="G952" s="93"/>
      <c r="H952" s="93"/>
      <c r="I952" s="92"/>
      <c r="J952" s="92"/>
      <c r="L952" s="94" t="s">
        <v>166</v>
      </c>
      <c r="N952" s="94">
        <f>COUNTIF($E$1:E963,L952)</f>
        <v>0</v>
      </c>
    </row>
    <row r="953" spans="1:16" s="94" customFormat="1" ht="28.5" customHeight="1" x14ac:dyDescent="0.15">
      <c r="A953" s="249"/>
      <c r="B953" s="250"/>
      <c r="C953" s="89"/>
      <c r="D953" s="90"/>
      <c r="E953" s="91"/>
      <c r="F953" s="93"/>
      <c r="G953" s="93"/>
      <c r="H953" s="93"/>
      <c r="I953" s="92"/>
      <c r="J953" s="92"/>
      <c r="L953" s="94" t="s">
        <v>155</v>
      </c>
      <c r="N953" s="94">
        <f>COUNTIF($E$1:E963,L953)</f>
        <v>0</v>
      </c>
    </row>
    <row r="954" spans="1:16" s="94" customFormat="1" ht="28.5" customHeight="1" x14ac:dyDescent="0.15">
      <c r="A954" s="249"/>
      <c r="B954" s="250"/>
      <c r="C954" s="89"/>
      <c r="D954" s="90"/>
      <c r="E954" s="91"/>
      <c r="F954" s="93"/>
      <c r="G954" s="93"/>
      <c r="H954" s="93"/>
      <c r="I954" s="92"/>
      <c r="J954" s="92"/>
      <c r="L954" s="94" t="s">
        <v>147</v>
      </c>
      <c r="N954" s="94">
        <f>COUNTIF($E$1:E963,L954)</f>
        <v>0</v>
      </c>
    </row>
    <row r="955" spans="1:16" s="94" customFormat="1" ht="28.5" customHeight="1" x14ac:dyDescent="0.15">
      <c r="A955" s="249"/>
      <c r="B955" s="250"/>
      <c r="C955" s="89"/>
      <c r="D955" s="90"/>
      <c r="E955" s="91"/>
      <c r="F955" s="93"/>
      <c r="G955" s="93"/>
      <c r="H955" s="93"/>
      <c r="I955" s="92"/>
      <c r="J955" s="92"/>
      <c r="L955" s="94" t="s">
        <v>156</v>
      </c>
      <c r="N955" s="94">
        <f>COUNTIF($E$1:E968,L955)</f>
        <v>0</v>
      </c>
    </row>
    <row r="956" spans="1:16" s="94" customFormat="1" ht="28.5" customHeight="1" x14ac:dyDescent="0.15">
      <c r="A956" s="249"/>
      <c r="B956" s="250"/>
      <c r="C956" s="89"/>
      <c r="D956" s="90"/>
      <c r="E956" s="91"/>
      <c r="F956" s="93"/>
      <c r="G956" s="93"/>
      <c r="H956" s="93"/>
      <c r="I956" s="92"/>
      <c r="J956" s="92"/>
      <c r="L956" s="94" t="s">
        <v>149</v>
      </c>
      <c r="N956" s="94">
        <f>COUNTIF($E$1:E963,L956)</f>
        <v>0</v>
      </c>
    </row>
    <row r="957" spans="1:16" s="94" customFormat="1" ht="28.5" customHeight="1" x14ac:dyDescent="0.15">
      <c r="A957" s="249"/>
      <c r="B957" s="250"/>
      <c r="C957" s="89"/>
      <c r="D957" s="90"/>
      <c r="E957" s="91"/>
      <c r="F957" s="93"/>
      <c r="G957" s="93"/>
      <c r="H957" s="93"/>
      <c r="I957" s="92"/>
      <c r="J957" s="92"/>
      <c r="L957" s="94" t="s">
        <v>158</v>
      </c>
      <c r="N957" s="94">
        <f>COUNTIF($E$1:E963,L957)</f>
        <v>0</v>
      </c>
    </row>
    <row r="958" spans="1:16" s="94" customFormat="1" ht="28.5" customHeight="1" x14ac:dyDescent="0.15">
      <c r="A958" s="249"/>
      <c r="B958" s="250"/>
      <c r="C958" s="89"/>
      <c r="D958" s="90"/>
      <c r="E958" s="91"/>
      <c r="F958" s="93"/>
      <c r="G958" s="93"/>
      <c r="H958" s="93"/>
      <c r="I958" s="92"/>
      <c r="J958" s="92"/>
      <c r="L958" s="94" t="s">
        <v>151</v>
      </c>
      <c r="N958" s="94">
        <f>COUNTIF($E$1:E953,L958)</f>
        <v>0</v>
      </c>
    </row>
    <row r="959" spans="1:16" s="94" customFormat="1" ht="28.5" customHeight="1" x14ac:dyDescent="0.15">
      <c r="A959" s="249"/>
      <c r="B959" s="250"/>
      <c r="C959" s="89"/>
      <c r="D959" s="90"/>
      <c r="E959" s="91"/>
      <c r="F959" s="93"/>
      <c r="G959" s="93"/>
      <c r="H959" s="93"/>
      <c r="I959" s="92"/>
      <c r="J959" s="92"/>
      <c r="L959" s="94" t="s">
        <v>159</v>
      </c>
      <c r="N959" s="94">
        <f>COUNTIF($E$1:E963,L959)</f>
        <v>0</v>
      </c>
    </row>
    <row r="960" spans="1:16" s="94" customFormat="1" ht="28.5" customHeight="1" x14ac:dyDescent="0.15">
      <c r="A960" s="249"/>
      <c r="B960" s="250"/>
      <c r="C960" s="89"/>
      <c r="D960" s="90"/>
      <c r="E960" s="91"/>
      <c r="F960" s="93"/>
      <c r="G960" s="93"/>
      <c r="H960" s="93"/>
      <c r="I960" s="92"/>
      <c r="J960" s="92"/>
      <c r="L960" s="94" t="s">
        <v>144</v>
      </c>
      <c r="N960" s="94">
        <f>COUNTIF($E$1:E963,L960)</f>
        <v>0</v>
      </c>
    </row>
    <row r="961" spans="1:16" s="94" customFormat="1" ht="28.5" customHeight="1" x14ac:dyDescent="0.15">
      <c r="A961" s="249"/>
      <c r="B961" s="250"/>
      <c r="C961" s="89"/>
      <c r="D961" s="90"/>
      <c r="E961" s="91"/>
      <c r="F961" s="93"/>
      <c r="G961" s="93"/>
      <c r="H961" s="93"/>
      <c r="I961" s="92"/>
      <c r="J961" s="92"/>
    </row>
    <row r="962" spans="1:16" s="94" customFormat="1" ht="28.5" customHeight="1" x14ac:dyDescent="0.15">
      <c r="A962" s="249"/>
      <c r="B962" s="250"/>
      <c r="C962" s="89"/>
      <c r="D962" s="90"/>
      <c r="E962" s="91"/>
      <c r="F962" s="93"/>
      <c r="G962" s="93"/>
      <c r="H962" s="93"/>
      <c r="I962" s="92"/>
      <c r="J962" s="92"/>
    </row>
    <row r="963" spans="1:16" s="94" customFormat="1" ht="28.5" customHeight="1" x14ac:dyDescent="0.15">
      <c r="A963" s="249"/>
      <c r="B963" s="250"/>
      <c r="C963" s="89"/>
      <c r="D963" s="90"/>
      <c r="E963" s="91"/>
      <c r="F963" s="93"/>
      <c r="G963" s="93"/>
      <c r="H963" s="93"/>
      <c r="I963" s="92"/>
      <c r="J963" s="92"/>
      <c r="L963" s="96" t="str">
        <f>L948</f>
        <v>立候補
準備</v>
      </c>
      <c r="M963" s="97" t="str">
        <f>IF(E964="","　　　　　　　　　",SUMIF(D949:D963,L963,C949:C963))</f>
        <v>　　　　　　　　　</v>
      </c>
    </row>
    <row r="964" spans="1:16" s="94" customFormat="1" ht="25.15" customHeight="1" x14ac:dyDescent="0.15">
      <c r="A964" s="251"/>
      <c r="B964" s="251"/>
      <c r="D964" s="98" t="s">
        <v>162</v>
      </c>
      <c r="E964" s="99" t="str">
        <f>IF(SUM(C949:C963)=0,"",SUM(C949:C963))</f>
        <v/>
      </c>
      <c r="F964" s="100" t="str">
        <f>"円、うち立候補準備："&amp;TEXT(M963,"#,##0")&amp;"円、選挙運動："&amp;TEXT(M964,"#,##0")&amp;"円）"</f>
        <v>円、うち立候補準備：　　　　　　　　　円、選挙運動：　　　　　　　　　円）</v>
      </c>
      <c r="G964" s="101"/>
      <c r="H964" s="100"/>
      <c r="I964" s="100"/>
      <c r="J964" s="100"/>
      <c r="L964" s="96" t="str">
        <f>M948</f>
        <v>選挙
運動</v>
      </c>
      <c r="M964" s="97" t="str">
        <f>IF(E964="","　　　　　　　　　",SUMIF(D949:D963,L964,C949:C963))</f>
        <v>　　　　　　　　　</v>
      </c>
    </row>
    <row r="965" spans="1:16" ht="20.45" customHeight="1" x14ac:dyDescent="0.15">
      <c r="F965" s="117" t="str">
        <f>IF(E946="","費計：",E946&amp;"計：")</f>
        <v>費計：</v>
      </c>
      <c r="G965" s="253" t="str">
        <f>IF(OR(E946="",COUNTA(C949:C963)=0),"",SUMIF($E$1:E964,E946,$E$19:E964))</f>
        <v/>
      </c>
      <c r="H965" s="253" t="s">
        <v>29</v>
      </c>
    </row>
    <row r="966" spans="1:16" ht="20.45" customHeight="1" x14ac:dyDescent="0.15">
      <c r="F966" s="254" t="s">
        <v>115</v>
      </c>
      <c r="G966" s="253" t="str">
        <f>IF(E946="","",SUMIF($E$1:E964,L951,$E$19:E964)+SUMIF($E$1:E964,L952,$E$19:E964))</f>
        <v/>
      </c>
      <c r="H966" s="253" t="s">
        <v>29</v>
      </c>
    </row>
    <row r="967" spans="1:16" ht="16.899999999999999" customHeight="1" x14ac:dyDescent="0.15">
      <c r="A967" s="242" t="s">
        <v>102</v>
      </c>
      <c r="B967" s="242"/>
      <c r="C967" s="103" t="str">
        <f>IF($C$1="　","(No.　　)",C946+1)</f>
        <v>(No.　　)</v>
      </c>
      <c r="D967" s="84" t="s">
        <v>103</v>
      </c>
      <c r="E967" s="256"/>
      <c r="G967" s="86"/>
      <c r="O967" s="85" t="str">
        <f>IFERROR(VLOOKUP(E967,L971:N981,3,FALSE),"")</f>
        <v/>
      </c>
      <c r="P967" s="85" t="str">
        <f>IF(OR(E967=L972,E967=L973),N972+N973,"")</f>
        <v/>
      </c>
    </row>
    <row r="968" spans="1:16" ht="26.25" customHeight="1" x14ac:dyDescent="0.15">
      <c r="A968" s="245" t="s">
        <v>14</v>
      </c>
      <c r="B968" s="246"/>
      <c r="C968" s="209" t="s">
        <v>46</v>
      </c>
      <c r="D968" s="211" t="s">
        <v>24</v>
      </c>
      <c r="E968" s="213" t="s">
        <v>25</v>
      </c>
      <c r="F968" s="116" t="s">
        <v>58</v>
      </c>
      <c r="G968" s="116"/>
      <c r="H968" s="116"/>
      <c r="I968" s="214" t="s">
        <v>44</v>
      </c>
      <c r="J968" s="213" t="s">
        <v>18</v>
      </c>
      <c r="L968" s="207" t="s">
        <v>61</v>
      </c>
      <c r="M968" s="208"/>
    </row>
    <row r="969" spans="1:16" ht="26.25" customHeight="1" x14ac:dyDescent="0.15">
      <c r="A969" s="247"/>
      <c r="B969" s="248"/>
      <c r="C969" s="210"/>
      <c r="D969" s="212"/>
      <c r="E969" s="213"/>
      <c r="F969" s="87" t="s">
        <v>12</v>
      </c>
      <c r="G969" s="174" t="s">
        <v>13</v>
      </c>
      <c r="H969" s="174" t="s">
        <v>17</v>
      </c>
      <c r="I969" s="214"/>
      <c r="J969" s="213"/>
      <c r="L969" s="88" t="s">
        <v>104</v>
      </c>
      <c r="M969" s="88" t="s">
        <v>101</v>
      </c>
    </row>
    <row r="970" spans="1:16" s="94" customFormat="1" ht="28.5" customHeight="1" x14ac:dyDescent="0.15">
      <c r="A970" s="249"/>
      <c r="B970" s="250"/>
      <c r="C970" s="89"/>
      <c r="D970" s="90"/>
      <c r="E970" s="91"/>
      <c r="F970" s="93"/>
      <c r="G970" s="93"/>
      <c r="H970" s="93"/>
      <c r="I970" s="92"/>
      <c r="J970" s="92"/>
    </row>
    <row r="971" spans="1:16" s="94" customFormat="1" ht="28.5" customHeight="1" x14ac:dyDescent="0.15">
      <c r="A971" s="249"/>
      <c r="B971" s="250"/>
      <c r="C971" s="89"/>
      <c r="D971" s="90"/>
      <c r="E971" s="91"/>
      <c r="F971" s="93"/>
      <c r="G971" s="93"/>
      <c r="H971" s="93"/>
      <c r="I971" s="92"/>
      <c r="J971" s="92"/>
      <c r="L971" s="94" t="s">
        <v>133</v>
      </c>
      <c r="N971" s="94">
        <f>COUNTIF($E$1:E984,L971)</f>
        <v>0</v>
      </c>
      <c r="O971" s="95"/>
    </row>
    <row r="972" spans="1:16" s="94" customFormat="1" ht="28.5" customHeight="1" x14ac:dyDescent="0.15">
      <c r="A972" s="249"/>
      <c r="B972" s="250"/>
      <c r="C972" s="89"/>
      <c r="D972" s="90"/>
      <c r="E972" s="91"/>
      <c r="F972" s="93"/>
      <c r="G972" s="93"/>
      <c r="H972" s="93"/>
      <c r="I972" s="92"/>
      <c r="J972" s="92"/>
      <c r="L972" s="94" t="s">
        <v>154</v>
      </c>
      <c r="N972" s="94">
        <f>COUNTIF($E$1:E984,L972)</f>
        <v>0</v>
      </c>
      <c r="O972" s="95"/>
    </row>
    <row r="973" spans="1:16" s="94" customFormat="1" ht="28.5" customHeight="1" x14ac:dyDescent="0.15">
      <c r="A973" s="249"/>
      <c r="B973" s="250"/>
      <c r="C973" s="89"/>
      <c r="D973" s="90"/>
      <c r="E973" s="91"/>
      <c r="F973" s="93"/>
      <c r="G973" s="93"/>
      <c r="H973" s="93"/>
      <c r="I973" s="92"/>
      <c r="J973" s="92"/>
      <c r="L973" s="94" t="s">
        <v>161</v>
      </c>
      <c r="N973" s="94">
        <f>COUNTIF($E$1:E984,L973)</f>
        <v>0</v>
      </c>
    </row>
    <row r="974" spans="1:16" s="94" customFormat="1" ht="28.5" customHeight="1" x14ac:dyDescent="0.15">
      <c r="A974" s="249"/>
      <c r="B974" s="250"/>
      <c r="C974" s="89"/>
      <c r="D974" s="90"/>
      <c r="E974" s="91"/>
      <c r="F974" s="93"/>
      <c r="G974" s="93"/>
      <c r="H974" s="93"/>
      <c r="I974" s="92"/>
      <c r="J974" s="92"/>
      <c r="L974" s="94" t="s">
        <v>155</v>
      </c>
      <c r="N974" s="94">
        <f>COUNTIF($E$1:E984,L974)</f>
        <v>0</v>
      </c>
    </row>
    <row r="975" spans="1:16" s="94" customFormat="1" ht="28.5" customHeight="1" x14ac:dyDescent="0.15">
      <c r="A975" s="249"/>
      <c r="B975" s="250"/>
      <c r="C975" s="89"/>
      <c r="D975" s="90"/>
      <c r="E975" s="91"/>
      <c r="F975" s="93"/>
      <c r="G975" s="93"/>
      <c r="H975" s="93"/>
      <c r="I975" s="92"/>
      <c r="J975" s="92"/>
      <c r="L975" s="94" t="s">
        <v>147</v>
      </c>
      <c r="N975" s="94">
        <f>COUNTIF($E$1:E984,L975)</f>
        <v>0</v>
      </c>
    </row>
    <row r="976" spans="1:16" s="94" customFormat="1" ht="28.5" customHeight="1" x14ac:dyDescent="0.15">
      <c r="A976" s="249"/>
      <c r="B976" s="250"/>
      <c r="C976" s="89"/>
      <c r="D976" s="90"/>
      <c r="E976" s="91"/>
      <c r="F976" s="93"/>
      <c r="G976" s="93"/>
      <c r="H976" s="93"/>
      <c r="I976" s="92"/>
      <c r="J976" s="92"/>
      <c r="L976" s="94" t="s">
        <v>156</v>
      </c>
      <c r="N976" s="94">
        <f>COUNTIF($E$1:E989,L976)</f>
        <v>0</v>
      </c>
    </row>
    <row r="977" spans="1:16" s="94" customFormat="1" ht="28.5" customHeight="1" x14ac:dyDescent="0.15">
      <c r="A977" s="249"/>
      <c r="B977" s="250"/>
      <c r="C977" s="89"/>
      <c r="D977" s="90"/>
      <c r="E977" s="91"/>
      <c r="F977" s="93"/>
      <c r="G977" s="93"/>
      <c r="H977" s="93"/>
      <c r="I977" s="92"/>
      <c r="J977" s="92"/>
      <c r="L977" s="94" t="s">
        <v>149</v>
      </c>
      <c r="N977" s="94">
        <f>COUNTIF($E$1:E984,L977)</f>
        <v>0</v>
      </c>
    </row>
    <row r="978" spans="1:16" s="94" customFormat="1" ht="28.5" customHeight="1" x14ac:dyDescent="0.15">
      <c r="A978" s="249"/>
      <c r="B978" s="250"/>
      <c r="C978" s="89"/>
      <c r="D978" s="90"/>
      <c r="E978" s="91"/>
      <c r="F978" s="93"/>
      <c r="G978" s="93"/>
      <c r="H978" s="93"/>
      <c r="I978" s="92"/>
      <c r="J978" s="92"/>
      <c r="L978" s="94" t="s">
        <v>158</v>
      </c>
      <c r="N978" s="94">
        <f>COUNTIF($E$1:E984,L978)</f>
        <v>0</v>
      </c>
    </row>
    <row r="979" spans="1:16" s="94" customFormat="1" ht="28.5" customHeight="1" x14ac:dyDescent="0.15">
      <c r="A979" s="249"/>
      <c r="B979" s="250"/>
      <c r="C979" s="89"/>
      <c r="D979" s="90"/>
      <c r="E979" s="91"/>
      <c r="F979" s="93"/>
      <c r="G979" s="93"/>
      <c r="H979" s="93"/>
      <c r="I979" s="92"/>
      <c r="J979" s="92"/>
      <c r="L979" s="94" t="s">
        <v>151</v>
      </c>
      <c r="N979" s="94">
        <f>COUNTIF($E$1:E974,L979)</f>
        <v>0</v>
      </c>
    </row>
    <row r="980" spans="1:16" s="94" customFormat="1" ht="28.5" customHeight="1" x14ac:dyDescent="0.15">
      <c r="A980" s="249"/>
      <c r="B980" s="250"/>
      <c r="C980" s="89"/>
      <c r="D980" s="90"/>
      <c r="E980" s="91"/>
      <c r="F980" s="93"/>
      <c r="G980" s="93"/>
      <c r="H980" s="93"/>
      <c r="I980" s="92"/>
      <c r="J980" s="92"/>
      <c r="L980" s="94" t="s">
        <v>159</v>
      </c>
      <c r="N980" s="94">
        <f>COUNTIF($E$1:E984,L980)</f>
        <v>0</v>
      </c>
    </row>
    <row r="981" spans="1:16" s="94" customFormat="1" ht="28.5" customHeight="1" x14ac:dyDescent="0.15">
      <c r="A981" s="249"/>
      <c r="B981" s="250"/>
      <c r="C981" s="89"/>
      <c r="D981" s="90"/>
      <c r="E981" s="91"/>
      <c r="F981" s="93"/>
      <c r="G981" s="93"/>
      <c r="H981" s="93"/>
      <c r="I981" s="92"/>
      <c r="J981" s="92"/>
      <c r="L981" s="94" t="s">
        <v>144</v>
      </c>
      <c r="N981" s="94">
        <f>COUNTIF($E$1:E984,L981)</f>
        <v>0</v>
      </c>
    </row>
    <row r="982" spans="1:16" s="94" customFormat="1" ht="28.5" customHeight="1" x14ac:dyDescent="0.15">
      <c r="A982" s="249"/>
      <c r="B982" s="250"/>
      <c r="C982" s="89"/>
      <c r="D982" s="90"/>
      <c r="E982" s="91"/>
      <c r="F982" s="93"/>
      <c r="G982" s="93"/>
      <c r="H982" s="93"/>
      <c r="I982" s="92"/>
      <c r="J982" s="92"/>
    </row>
    <row r="983" spans="1:16" s="94" customFormat="1" ht="28.5" customHeight="1" x14ac:dyDescent="0.15">
      <c r="A983" s="249"/>
      <c r="B983" s="250"/>
      <c r="C983" s="89"/>
      <c r="D983" s="90"/>
      <c r="E983" s="91"/>
      <c r="F983" s="93"/>
      <c r="G983" s="93"/>
      <c r="H983" s="93"/>
      <c r="I983" s="92"/>
      <c r="J983" s="92"/>
    </row>
    <row r="984" spans="1:16" s="94" customFormat="1" ht="28.5" customHeight="1" x14ac:dyDescent="0.15">
      <c r="A984" s="249"/>
      <c r="B984" s="250"/>
      <c r="C984" s="89"/>
      <c r="D984" s="90"/>
      <c r="E984" s="91"/>
      <c r="F984" s="93"/>
      <c r="G984" s="93"/>
      <c r="H984" s="93"/>
      <c r="I984" s="92"/>
      <c r="J984" s="92"/>
      <c r="L984" s="96" t="str">
        <f>L969</f>
        <v>立候補
準備</v>
      </c>
      <c r="M984" s="97" t="str">
        <f>IF(E985="","　　　　　　　　　",SUMIF(D970:D984,L984,C970:C984))</f>
        <v>　　　　　　　　　</v>
      </c>
    </row>
    <row r="985" spans="1:16" s="94" customFormat="1" ht="25.15" customHeight="1" x14ac:dyDescent="0.15">
      <c r="A985" s="251"/>
      <c r="B985" s="251"/>
      <c r="D985" s="98" t="s">
        <v>85</v>
      </c>
      <c r="E985" s="99" t="str">
        <f>IF(SUM(C970:C984)=0,"",SUM(C970:C984))</f>
        <v/>
      </c>
      <c r="F985" s="100" t="str">
        <f>"円、うち立候補準備："&amp;TEXT(M984,"#,##0")&amp;"円、選挙運動："&amp;TEXT(M985,"#,##0")&amp;"円）"</f>
        <v>円、うち立候補準備：　　　　　　　　　円、選挙運動：　　　　　　　　　円）</v>
      </c>
      <c r="G985" s="101"/>
      <c r="H985" s="100"/>
      <c r="I985" s="100"/>
      <c r="J985" s="100"/>
      <c r="L985" s="96" t="str">
        <f>M969</f>
        <v>選挙
運動</v>
      </c>
      <c r="M985" s="97" t="str">
        <f>IF(E985="","　　　　　　　　　",SUMIF(D970:D984,L985,C970:C984))</f>
        <v>　　　　　　　　　</v>
      </c>
    </row>
    <row r="986" spans="1:16" ht="20.45" customHeight="1" x14ac:dyDescent="0.15">
      <c r="F986" s="117" t="str">
        <f>IF(E967="","費計：",E967&amp;"計：")</f>
        <v>費計：</v>
      </c>
      <c r="G986" s="253" t="str">
        <f>IF(OR(E967="",COUNTA(C970:C984)=0),"",SUMIF($E$1:E985,E967,$E$19:E985))</f>
        <v/>
      </c>
      <c r="H986" s="253" t="s">
        <v>29</v>
      </c>
    </row>
    <row r="987" spans="1:16" ht="20.45" customHeight="1" x14ac:dyDescent="0.15">
      <c r="F987" s="254" t="s">
        <v>115</v>
      </c>
      <c r="G987" s="253" t="str">
        <f>IF(E967="","",SUMIF($E$1:E985,L972,$E$19:E985)+SUMIF($E$1:E985,L973,$E$19:E985))</f>
        <v/>
      </c>
      <c r="H987" s="253" t="s">
        <v>29</v>
      </c>
    </row>
    <row r="988" spans="1:16" ht="16.899999999999999" customHeight="1" x14ac:dyDescent="0.15">
      <c r="A988" s="242" t="s">
        <v>102</v>
      </c>
      <c r="B988" s="242"/>
      <c r="C988" s="103" t="str">
        <f>IF($C$1="　","(No.　　)",C967+1)</f>
        <v>(No.　　)</v>
      </c>
      <c r="D988" s="84" t="s">
        <v>103</v>
      </c>
      <c r="E988" s="256"/>
      <c r="G988" s="86"/>
      <c r="O988" s="85" t="str">
        <f>IFERROR(VLOOKUP(E988,L992:N1002,3,FALSE),"")</f>
        <v/>
      </c>
      <c r="P988" s="85" t="str">
        <f>IF(OR(E988=L993,E988=L994),N993+N994,"")</f>
        <v/>
      </c>
    </row>
    <row r="989" spans="1:16" ht="26.25" customHeight="1" x14ac:dyDescent="0.15">
      <c r="A989" s="245" t="s">
        <v>14</v>
      </c>
      <c r="B989" s="246"/>
      <c r="C989" s="209" t="s">
        <v>46</v>
      </c>
      <c r="D989" s="211" t="s">
        <v>24</v>
      </c>
      <c r="E989" s="213" t="s">
        <v>25</v>
      </c>
      <c r="F989" s="116" t="s">
        <v>58</v>
      </c>
      <c r="G989" s="116"/>
      <c r="H989" s="116"/>
      <c r="I989" s="214" t="s">
        <v>44</v>
      </c>
      <c r="J989" s="213" t="s">
        <v>18</v>
      </c>
      <c r="L989" s="207" t="s">
        <v>61</v>
      </c>
      <c r="M989" s="208"/>
    </row>
    <row r="990" spans="1:16" ht="26.25" customHeight="1" x14ac:dyDescent="0.15">
      <c r="A990" s="247"/>
      <c r="B990" s="248"/>
      <c r="C990" s="210"/>
      <c r="D990" s="212"/>
      <c r="E990" s="213"/>
      <c r="F990" s="87" t="s">
        <v>12</v>
      </c>
      <c r="G990" s="174" t="s">
        <v>13</v>
      </c>
      <c r="H990" s="174" t="s">
        <v>17</v>
      </c>
      <c r="I990" s="214"/>
      <c r="J990" s="213"/>
      <c r="L990" s="88" t="s">
        <v>104</v>
      </c>
      <c r="M990" s="88" t="s">
        <v>101</v>
      </c>
    </row>
    <row r="991" spans="1:16" s="94" customFormat="1" ht="28.5" customHeight="1" x14ac:dyDescent="0.15">
      <c r="A991" s="249"/>
      <c r="B991" s="250"/>
      <c r="C991" s="89"/>
      <c r="D991" s="90"/>
      <c r="E991" s="91"/>
      <c r="F991" s="93"/>
      <c r="G991" s="93"/>
      <c r="H991" s="93"/>
      <c r="I991" s="92"/>
      <c r="J991" s="92"/>
    </row>
    <row r="992" spans="1:16" s="94" customFormat="1" ht="28.5" customHeight="1" x14ac:dyDescent="0.15">
      <c r="A992" s="249"/>
      <c r="B992" s="250"/>
      <c r="C992" s="89"/>
      <c r="D992" s="90"/>
      <c r="E992" s="91"/>
      <c r="F992" s="93"/>
      <c r="G992" s="93"/>
      <c r="H992" s="93"/>
      <c r="I992" s="92"/>
      <c r="J992" s="92"/>
      <c r="L992" s="94" t="s">
        <v>163</v>
      </c>
      <c r="N992" s="94">
        <f>COUNTIF($E$1:E1005,L992)</f>
        <v>0</v>
      </c>
      <c r="O992" s="95"/>
    </row>
    <row r="993" spans="1:15" s="94" customFormat="1" ht="28.5" customHeight="1" x14ac:dyDescent="0.15">
      <c r="A993" s="249"/>
      <c r="B993" s="250"/>
      <c r="C993" s="89"/>
      <c r="D993" s="90"/>
      <c r="E993" s="91"/>
      <c r="F993" s="93"/>
      <c r="G993" s="93"/>
      <c r="H993" s="93"/>
      <c r="I993" s="92"/>
      <c r="J993" s="92"/>
      <c r="L993" s="94" t="s">
        <v>145</v>
      </c>
      <c r="N993" s="94">
        <f>COUNTIF($E$1:E1005,L993)</f>
        <v>0</v>
      </c>
      <c r="O993" s="95"/>
    </row>
    <row r="994" spans="1:15" s="94" customFormat="1" ht="28.5" customHeight="1" x14ac:dyDescent="0.15">
      <c r="A994" s="249"/>
      <c r="B994" s="250"/>
      <c r="C994" s="89"/>
      <c r="D994" s="90"/>
      <c r="E994" s="91"/>
      <c r="F994" s="93"/>
      <c r="G994" s="93"/>
      <c r="H994" s="93"/>
      <c r="I994" s="92"/>
      <c r="J994" s="92"/>
      <c r="L994" s="94" t="s">
        <v>135</v>
      </c>
      <c r="N994" s="94">
        <f>COUNTIF($E$1:E1005,L994)</f>
        <v>0</v>
      </c>
    </row>
    <row r="995" spans="1:15" s="94" customFormat="1" ht="28.5" customHeight="1" x14ac:dyDescent="0.15">
      <c r="A995" s="249"/>
      <c r="B995" s="250"/>
      <c r="C995" s="89"/>
      <c r="D995" s="90"/>
      <c r="E995" s="91"/>
      <c r="F995" s="93"/>
      <c r="G995" s="93"/>
      <c r="H995" s="93"/>
      <c r="I995" s="92"/>
      <c r="J995" s="92"/>
      <c r="L995" s="94" t="s">
        <v>136</v>
      </c>
      <c r="N995" s="94">
        <f>COUNTIF($E$1:E1005,L995)</f>
        <v>0</v>
      </c>
    </row>
    <row r="996" spans="1:15" s="94" customFormat="1" ht="28.5" customHeight="1" x14ac:dyDescent="0.15">
      <c r="A996" s="249"/>
      <c r="B996" s="250"/>
      <c r="C996" s="89"/>
      <c r="D996" s="90"/>
      <c r="E996" s="91"/>
      <c r="F996" s="93"/>
      <c r="G996" s="93"/>
      <c r="H996" s="93"/>
      <c r="I996" s="92"/>
      <c r="J996" s="92"/>
      <c r="L996" s="94" t="s">
        <v>137</v>
      </c>
      <c r="N996" s="94">
        <f>COUNTIF($E$1:E1005,L996)</f>
        <v>0</v>
      </c>
    </row>
    <row r="997" spans="1:15" s="94" customFormat="1" ht="28.5" customHeight="1" x14ac:dyDescent="0.15">
      <c r="A997" s="249"/>
      <c r="B997" s="250"/>
      <c r="C997" s="89"/>
      <c r="D997" s="90"/>
      <c r="E997" s="91"/>
      <c r="F997" s="93"/>
      <c r="G997" s="93"/>
      <c r="H997" s="93"/>
      <c r="I997" s="92"/>
      <c r="J997" s="92"/>
      <c r="L997" s="94" t="s">
        <v>148</v>
      </c>
      <c r="N997" s="94">
        <f>COUNTIF($E$1:E1010,L997)</f>
        <v>0</v>
      </c>
    </row>
    <row r="998" spans="1:15" s="94" customFormat="1" ht="28.5" customHeight="1" x14ac:dyDescent="0.15">
      <c r="A998" s="249"/>
      <c r="B998" s="250"/>
      <c r="C998" s="89"/>
      <c r="D998" s="90"/>
      <c r="E998" s="91"/>
      <c r="F998" s="93"/>
      <c r="G998" s="93"/>
      <c r="H998" s="93"/>
      <c r="I998" s="92"/>
      <c r="J998" s="92"/>
      <c r="L998" s="94" t="s">
        <v>149</v>
      </c>
      <c r="N998" s="94">
        <f>COUNTIF($E$1:E1005,L998)</f>
        <v>0</v>
      </c>
    </row>
    <row r="999" spans="1:15" s="94" customFormat="1" ht="28.5" customHeight="1" x14ac:dyDescent="0.15">
      <c r="A999" s="249"/>
      <c r="B999" s="250"/>
      <c r="C999" s="89"/>
      <c r="D999" s="90"/>
      <c r="E999" s="91"/>
      <c r="F999" s="93"/>
      <c r="G999" s="93"/>
      <c r="H999" s="93"/>
      <c r="I999" s="92"/>
      <c r="J999" s="92"/>
      <c r="L999" s="94" t="s">
        <v>140</v>
      </c>
      <c r="N999" s="94">
        <f>COUNTIF($E$1:E1005,L999)</f>
        <v>0</v>
      </c>
    </row>
    <row r="1000" spans="1:15" s="94" customFormat="1" ht="28.5" customHeight="1" x14ac:dyDescent="0.15">
      <c r="A1000" s="249"/>
      <c r="B1000" s="250"/>
      <c r="C1000" s="89"/>
      <c r="D1000" s="90"/>
      <c r="E1000" s="91"/>
      <c r="F1000" s="93"/>
      <c r="G1000" s="93"/>
      <c r="H1000" s="93"/>
      <c r="I1000" s="92"/>
      <c r="J1000" s="92"/>
      <c r="L1000" s="94" t="s">
        <v>165</v>
      </c>
      <c r="N1000" s="94">
        <f>COUNTIF($E$1:E995,L1000)</f>
        <v>0</v>
      </c>
    </row>
    <row r="1001" spans="1:15" s="94" customFormat="1" ht="28.5" customHeight="1" x14ac:dyDescent="0.15">
      <c r="A1001" s="249"/>
      <c r="B1001" s="250"/>
      <c r="C1001" s="89"/>
      <c r="D1001" s="90"/>
      <c r="E1001" s="91"/>
      <c r="F1001" s="93"/>
      <c r="G1001" s="93"/>
      <c r="H1001" s="93"/>
      <c r="I1001" s="92"/>
      <c r="J1001" s="92"/>
      <c r="L1001" s="94" t="s">
        <v>159</v>
      </c>
      <c r="N1001" s="94">
        <f>COUNTIF($E$1:E1005,L1001)</f>
        <v>0</v>
      </c>
    </row>
    <row r="1002" spans="1:15" s="94" customFormat="1" ht="28.5" customHeight="1" x14ac:dyDescent="0.15">
      <c r="A1002" s="249"/>
      <c r="B1002" s="250"/>
      <c r="C1002" s="89"/>
      <c r="D1002" s="90"/>
      <c r="E1002" s="91"/>
      <c r="F1002" s="93"/>
      <c r="G1002" s="93"/>
      <c r="H1002" s="93"/>
      <c r="I1002" s="92"/>
      <c r="J1002" s="92"/>
      <c r="L1002" s="94" t="s">
        <v>160</v>
      </c>
      <c r="N1002" s="94">
        <f>COUNTIF($E$1:E1005,L1002)</f>
        <v>0</v>
      </c>
    </row>
    <row r="1003" spans="1:15" s="94" customFormat="1" ht="28.5" customHeight="1" x14ac:dyDescent="0.15">
      <c r="A1003" s="249"/>
      <c r="B1003" s="250"/>
      <c r="C1003" s="89"/>
      <c r="D1003" s="90"/>
      <c r="E1003" s="91"/>
      <c r="F1003" s="93"/>
      <c r="G1003" s="93"/>
      <c r="H1003" s="93"/>
      <c r="I1003" s="92"/>
      <c r="J1003" s="92"/>
    </row>
    <row r="1004" spans="1:15" s="94" customFormat="1" ht="28.5" customHeight="1" x14ac:dyDescent="0.15">
      <c r="A1004" s="249"/>
      <c r="B1004" s="250"/>
      <c r="C1004" s="89"/>
      <c r="D1004" s="90"/>
      <c r="E1004" s="91"/>
      <c r="F1004" s="93"/>
      <c r="G1004" s="93"/>
      <c r="H1004" s="93"/>
      <c r="I1004" s="92"/>
      <c r="J1004" s="92"/>
    </row>
    <row r="1005" spans="1:15" s="94" customFormat="1" ht="28.5" customHeight="1" x14ac:dyDescent="0.15">
      <c r="A1005" s="249"/>
      <c r="B1005" s="250"/>
      <c r="C1005" s="89"/>
      <c r="D1005" s="90"/>
      <c r="E1005" s="91"/>
      <c r="F1005" s="93"/>
      <c r="G1005" s="93"/>
      <c r="H1005" s="93"/>
      <c r="I1005" s="92"/>
      <c r="J1005" s="92"/>
      <c r="L1005" s="96" t="str">
        <f>L990</f>
        <v>立候補
準備</v>
      </c>
      <c r="M1005" s="97" t="str">
        <f>IF(E1006="","　　　　　　　　　",SUMIF(D991:D1005,L1005,C991:C1005))</f>
        <v>　　　　　　　　　</v>
      </c>
    </row>
    <row r="1006" spans="1:15" s="94" customFormat="1" ht="25.15" customHeight="1" x14ac:dyDescent="0.15">
      <c r="A1006" s="251"/>
      <c r="B1006" s="251"/>
      <c r="D1006" s="98" t="s">
        <v>85</v>
      </c>
      <c r="E1006" s="99" t="str">
        <f>IF(SUM(C991:C1005)=0,"",SUM(C991:C1005))</f>
        <v/>
      </c>
      <c r="F1006" s="100" t="str">
        <f>"円、うち立候補準備："&amp;TEXT(M1005,"#,##0")&amp;"円、選挙運動："&amp;TEXT(M1006,"#,##0")&amp;"円）"</f>
        <v>円、うち立候補準備：　　　　　　　　　円、選挙運動：　　　　　　　　　円）</v>
      </c>
      <c r="G1006" s="101"/>
      <c r="H1006" s="100"/>
      <c r="I1006" s="100"/>
      <c r="J1006" s="100"/>
      <c r="L1006" s="96" t="str">
        <f>M990</f>
        <v>選挙
運動</v>
      </c>
      <c r="M1006" s="97" t="str">
        <f>IF(E1006="","　　　　　　　　　",SUMIF(D991:D1005,L1006,C991:C1005))</f>
        <v>　　　　　　　　　</v>
      </c>
    </row>
    <row r="1007" spans="1:15" ht="20.45" customHeight="1" x14ac:dyDescent="0.15">
      <c r="F1007" s="117" t="str">
        <f>IF(E988="","費計：",E988&amp;"計：")</f>
        <v>費計：</v>
      </c>
      <c r="G1007" s="253" t="str">
        <f>IF(OR(E988="",COUNTA(C991:C1005)=0),"",SUMIF($E$1:E1006,E988,$E$19:E1006))</f>
        <v/>
      </c>
      <c r="H1007" s="253" t="s">
        <v>29</v>
      </c>
    </row>
    <row r="1008" spans="1:15" ht="20.45" customHeight="1" x14ac:dyDescent="0.15">
      <c r="F1008" s="254" t="s">
        <v>115</v>
      </c>
      <c r="G1008" s="253" t="str">
        <f>IF(E988="","",SUMIF($E$1:E1006,L993,$E$19:E1006)+SUMIF($E$1:E1006,L994,$E$19:E1006))</f>
        <v/>
      </c>
      <c r="H1008" s="253" t="s">
        <v>29</v>
      </c>
    </row>
    <row r="1009" spans="1:16" ht="16.899999999999999" customHeight="1" x14ac:dyDescent="0.15">
      <c r="A1009" s="242" t="s">
        <v>102</v>
      </c>
      <c r="B1009" s="242"/>
      <c r="C1009" s="103" t="str">
        <f>IF($C$1="　","(No.　　)",C988+1)</f>
        <v>(No.　　)</v>
      </c>
      <c r="D1009" s="84" t="s">
        <v>103</v>
      </c>
      <c r="E1009" s="256"/>
      <c r="G1009" s="86"/>
      <c r="O1009" s="85" t="str">
        <f>IFERROR(VLOOKUP(E1009,L1013:N1023,3,FALSE),"")</f>
        <v/>
      </c>
      <c r="P1009" s="85" t="str">
        <f>IF(OR(E1009=L1014,E1009=L1015),N1014+N1015,"")</f>
        <v/>
      </c>
    </row>
    <row r="1010" spans="1:16" ht="26.25" customHeight="1" x14ac:dyDescent="0.15">
      <c r="A1010" s="245" t="s">
        <v>14</v>
      </c>
      <c r="B1010" s="246"/>
      <c r="C1010" s="209" t="s">
        <v>46</v>
      </c>
      <c r="D1010" s="211" t="s">
        <v>24</v>
      </c>
      <c r="E1010" s="213" t="s">
        <v>25</v>
      </c>
      <c r="F1010" s="116" t="s">
        <v>58</v>
      </c>
      <c r="G1010" s="116"/>
      <c r="H1010" s="116"/>
      <c r="I1010" s="214" t="s">
        <v>44</v>
      </c>
      <c r="J1010" s="213" t="s">
        <v>18</v>
      </c>
      <c r="L1010" s="207" t="s">
        <v>61</v>
      </c>
      <c r="M1010" s="208"/>
    </row>
    <row r="1011" spans="1:16" ht="26.25" customHeight="1" x14ac:dyDescent="0.15">
      <c r="A1011" s="247"/>
      <c r="B1011" s="248"/>
      <c r="C1011" s="210"/>
      <c r="D1011" s="212"/>
      <c r="E1011" s="213"/>
      <c r="F1011" s="87" t="s">
        <v>12</v>
      </c>
      <c r="G1011" s="174" t="s">
        <v>13</v>
      </c>
      <c r="H1011" s="174" t="s">
        <v>17</v>
      </c>
      <c r="I1011" s="214"/>
      <c r="J1011" s="213"/>
      <c r="L1011" s="88" t="s">
        <v>104</v>
      </c>
      <c r="M1011" s="88" t="s">
        <v>101</v>
      </c>
    </row>
    <row r="1012" spans="1:16" s="94" customFormat="1" ht="28.5" customHeight="1" x14ac:dyDescent="0.15">
      <c r="A1012" s="249"/>
      <c r="B1012" s="250"/>
      <c r="C1012" s="89"/>
      <c r="D1012" s="90"/>
      <c r="E1012" s="91"/>
      <c r="F1012" s="93"/>
      <c r="G1012" s="93"/>
      <c r="H1012" s="93"/>
      <c r="I1012" s="92"/>
      <c r="J1012" s="92"/>
    </row>
    <row r="1013" spans="1:16" s="94" customFormat="1" ht="28.5" customHeight="1" x14ac:dyDescent="0.15">
      <c r="A1013" s="249"/>
      <c r="B1013" s="250"/>
      <c r="C1013" s="89"/>
      <c r="D1013" s="90"/>
      <c r="E1013" s="91"/>
      <c r="F1013" s="93"/>
      <c r="G1013" s="93"/>
      <c r="H1013" s="93"/>
      <c r="I1013" s="92"/>
      <c r="J1013" s="92"/>
      <c r="L1013" s="94" t="s">
        <v>133</v>
      </c>
      <c r="N1013" s="94">
        <f>COUNTIF($E$1:E1026,L1013)</f>
        <v>0</v>
      </c>
      <c r="O1013" s="95"/>
    </row>
    <row r="1014" spans="1:16" s="94" customFormat="1" ht="28.5" customHeight="1" x14ac:dyDescent="0.15">
      <c r="A1014" s="249"/>
      <c r="B1014" s="250"/>
      <c r="C1014" s="89"/>
      <c r="D1014" s="90"/>
      <c r="E1014" s="91"/>
      <c r="F1014" s="93"/>
      <c r="G1014" s="93"/>
      <c r="H1014" s="93"/>
      <c r="I1014" s="92"/>
      <c r="J1014" s="92"/>
      <c r="L1014" s="94" t="s">
        <v>145</v>
      </c>
      <c r="N1014" s="94">
        <f>COUNTIF($E$1:E1026,L1014)</f>
        <v>0</v>
      </c>
      <c r="O1014" s="95"/>
    </row>
    <row r="1015" spans="1:16" s="94" customFormat="1" ht="28.5" customHeight="1" x14ac:dyDescent="0.15">
      <c r="A1015" s="249"/>
      <c r="B1015" s="250"/>
      <c r="C1015" s="89"/>
      <c r="D1015" s="90"/>
      <c r="E1015" s="91"/>
      <c r="F1015" s="93"/>
      <c r="G1015" s="93"/>
      <c r="H1015" s="93"/>
      <c r="I1015" s="92"/>
      <c r="J1015" s="92"/>
      <c r="L1015" s="94" t="s">
        <v>135</v>
      </c>
      <c r="N1015" s="94">
        <f>COUNTIF($E$1:E1026,L1015)</f>
        <v>0</v>
      </c>
    </row>
    <row r="1016" spans="1:16" s="94" customFormat="1" ht="28.5" customHeight="1" x14ac:dyDescent="0.15">
      <c r="A1016" s="249"/>
      <c r="B1016" s="250"/>
      <c r="C1016" s="89"/>
      <c r="D1016" s="90"/>
      <c r="E1016" s="91"/>
      <c r="F1016" s="93"/>
      <c r="G1016" s="93"/>
      <c r="H1016" s="93"/>
      <c r="I1016" s="92"/>
      <c r="J1016" s="92"/>
      <c r="L1016" s="94" t="s">
        <v>136</v>
      </c>
      <c r="N1016" s="94">
        <f>COUNTIF($E$1:E1026,L1016)</f>
        <v>0</v>
      </c>
    </row>
    <row r="1017" spans="1:16" s="94" customFormat="1" ht="28.5" customHeight="1" x14ac:dyDescent="0.15">
      <c r="A1017" s="249"/>
      <c r="B1017" s="250"/>
      <c r="C1017" s="89"/>
      <c r="D1017" s="90"/>
      <c r="E1017" s="91"/>
      <c r="F1017" s="93"/>
      <c r="G1017" s="93"/>
      <c r="H1017" s="93"/>
      <c r="I1017" s="92"/>
      <c r="J1017" s="92"/>
      <c r="L1017" s="94" t="s">
        <v>164</v>
      </c>
      <c r="N1017" s="94">
        <f>COUNTIF($E$1:E1026,L1017)</f>
        <v>0</v>
      </c>
    </row>
    <row r="1018" spans="1:16" s="94" customFormat="1" ht="28.5" customHeight="1" x14ac:dyDescent="0.15">
      <c r="A1018" s="249"/>
      <c r="B1018" s="250"/>
      <c r="C1018" s="89"/>
      <c r="D1018" s="90"/>
      <c r="E1018" s="91"/>
      <c r="F1018" s="93"/>
      <c r="G1018" s="93"/>
      <c r="H1018" s="93"/>
      <c r="I1018" s="92"/>
      <c r="J1018" s="92"/>
      <c r="L1018" s="94" t="s">
        <v>138</v>
      </c>
      <c r="N1018" s="94">
        <f>COUNTIF($E$1:E1031,L1018)</f>
        <v>0</v>
      </c>
    </row>
    <row r="1019" spans="1:16" s="94" customFormat="1" ht="28.5" customHeight="1" x14ac:dyDescent="0.15">
      <c r="A1019" s="249"/>
      <c r="B1019" s="250"/>
      <c r="C1019" s="89"/>
      <c r="D1019" s="90"/>
      <c r="E1019" s="91"/>
      <c r="F1019" s="93"/>
      <c r="G1019" s="93"/>
      <c r="H1019" s="93"/>
      <c r="I1019" s="92"/>
      <c r="J1019" s="92"/>
      <c r="L1019" s="94" t="s">
        <v>149</v>
      </c>
      <c r="N1019" s="94">
        <f>COUNTIF($E$1:E1026,L1019)</f>
        <v>0</v>
      </c>
    </row>
    <row r="1020" spans="1:16" s="94" customFormat="1" ht="28.5" customHeight="1" x14ac:dyDescent="0.15">
      <c r="A1020" s="249"/>
      <c r="B1020" s="250"/>
      <c r="C1020" s="89"/>
      <c r="D1020" s="90"/>
      <c r="E1020" s="91"/>
      <c r="F1020" s="93"/>
      <c r="G1020" s="93"/>
      <c r="H1020" s="93"/>
      <c r="I1020" s="92"/>
      <c r="J1020" s="92"/>
      <c r="L1020" s="94" t="s">
        <v>150</v>
      </c>
      <c r="N1020" s="94">
        <f>COUNTIF($E$1:E1026,L1020)</f>
        <v>0</v>
      </c>
    </row>
    <row r="1021" spans="1:16" s="94" customFormat="1" ht="28.5" customHeight="1" x14ac:dyDescent="0.15">
      <c r="A1021" s="249"/>
      <c r="B1021" s="250"/>
      <c r="C1021" s="89"/>
      <c r="D1021" s="90"/>
      <c r="E1021" s="91"/>
      <c r="F1021" s="93"/>
      <c r="G1021" s="93"/>
      <c r="H1021" s="93"/>
      <c r="I1021" s="92"/>
      <c r="J1021" s="92"/>
      <c r="L1021" s="94" t="s">
        <v>141</v>
      </c>
      <c r="N1021" s="94">
        <f>COUNTIF($E$1:E1016,L1021)</f>
        <v>0</v>
      </c>
    </row>
    <row r="1022" spans="1:16" s="94" customFormat="1" ht="28.5" customHeight="1" x14ac:dyDescent="0.15">
      <c r="A1022" s="249"/>
      <c r="B1022" s="250"/>
      <c r="C1022" s="89"/>
      <c r="D1022" s="90"/>
      <c r="E1022" s="91"/>
      <c r="F1022" s="93"/>
      <c r="G1022" s="93"/>
      <c r="H1022" s="93"/>
      <c r="I1022" s="92"/>
      <c r="J1022" s="92"/>
      <c r="L1022" s="94" t="s">
        <v>152</v>
      </c>
      <c r="N1022" s="94">
        <f>COUNTIF($E$1:E1026,L1022)</f>
        <v>0</v>
      </c>
    </row>
    <row r="1023" spans="1:16" s="94" customFormat="1" ht="28.5" customHeight="1" x14ac:dyDescent="0.15">
      <c r="A1023" s="249"/>
      <c r="B1023" s="250"/>
      <c r="C1023" s="89"/>
      <c r="D1023" s="90"/>
      <c r="E1023" s="91"/>
      <c r="F1023" s="93"/>
      <c r="G1023" s="93"/>
      <c r="H1023" s="93"/>
      <c r="I1023" s="92"/>
      <c r="J1023" s="92"/>
      <c r="L1023" s="94" t="s">
        <v>160</v>
      </c>
      <c r="N1023" s="94">
        <f>COUNTIF($E$1:E1026,L1023)</f>
        <v>0</v>
      </c>
    </row>
    <row r="1024" spans="1:16" s="94" customFormat="1" ht="28.5" customHeight="1" x14ac:dyDescent="0.15">
      <c r="A1024" s="249"/>
      <c r="B1024" s="250"/>
      <c r="C1024" s="89"/>
      <c r="D1024" s="90"/>
      <c r="E1024" s="91"/>
      <c r="F1024" s="93"/>
      <c r="G1024" s="93"/>
      <c r="H1024" s="93"/>
      <c r="I1024" s="92"/>
      <c r="J1024" s="92"/>
    </row>
    <row r="1025" spans="1:16" s="94" customFormat="1" ht="28.5" customHeight="1" x14ac:dyDescent="0.15">
      <c r="A1025" s="249"/>
      <c r="B1025" s="250"/>
      <c r="C1025" s="89"/>
      <c r="D1025" s="90"/>
      <c r="E1025" s="91"/>
      <c r="F1025" s="93"/>
      <c r="G1025" s="93"/>
      <c r="H1025" s="93"/>
      <c r="I1025" s="92"/>
      <c r="J1025" s="92"/>
    </row>
    <row r="1026" spans="1:16" s="94" customFormat="1" ht="28.5" customHeight="1" x14ac:dyDescent="0.15">
      <c r="A1026" s="249"/>
      <c r="B1026" s="250"/>
      <c r="C1026" s="89"/>
      <c r="D1026" s="90"/>
      <c r="E1026" s="91"/>
      <c r="F1026" s="93"/>
      <c r="G1026" s="93"/>
      <c r="H1026" s="93"/>
      <c r="I1026" s="92"/>
      <c r="J1026" s="92"/>
      <c r="L1026" s="96" t="str">
        <f>L1011</f>
        <v>立候補
準備</v>
      </c>
      <c r="M1026" s="97" t="str">
        <f>IF(E1027="","　　　　　　　　　",SUMIF(D1012:D1026,L1026,C1012:C1026))</f>
        <v>　　　　　　　　　</v>
      </c>
    </row>
    <row r="1027" spans="1:16" s="94" customFormat="1" ht="25.15" customHeight="1" x14ac:dyDescent="0.15">
      <c r="A1027" s="251"/>
      <c r="B1027" s="251"/>
      <c r="D1027" s="98" t="s">
        <v>85</v>
      </c>
      <c r="E1027" s="99" t="str">
        <f>IF(SUM(C1012:C1026)=0,"",SUM(C1012:C1026))</f>
        <v/>
      </c>
      <c r="F1027" s="100" t="str">
        <f>"円、うち立候補準備："&amp;TEXT(M1026,"#,##0")&amp;"円、選挙運動："&amp;TEXT(M1027,"#,##0")&amp;"円）"</f>
        <v>円、うち立候補準備：　　　　　　　　　円、選挙運動：　　　　　　　　　円）</v>
      </c>
      <c r="G1027" s="101"/>
      <c r="H1027" s="100"/>
      <c r="I1027" s="100"/>
      <c r="J1027" s="100"/>
      <c r="L1027" s="96" t="str">
        <f>M1011</f>
        <v>選挙
運動</v>
      </c>
      <c r="M1027" s="97" t="str">
        <f>IF(E1027="","　　　　　　　　　",SUMIF(D1012:D1026,L1027,C1012:C1026))</f>
        <v>　　　　　　　　　</v>
      </c>
    </row>
    <row r="1028" spans="1:16" ht="20.45" customHeight="1" x14ac:dyDescent="0.15">
      <c r="F1028" s="117" t="str">
        <f>IF(E1009="","費計：",E1009&amp;"計：")</f>
        <v>費計：</v>
      </c>
      <c r="G1028" s="253" t="str">
        <f>IF(OR(E1009="",COUNTA(C1012:C1026)=0),"",SUMIF($E$1:E1027,E1009,$E$19:E1027))</f>
        <v/>
      </c>
      <c r="H1028" s="253" t="s">
        <v>29</v>
      </c>
    </row>
    <row r="1029" spans="1:16" ht="20.45" customHeight="1" x14ac:dyDescent="0.15">
      <c r="F1029" s="254" t="s">
        <v>115</v>
      </c>
      <c r="G1029" s="253" t="str">
        <f>IF(E1009="","",SUMIF($E$1:E1027,L1014,$E$19:E1027)+SUMIF($E$1:E1027,L1015,$E$19:E1027))</f>
        <v/>
      </c>
      <c r="H1029" s="253" t="s">
        <v>29</v>
      </c>
    </row>
    <row r="1030" spans="1:16" ht="16.899999999999999" customHeight="1" x14ac:dyDescent="0.15">
      <c r="A1030" s="242" t="s">
        <v>102</v>
      </c>
      <c r="B1030" s="242"/>
      <c r="C1030" s="103" t="str">
        <f>IF($C$1="　","(No.　　)",C1009+1)</f>
        <v>(No.　　)</v>
      </c>
      <c r="D1030" s="84" t="s">
        <v>103</v>
      </c>
      <c r="E1030" s="256"/>
      <c r="G1030" s="86"/>
      <c r="O1030" s="85" t="str">
        <f>IFERROR(VLOOKUP(E1030,L1034:N1044,3,FALSE),"")</f>
        <v/>
      </c>
      <c r="P1030" s="85" t="str">
        <f>IF(OR(E1030=L1035,E1030=L1036),N1035+N1036,"")</f>
        <v/>
      </c>
    </row>
    <row r="1031" spans="1:16" ht="26.25" customHeight="1" x14ac:dyDescent="0.15">
      <c r="A1031" s="245" t="s">
        <v>14</v>
      </c>
      <c r="B1031" s="246"/>
      <c r="C1031" s="209" t="s">
        <v>46</v>
      </c>
      <c r="D1031" s="211" t="s">
        <v>24</v>
      </c>
      <c r="E1031" s="213" t="s">
        <v>25</v>
      </c>
      <c r="F1031" s="116" t="s">
        <v>58</v>
      </c>
      <c r="G1031" s="116"/>
      <c r="H1031" s="116"/>
      <c r="I1031" s="214" t="s">
        <v>44</v>
      </c>
      <c r="J1031" s="213" t="s">
        <v>18</v>
      </c>
      <c r="L1031" s="207" t="s">
        <v>61</v>
      </c>
      <c r="M1031" s="208"/>
    </row>
    <row r="1032" spans="1:16" ht="26.25" customHeight="1" x14ac:dyDescent="0.15">
      <c r="A1032" s="247"/>
      <c r="B1032" s="248"/>
      <c r="C1032" s="210"/>
      <c r="D1032" s="212"/>
      <c r="E1032" s="213"/>
      <c r="F1032" s="87" t="s">
        <v>12</v>
      </c>
      <c r="G1032" s="174" t="s">
        <v>13</v>
      </c>
      <c r="H1032" s="174" t="s">
        <v>17</v>
      </c>
      <c r="I1032" s="214"/>
      <c r="J1032" s="213"/>
      <c r="L1032" s="88" t="s">
        <v>104</v>
      </c>
      <c r="M1032" s="88" t="s">
        <v>101</v>
      </c>
    </row>
    <row r="1033" spans="1:16" s="94" customFormat="1" ht="28.5" customHeight="1" x14ac:dyDescent="0.15">
      <c r="A1033" s="249"/>
      <c r="B1033" s="250"/>
      <c r="C1033" s="89"/>
      <c r="D1033" s="90"/>
      <c r="E1033" s="91"/>
      <c r="F1033" s="93"/>
      <c r="G1033" s="93"/>
      <c r="H1033" s="93"/>
      <c r="I1033" s="92"/>
      <c r="J1033" s="92"/>
    </row>
    <row r="1034" spans="1:16" s="94" customFormat="1" ht="28.5" customHeight="1" x14ac:dyDescent="0.15">
      <c r="A1034" s="249"/>
      <c r="B1034" s="250"/>
      <c r="C1034" s="89"/>
      <c r="D1034" s="90"/>
      <c r="E1034" s="91"/>
      <c r="F1034" s="93"/>
      <c r="G1034" s="93"/>
      <c r="H1034" s="93"/>
      <c r="I1034" s="92"/>
      <c r="J1034" s="92"/>
      <c r="L1034" s="94" t="s">
        <v>133</v>
      </c>
      <c r="N1034" s="94">
        <f>COUNTIF($E$1:E1047,L1034)</f>
        <v>0</v>
      </c>
      <c r="O1034" s="95"/>
    </row>
    <row r="1035" spans="1:16" s="94" customFormat="1" ht="28.5" customHeight="1" x14ac:dyDescent="0.15">
      <c r="A1035" s="249"/>
      <c r="B1035" s="250"/>
      <c r="C1035" s="89"/>
      <c r="D1035" s="90"/>
      <c r="E1035" s="91"/>
      <c r="F1035" s="93"/>
      <c r="G1035" s="93"/>
      <c r="H1035" s="93"/>
      <c r="I1035" s="92"/>
      <c r="J1035" s="92"/>
      <c r="L1035" s="94" t="s">
        <v>154</v>
      </c>
      <c r="N1035" s="94">
        <f>COUNTIF($E$1:E1047,L1035)</f>
        <v>0</v>
      </c>
      <c r="O1035" s="95"/>
    </row>
    <row r="1036" spans="1:16" s="94" customFormat="1" ht="28.5" customHeight="1" x14ac:dyDescent="0.15">
      <c r="A1036" s="249"/>
      <c r="B1036" s="250"/>
      <c r="C1036" s="89"/>
      <c r="D1036" s="90"/>
      <c r="E1036" s="91"/>
      <c r="F1036" s="93"/>
      <c r="G1036" s="93"/>
      <c r="H1036" s="93"/>
      <c r="I1036" s="92"/>
      <c r="J1036" s="92"/>
      <c r="L1036" s="94" t="s">
        <v>166</v>
      </c>
      <c r="N1036" s="94">
        <f>COUNTIF($E$1:E1047,L1036)</f>
        <v>0</v>
      </c>
    </row>
    <row r="1037" spans="1:16" s="94" customFormat="1" ht="28.5" customHeight="1" x14ac:dyDescent="0.15">
      <c r="A1037" s="249"/>
      <c r="B1037" s="250"/>
      <c r="C1037" s="89"/>
      <c r="D1037" s="90"/>
      <c r="E1037" s="91"/>
      <c r="F1037" s="93"/>
      <c r="G1037" s="93"/>
      <c r="H1037" s="93"/>
      <c r="I1037" s="92"/>
      <c r="J1037" s="92"/>
      <c r="L1037" s="94" t="s">
        <v>155</v>
      </c>
      <c r="N1037" s="94">
        <f>COUNTIF($E$1:E1047,L1037)</f>
        <v>0</v>
      </c>
    </row>
    <row r="1038" spans="1:16" s="94" customFormat="1" ht="28.5" customHeight="1" x14ac:dyDescent="0.15">
      <c r="A1038" s="249"/>
      <c r="B1038" s="250"/>
      <c r="C1038" s="89"/>
      <c r="D1038" s="90"/>
      <c r="E1038" s="91"/>
      <c r="F1038" s="93"/>
      <c r="G1038" s="93"/>
      <c r="H1038" s="93"/>
      <c r="I1038" s="92"/>
      <c r="J1038" s="92"/>
      <c r="L1038" s="94" t="s">
        <v>147</v>
      </c>
      <c r="N1038" s="94">
        <f>COUNTIF($E$1:E1047,L1038)</f>
        <v>0</v>
      </c>
    </row>
    <row r="1039" spans="1:16" s="94" customFormat="1" ht="28.5" customHeight="1" x14ac:dyDescent="0.15">
      <c r="A1039" s="249"/>
      <c r="B1039" s="250"/>
      <c r="C1039" s="89"/>
      <c r="D1039" s="90"/>
      <c r="E1039" s="91"/>
      <c r="F1039" s="93"/>
      <c r="G1039" s="93"/>
      <c r="H1039" s="93"/>
      <c r="I1039" s="92"/>
      <c r="J1039" s="92"/>
      <c r="L1039" s="94" t="s">
        <v>156</v>
      </c>
      <c r="N1039" s="94">
        <f>COUNTIF($E$1:E1052,L1039)</f>
        <v>0</v>
      </c>
    </row>
    <row r="1040" spans="1:16" s="94" customFormat="1" ht="28.5" customHeight="1" x14ac:dyDescent="0.15">
      <c r="A1040" s="249"/>
      <c r="B1040" s="250"/>
      <c r="C1040" s="89"/>
      <c r="D1040" s="90"/>
      <c r="E1040" s="91"/>
      <c r="F1040" s="93"/>
      <c r="G1040" s="93"/>
      <c r="H1040" s="93"/>
      <c r="I1040" s="92"/>
      <c r="J1040" s="92"/>
      <c r="L1040" s="94" t="s">
        <v>139</v>
      </c>
      <c r="N1040" s="94">
        <f>COUNTIF($E$1:E1047,L1040)</f>
        <v>0</v>
      </c>
    </row>
    <row r="1041" spans="1:16" s="94" customFormat="1" ht="28.5" customHeight="1" x14ac:dyDescent="0.15">
      <c r="A1041" s="249"/>
      <c r="B1041" s="250"/>
      <c r="C1041" s="89"/>
      <c r="D1041" s="90"/>
      <c r="E1041" s="91"/>
      <c r="F1041" s="93"/>
      <c r="G1041" s="93"/>
      <c r="H1041" s="93"/>
      <c r="I1041" s="92"/>
      <c r="J1041" s="92"/>
      <c r="L1041" s="94" t="s">
        <v>158</v>
      </c>
      <c r="N1041" s="94">
        <f>COUNTIF($E$1:E1047,L1041)</f>
        <v>0</v>
      </c>
    </row>
    <row r="1042" spans="1:16" s="94" customFormat="1" ht="28.5" customHeight="1" x14ac:dyDescent="0.15">
      <c r="A1042" s="249"/>
      <c r="B1042" s="250"/>
      <c r="C1042" s="89"/>
      <c r="D1042" s="90"/>
      <c r="E1042" s="91"/>
      <c r="F1042" s="93"/>
      <c r="G1042" s="93"/>
      <c r="H1042" s="93"/>
      <c r="I1042" s="92"/>
      <c r="J1042" s="92"/>
      <c r="L1042" s="94" t="s">
        <v>151</v>
      </c>
      <c r="N1042" s="94">
        <f>COUNTIF($E$1:E1037,L1042)</f>
        <v>0</v>
      </c>
    </row>
    <row r="1043" spans="1:16" s="94" customFormat="1" ht="28.5" customHeight="1" x14ac:dyDescent="0.15">
      <c r="A1043" s="249"/>
      <c r="B1043" s="250"/>
      <c r="C1043" s="89"/>
      <c r="D1043" s="90"/>
      <c r="E1043" s="91"/>
      <c r="F1043" s="93"/>
      <c r="G1043" s="93"/>
      <c r="H1043" s="93"/>
      <c r="I1043" s="92"/>
      <c r="J1043" s="92"/>
      <c r="L1043" s="94" t="s">
        <v>152</v>
      </c>
      <c r="N1043" s="94">
        <f>COUNTIF($E$1:E1047,L1043)</f>
        <v>0</v>
      </c>
    </row>
    <row r="1044" spans="1:16" s="94" customFormat="1" ht="28.5" customHeight="1" x14ac:dyDescent="0.15">
      <c r="A1044" s="249"/>
      <c r="B1044" s="250"/>
      <c r="C1044" s="89"/>
      <c r="D1044" s="90"/>
      <c r="E1044" s="91"/>
      <c r="F1044" s="93"/>
      <c r="G1044" s="93"/>
      <c r="H1044" s="93"/>
      <c r="I1044" s="92"/>
      <c r="J1044" s="92"/>
      <c r="L1044" s="94" t="s">
        <v>144</v>
      </c>
      <c r="N1044" s="94">
        <f>COUNTIF($E$1:E1047,L1044)</f>
        <v>0</v>
      </c>
    </row>
    <row r="1045" spans="1:16" s="94" customFormat="1" ht="28.5" customHeight="1" x14ac:dyDescent="0.15">
      <c r="A1045" s="249"/>
      <c r="B1045" s="250"/>
      <c r="C1045" s="89"/>
      <c r="D1045" s="90"/>
      <c r="E1045" s="91"/>
      <c r="F1045" s="93"/>
      <c r="G1045" s="93"/>
      <c r="H1045" s="93"/>
      <c r="I1045" s="92"/>
      <c r="J1045" s="92"/>
    </row>
    <row r="1046" spans="1:16" s="94" customFormat="1" ht="28.5" customHeight="1" x14ac:dyDescent="0.15">
      <c r="A1046" s="249"/>
      <c r="B1046" s="250"/>
      <c r="C1046" s="89"/>
      <c r="D1046" s="90"/>
      <c r="E1046" s="91"/>
      <c r="F1046" s="93"/>
      <c r="G1046" s="93"/>
      <c r="H1046" s="93"/>
      <c r="I1046" s="92"/>
      <c r="J1046" s="92"/>
    </row>
    <row r="1047" spans="1:16" s="94" customFormat="1" ht="28.5" customHeight="1" x14ac:dyDescent="0.15">
      <c r="A1047" s="249"/>
      <c r="B1047" s="250"/>
      <c r="C1047" s="89"/>
      <c r="D1047" s="90"/>
      <c r="E1047" s="91"/>
      <c r="F1047" s="93"/>
      <c r="G1047" s="93"/>
      <c r="H1047" s="93"/>
      <c r="I1047" s="92"/>
      <c r="J1047" s="92"/>
      <c r="L1047" s="96" t="str">
        <f>L1032</f>
        <v>立候補
準備</v>
      </c>
      <c r="M1047" s="97" t="str">
        <f>IF(E1048="","　　　　　　　　　",SUMIF(D1033:D1047,L1047,C1033:C1047))</f>
        <v>　　　　　　　　　</v>
      </c>
    </row>
    <row r="1048" spans="1:16" s="94" customFormat="1" ht="25.15" customHeight="1" x14ac:dyDescent="0.15">
      <c r="A1048" s="251"/>
      <c r="B1048" s="251"/>
      <c r="D1048" s="98" t="s">
        <v>162</v>
      </c>
      <c r="E1048" s="99" t="str">
        <f>IF(SUM(C1033:C1047)=0,"",SUM(C1033:C1047))</f>
        <v/>
      </c>
      <c r="F1048" s="100" t="str">
        <f>"円、うち立候補準備："&amp;TEXT(M1047,"#,##0")&amp;"円、選挙運動："&amp;TEXT(M1048,"#,##0")&amp;"円）"</f>
        <v>円、うち立候補準備：　　　　　　　　　円、選挙運動：　　　　　　　　　円）</v>
      </c>
      <c r="G1048" s="101"/>
      <c r="H1048" s="100"/>
      <c r="I1048" s="100"/>
      <c r="J1048" s="100"/>
      <c r="L1048" s="96" t="str">
        <f>M1032</f>
        <v>選挙
運動</v>
      </c>
      <c r="M1048" s="97" t="str">
        <f>IF(E1048="","　　　　　　　　　",SUMIF(D1033:D1047,L1048,C1033:C1047))</f>
        <v>　　　　　　　　　</v>
      </c>
    </row>
    <row r="1049" spans="1:16" ht="20.45" customHeight="1" x14ac:dyDescent="0.15">
      <c r="F1049" s="117" t="str">
        <f>IF(E1030="","費計：",E1030&amp;"計：")</f>
        <v>費計：</v>
      </c>
      <c r="G1049" s="253" t="str">
        <f>IF(OR(E1030="",COUNTA(C1033:C1047)=0),"",SUMIF($E$1:E1048,E1030,$E$19:E1048))</f>
        <v/>
      </c>
      <c r="H1049" s="253" t="s">
        <v>29</v>
      </c>
    </row>
    <row r="1050" spans="1:16" ht="20.45" customHeight="1" x14ac:dyDescent="0.15">
      <c r="F1050" s="254" t="s">
        <v>115</v>
      </c>
      <c r="G1050" s="253" t="str">
        <f>IF(E1030="","",SUMIF($E$1:E1048,L1035,$E$19:E1048)+SUMIF($E$1:E1048,L1036,$E$19:E1048))</f>
        <v/>
      </c>
      <c r="H1050" s="253" t="s">
        <v>29</v>
      </c>
    </row>
    <row r="1051" spans="1:16" ht="16.899999999999999" customHeight="1" x14ac:dyDescent="0.15">
      <c r="A1051" s="242" t="s">
        <v>102</v>
      </c>
      <c r="B1051" s="242"/>
      <c r="C1051" s="103" t="str">
        <f>IF($C$1="　","(No.　　)",C1030+1)</f>
        <v>(No.　　)</v>
      </c>
      <c r="D1051" s="84" t="s">
        <v>103</v>
      </c>
      <c r="E1051" s="256"/>
      <c r="G1051" s="86"/>
      <c r="O1051" s="85" t="str">
        <f>IFERROR(VLOOKUP(E1051,L1055:N1065,3,FALSE),"")</f>
        <v/>
      </c>
      <c r="P1051" s="85" t="str">
        <f>IF(OR(E1051=L1056,E1051=L1057),N1056+N1057,"")</f>
        <v/>
      </c>
    </row>
    <row r="1052" spans="1:16" ht="26.25" customHeight="1" x14ac:dyDescent="0.15">
      <c r="A1052" s="245" t="s">
        <v>14</v>
      </c>
      <c r="B1052" s="246"/>
      <c r="C1052" s="209" t="s">
        <v>46</v>
      </c>
      <c r="D1052" s="211" t="s">
        <v>24</v>
      </c>
      <c r="E1052" s="213" t="s">
        <v>25</v>
      </c>
      <c r="F1052" s="116" t="s">
        <v>58</v>
      </c>
      <c r="G1052" s="116"/>
      <c r="H1052" s="116"/>
      <c r="I1052" s="214" t="s">
        <v>44</v>
      </c>
      <c r="J1052" s="213" t="s">
        <v>18</v>
      </c>
      <c r="L1052" s="207" t="s">
        <v>61</v>
      </c>
      <c r="M1052" s="208"/>
    </row>
    <row r="1053" spans="1:16" ht="26.25" customHeight="1" x14ac:dyDescent="0.15">
      <c r="A1053" s="247"/>
      <c r="B1053" s="248"/>
      <c r="C1053" s="210"/>
      <c r="D1053" s="212"/>
      <c r="E1053" s="213"/>
      <c r="F1053" s="87" t="s">
        <v>12</v>
      </c>
      <c r="G1053" s="174" t="s">
        <v>13</v>
      </c>
      <c r="H1053" s="174" t="s">
        <v>17</v>
      </c>
      <c r="I1053" s="214"/>
      <c r="J1053" s="213"/>
      <c r="L1053" s="88" t="s">
        <v>104</v>
      </c>
      <c r="M1053" s="88" t="s">
        <v>101</v>
      </c>
    </row>
    <row r="1054" spans="1:16" s="94" customFormat="1" ht="28.5" customHeight="1" x14ac:dyDescent="0.15">
      <c r="A1054" s="249"/>
      <c r="B1054" s="250"/>
      <c r="C1054" s="89"/>
      <c r="D1054" s="90"/>
      <c r="E1054" s="91"/>
      <c r="F1054" s="93"/>
      <c r="G1054" s="93"/>
      <c r="H1054" s="93"/>
      <c r="I1054" s="92"/>
      <c r="J1054" s="92"/>
    </row>
    <row r="1055" spans="1:16" s="94" customFormat="1" ht="28.5" customHeight="1" x14ac:dyDescent="0.15">
      <c r="A1055" s="249"/>
      <c r="B1055" s="250"/>
      <c r="C1055" s="89"/>
      <c r="D1055" s="90"/>
      <c r="E1055" s="91"/>
      <c r="F1055" s="93"/>
      <c r="G1055" s="93"/>
      <c r="H1055" s="93"/>
      <c r="I1055" s="92"/>
      <c r="J1055" s="92"/>
      <c r="L1055" s="94" t="s">
        <v>133</v>
      </c>
      <c r="N1055" s="94">
        <f>COUNTIF($E$1:E1068,L1055)</f>
        <v>0</v>
      </c>
      <c r="O1055" s="95"/>
    </row>
    <row r="1056" spans="1:16" s="94" customFormat="1" ht="28.5" customHeight="1" x14ac:dyDescent="0.15">
      <c r="A1056" s="249"/>
      <c r="B1056" s="250"/>
      <c r="C1056" s="89"/>
      <c r="D1056" s="90"/>
      <c r="E1056" s="91"/>
      <c r="F1056" s="93"/>
      <c r="G1056" s="93"/>
      <c r="H1056" s="93"/>
      <c r="I1056" s="92"/>
      <c r="J1056" s="92"/>
      <c r="L1056" s="94" t="s">
        <v>154</v>
      </c>
      <c r="N1056" s="94">
        <f>COUNTIF($E$1:E1068,L1056)</f>
        <v>0</v>
      </c>
      <c r="O1056" s="95"/>
    </row>
    <row r="1057" spans="1:16" s="94" customFormat="1" ht="28.5" customHeight="1" x14ac:dyDescent="0.15">
      <c r="A1057" s="249"/>
      <c r="B1057" s="250"/>
      <c r="C1057" s="89"/>
      <c r="D1057" s="90"/>
      <c r="E1057" s="91"/>
      <c r="F1057" s="93"/>
      <c r="G1057" s="93"/>
      <c r="H1057" s="93"/>
      <c r="I1057" s="92"/>
      <c r="J1057" s="92"/>
      <c r="L1057" s="94" t="s">
        <v>166</v>
      </c>
      <c r="N1057" s="94">
        <f>COUNTIF($E$1:E1068,L1057)</f>
        <v>0</v>
      </c>
    </row>
    <row r="1058" spans="1:16" s="94" customFormat="1" ht="28.5" customHeight="1" x14ac:dyDescent="0.15">
      <c r="A1058" s="249"/>
      <c r="B1058" s="250"/>
      <c r="C1058" s="89"/>
      <c r="D1058" s="90"/>
      <c r="E1058" s="91"/>
      <c r="F1058" s="93"/>
      <c r="G1058" s="93"/>
      <c r="H1058" s="93"/>
      <c r="I1058" s="92"/>
      <c r="J1058" s="92"/>
      <c r="L1058" s="94" t="s">
        <v>146</v>
      </c>
      <c r="N1058" s="94">
        <f>COUNTIF($E$1:E1068,L1058)</f>
        <v>0</v>
      </c>
    </row>
    <row r="1059" spans="1:16" s="94" customFormat="1" ht="28.5" customHeight="1" x14ac:dyDescent="0.15">
      <c r="A1059" s="249"/>
      <c r="B1059" s="250"/>
      <c r="C1059" s="89"/>
      <c r="D1059" s="90"/>
      <c r="E1059" s="91"/>
      <c r="F1059" s="93"/>
      <c r="G1059" s="93"/>
      <c r="H1059" s="93"/>
      <c r="I1059" s="92"/>
      <c r="J1059" s="92"/>
      <c r="L1059" s="94" t="s">
        <v>147</v>
      </c>
      <c r="N1059" s="94">
        <f>COUNTIF($E$1:E1068,L1059)</f>
        <v>0</v>
      </c>
    </row>
    <row r="1060" spans="1:16" s="94" customFormat="1" ht="28.5" customHeight="1" x14ac:dyDescent="0.15">
      <c r="A1060" s="249"/>
      <c r="B1060" s="250"/>
      <c r="C1060" s="89"/>
      <c r="D1060" s="90"/>
      <c r="E1060" s="91"/>
      <c r="F1060" s="93"/>
      <c r="G1060" s="93"/>
      <c r="H1060" s="93"/>
      <c r="I1060" s="92"/>
      <c r="J1060" s="92"/>
      <c r="L1060" s="94" t="s">
        <v>148</v>
      </c>
      <c r="N1060" s="94">
        <f>COUNTIF($E$1:E1073,L1060)</f>
        <v>0</v>
      </c>
    </row>
    <row r="1061" spans="1:16" s="94" customFormat="1" ht="28.5" customHeight="1" x14ac:dyDescent="0.15">
      <c r="A1061" s="249"/>
      <c r="B1061" s="250"/>
      <c r="C1061" s="89"/>
      <c r="D1061" s="90"/>
      <c r="E1061" s="91"/>
      <c r="F1061" s="93"/>
      <c r="G1061" s="93"/>
      <c r="H1061" s="93"/>
      <c r="I1061" s="92"/>
      <c r="J1061" s="92"/>
      <c r="L1061" s="94" t="s">
        <v>157</v>
      </c>
      <c r="N1061" s="94">
        <f>COUNTIF($E$1:E1068,L1061)</f>
        <v>0</v>
      </c>
    </row>
    <row r="1062" spans="1:16" s="94" customFormat="1" ht="28.5" customHeight="1" x14ac:dyDescent="0.15">
      <c r="A1062" s="249"/>
      <c r="B1062" s="250"/>
      <c r="C1062" s="89"/>
      <c r="D1062" s="90"/>
      <c r="E1062" s="91"/>
      <c r="F1062" s="93"/>
      <c r="G1062" s="93"/>
      <c r="H1062" s="93"/>
      <c r="I1062" s="92"/>
      <c r="J1062" s="92"/>
      <c r="L1062" s="94" t="s">
        <v>150</v>
      </c>
      <c r="N1062" s="94">
        <f>COUNTIF($E$1:E1068,L1062)</f>
        <v>0</v>
      </c>
    </row>
    <row r="1063" spans="1:16" s="94" customFormat="1" ht="28.5" customHeight="1" x14ac:dyDescent="0.15">
      <c r="A1063" s="249"/>
      <c r="B1063" s="250"/>
      <c r="C1063" s="89"/>
      <c r="D1063" s="90"/>
      <c r="E1063" s="91"/>
      <c r="F1063" s="93"/>
      <c r="G1063" s="93"/>
      <c r="H1063" s="93"/>
      <c r="I1063" s="92"/>
      <c r="J1063" s="92"/>
      <c r="L1063" s="94" t="s">
        <v>151</v>
      </c>
      <c r="N1063" s="94">
        <f>COUNTIF($E$1:E1058,L1063)</f>
        <v>0</v>
      </c>
    </row>
    <row r="1064" spans="1:16" s="94" customFormat="1" ht="28.5" customHeight="1" x14ac:dyDescent="0.15">
      <c r="A1064" s="249"/>
      <c r="B1064" s="250"/>
      <c r="C1064" s="89"/>
      <c r="D1064" s="90"/>
      <c r="E1064" s="91"/>
      <c r="F1064" s="93"/>
      <c r="G1064" s="93"/>
      <c r="H1064" s="93"/>
      <c r="I1064" s="92"/>
      <c r="J1064" s="92"/>
      <c r="L1064" s="94" t="s">
        <v>152</v>
      </c>
      <c r="N1064" s="94">
        <f>COUNTIF($E$1:E1068,L1064)</f>
        <v>0</v>
      </c>
    </row>
    <row r="1065" spans="1:16" s="94" customFormat="1" ht="28.5" customHeight="1" x14ac:dyDescent="0.15">
      <c r="A1065" s="249"/>
      <c r="B1065" s="250"/>
      <c r="C1065" s="89"/>
      <c r="D1065" s="90"/>
      <c r="E1065" s="91"/>
      <c r="F1065" s="93"/>
      <c r="G1065" s="93"/>
      <c r="H1065" s="93"/>
      <c r="I1065" s="92"/>
      <c r="J1065" s="92"/>
      <c r="L1065" s="94" t="s">
        <v>160</v>
      </c>
      <c r="N1065" s="94">
        <f>COUNTIF($E$1:E1068,L1065)</f>
        <v>0</v>
      </c>
    </row>
    <row r="1066" spans="1:16" s="94" customFormat="1" ht="28.5" customHeight="1" x14ac:dyDescent="0.15">
      <c r="A1066" s="249"/>
      <c r="B1066" s="250"/>
      <c r="C1066" s="89"/>
      <c r="D1066" s="90"/>
      <c r="E1066" s="91"/>
      <c r="F1066" s="93"/>
      <c r="G1066" s="93"/>
      <c r="H1066" s="93"/>
      <c r="I1066" s="92"/>
      <c r="J1066" s="92"/>
    </row>
    <row r="1067" spans="1:16" s="94" customFormat="1" ht="28.5" customHeight="1" x14ac:dyDescent="0.15">
      <c r="A1067" s="249"/>
      <c r="B1067" s="250"/>
      <c r="C1067" s="89"/>
      <c r="D1067" s="90"/>
      <c r="E1067" s="91"/>
      <c r="F1067" s="93"/>
      <c r="G1067" s="93"/>
      <c r="H1067" s="93"/>
      <c r="I1067" s="92"/>
      <c r="J1067" s="92"/>
    </row>
    <row r="1068" spans="1:16" s="94" customFormat="1" ht="28.5" customHeight="1" x14ac:dyDescent="0.15">
      <c r="A1068" s="249"/>
      <c r="B1068" s="250"/>
      <c r="C1068" s="89"/>
      <c r="D1068" s="90"/>
      <c r="E1068" s="91"/>
      <c r="F1068" s="93"/>
      <c r="G1068" s="93"/>
      <c r="H1068" s="93"/>
      <c r="I1068" s="92"/>
      <c r="J1068" s="92"/>
      <c r="L1068" s="96" t="str">
        <f>L1053</f>
        <v>立候補
準備</v>
      </c>
      <c r="M1068" s="97" t="str">
        <f>IF(E1069="","　　　　　　　　　",SUMIF(D1054:D1068,L1068,C1054:C1068))</f>
        <v>　　　　　　　　　</v>
      </c>
    </row>
    <row r="1069" spans="1:16" s="94" customFormat="1" ht="25.15" customHeight="1" x14ac:dyDescent="0.15">
      <c r="A1069" s="251"/>
      <c r="B1069" s="251"/>
      <c r="D1069" s="98" t="s">
        <v>153</v>
      </c>
      <c r="E1069" s="99" t="str">
        <f>IF(SUM(C1054:C1068)=0,"",SUM(C1054:C1068))</f>
        <v/>
      </c>
      <c r="F1069" s="100" t="str">
        <f>"円、うち立候補準備："&amp;TEXT(M1068,"#,##0")&amp;"円、選挙運動："&amp;TEXT(M1069,"#,##0")&amp;"円）"</f>
        <v>円、うち立候補準備：　　　　　　　　　円、選挙運動：　　　　　　　　　円）</v>
      </c>
      <c r="G1069" s="101"/>
      <c r="H1069" s="100"/>
      <c r="I1069" s="100"/>
      <c r="J1069" s="100"/>
      <c r="L1069" s="96" t="str">
        <f>M1053</f>
        <v>選挙
運動</v>
      </c>
      <c r="M1069" s="97" t="str">
        <f>IF(E1069="","　　　　　　　　　",SUMIF(D1054:D1068,L1069,C1054:C1068))</f>
        <v>　　　　　　　　　</v>
      </c>
    </row>
    <row r="1070" spans="1:16" ht="20.45" customHeight="1" x14ac:dyDescent="0.15">
      <c r="F1070" s="117" t="str">
        <f>IF(E1051="","費計：",E1051&amp;"計：")</f>
        <v>費計：</v>
      </c>
      <c r="G1070" s="253" t="str">
        <f>IF(OR(E1051="",COUNTA(C1054:C1068)=0),"",SUMIF($E$1:E1069,E1051,$E$19:E1069))</f>
        <v/>
      </c>
      <c r="H1070" s="253" t="s">
        <v>29</v>
      </c>
    </row>
    <row r="1071" spans="1:16" ht="20.45" customHeight="1" x14ac:dyDescent="0.15">
      <c r="F1071" s="254" t="s">
        <v>115</v>
      </c>
      <c r="G1071" s="253" t="str">
        <f>IF(E1051="","",SUMIF($E$1:E1069,L1056,$E$19:E1069)+SUMIF($E$1:E1069,L1057,$E$19:E1069))</f>
        <v/>
      </c>
      <c r="H1071" s="253" t="s">
        <v>29</v>
      </c>
    </row>
    <row r="1072" spans="1:16" ht="16.899999999999999" customHeight="1" x14ac:dyDescent="0.15">
      <c r="A1072" s="242" t="s">
        <v>102</v>
      </c>
      <c r="B1072" s="242"/>
      <c r="C1072" s="103" t="str">
        <f>IF($C$1="　","(No.　　)",C1051+1)</f>
        <v>(No.　　)</v>
      </c>
      <c r="D1072" s="84" t="s">
        <v>103</v>
      </c>
      <c r="E1072" s="256"/>
      <c r="G1072" s="86"/>
      <c r="O1072" s="85" t="str">
        <f>IFERROR(VLOOKUP(E1072,L1076:N1086,3,FALSE),"")</f>
        <v/>
      </c>
      <c r="P1072" s="85" t="str">
        <f>IF(OR(E1072=L1077,E1072=L1078),N1077+N1078,"")</f>
        <v/>
      </c>
    </row>
    <row r="1073" spans="1:15" ht="26.25" customHeight="1" x14ac:dyDescent="0.15">
      <c r="A1073" s="245" t="s">
        <v>14</v>
      </c>
      <c r="B1073" s="246"/>
      <c r="C1073" s="209" t="s">
        <v>46</v>
      </c>
      <c r="D1073" s="211" t="s">
        <v>24</v>
      </c>
      <c r="E1073" s="213" t="s">
        <v>25</v>
      </c>
      <c r="F1073" s="116" t="s">
        <v>58</v>
      </c>
      <c r="G1073" s="116"/>
      <c r="H1073" s="116"/>
      <c r="I1073" s="214" t="s">
        <v>44</v>
      </c>
      <c r="J1073" s="213" t="s">
        <v>18</v>
      </c>
      <c r="L1073" s="207" t="s">
        <v>61</v>
      </c>
      <c r="M1073" s="208"/>
    </row>
    <row r="1074" spans="1:15" ht="26.25" customHeight="1" x14ac:dyDescent="0.15">
      <c r="A1074" s="247"/>
      <c r="B1074" s="248"/>
      <c r="C1074" s="210"/>
      <c r="D1074" s="212"/>
      <c r="E1074" s="213"/>
      <c r="F1074" s="87" t="s">
        <v>12</v>
      </c>
      <c r="G1074" s="174" t="s">
        <v>13</v>
      </c>
      <c r="H1074" s="174" t="s">
        <v>17</v>
      </c>
      <c r="I1074" s="214"/>
      <c r="J1074" s="213"/>
      <c r="L1074" s="88" t="s">
        <v>104</v>
      </c>
      <c r="M1074" s="88" t="s">
        <v>101</v>
      </c>
    </row>
    <row r="1075" spans="1:15" s="94" customFormat="1" ht="28.5" customHeight="1" x14ac:dyDescent="0.15">
      <c r="A1075" s="249"/>
      <c r="B1075" s="250"/>
      <c r="C1075" s="89"/>
      <c r="D1075" s="90"/>
      <c r="E1075" s="91"/>
      <c r="F1075" s="93"/>
      <c r="G1075" s="93"/>
      <c r="H1075" s="93"/>
      <c r="I1075" s="92"/>
      <c r="J1075" s="92"/>
    </row>
    <row r="1076" spans="1:15" s="94" customFormat="1" ht="28.5" customHeight="1" x14ac:dyDescent="0.15">
      <c r="A1076" s="249"/>
      <c r="B1076" s="250"/>
      <c r="C1076" s="89"/>
      <c r="D1076" s="90"/>
      <c r="E1076" s="91"/>
      <c r="F1076" s="93"/>
      <c r="G1076" s="93"/>
      <c r="H1076" s="93"/>
      <c r="I1076" s="92"/>
      <c r="J1076" s="92"/>
      <c r="L1076" s="94" t="s">
        <v>163</v>
      </c>
      <c r="N1076" s="94">
        <f>COUNTIF($E$1:E1089,L1076)</f>
        <v>0</v>
      </c>
      <c r="O1076" s="95"/>
    </row>
    <row r="1077" spans="1:15" s="94" customFormat="1" ht="28.5" customHeight="1" x14ac:dyDescent="0.15">
      <c r="A1077" s="249"/>
      <c r="B1077" s="250"/>
      <c r="C1077" s="89"/>
      <c r="D1077" s="90"/>
      <c r="E1077" s="91"/>
      <c r="F1077" s="93"/>
      <c r="G1077" s="93"/>
      <c r="H1077" s="93"/>
      <c r="I1077" s="92"/>
      <c r="J1077" s="92"/>
      <c r="L1077" s="94" t="s">
        <v>154</v>
      </c>
      <c r="N1077" s="94">
        <f>COUNTIF($E$1:E1089,L1077)</f>
        <v>0</v>
      </c>
      <c r="O1077" s="95"/>
    </row>
    <row r="1078" spans="1:15" s="94" customFormat="1" ht="28.5" customHeight="1" x14ac:dyDescent="0.15">
      <c r="A1078" s="249"/>
      <c r="B1078" s="250"/>
      <c r="C1078" s="89"/>
      <c r="D1078" s="90"/>
      <c r="E1078" s="91"/>
      <c r="F1078" s="93"/>
      <c r="G1078" s="93"/>
      <c r="H1078" s="93"/>
      <c r="I1078" s="92"/>
      <c r="J1078" s="92"/>
      <c r="L1078" s="94" t="s">
        <v>161</v>
      </c>
      <c r="N1078" s="94">
        <f>COUNTIF($E$1:E1089,L1078)</f>
        <v>0</v>
      </c>
    </row>
    <row r="1079" spans="1:15" s="94" customFormat="1" ht="28.5" customHeight="1" x14ac:dyDescent="0.15">
      <c r="A1079" s="249"/>
      <c r="B1079" s="250"/>
      <c r="C1079" s="89"/>
      <c r="D1079" s="90"/>
      <c r="E1079" s="91"/>
      <c r="F1079" s="93"/>
      <c r="G1079" s="93"/>
      <c r="H1079" s="93"/>
      <c r="I1079" s="92"/>
      <c r="J1079" s="92"/>
      <c r="L1079" s="94" t="s">
        <v>146</v>
      </c>
      <c r="N1079" s="94">
        <f>COUNTIF($E$1:E1089,L1079)</f>
        <v>0</v>
      </c>
    </row>
    <row r="1080" spans="1:15" s="94" customFormat="1" ht="28.5" customHeight="1" x14ac:dyDescent="0.15">
      <c r="A1080" s="249"/>
      <c r="B1080" s="250"/>
      <c r="C1080" s="89"/>
      <c r="D1080" s="90"/>
      <c r="E1080" s="91"/>
      <c r="F1080" s="93"/>
      <c r="G1080" s="93"/>
      <c r="H1080" s="93"/>
      <c r="I1080" s="92"/>
      <c r="J1080" s="92"/>
      <c r="L1080" s="94" t="s">
        <v>147</v>
      </c>
      <c r="N1080" s="94">
        <f>COUNTIF($E$1:E1089,L1080)</f>
        <v>0</v>
      </c>
    </row>
    <row r="1081" spans="1:15" s="94" customFormat="1" ht="28.5" customHeight="1" x14ac:dyDescent="0.15">
      <c r="A1081" s="249"/>
      <c r="B1081" s="250"/>
      <c r="C1081" s="89"/>
      <c r="D1081" s="90"/>
      <c r="E1081" s="91"/>
      <c r="F1081" s="93"/>
      <c r="G1081" s="93"/>
      <c r="H1081" s="93"/>
      <c r="I1081" s="92"/>
      <c r="J1081" s="92"/>
      <c r="L1081" s="94" t="s">
        <v>156</v>
      </c>
      <c r="N1081" s="94">
        <f>COUNTIF($E$1:E1094,L1081)</f>
        <v>0</v>
      </c>
    </row>
    <row r="1082" spans="1:15" s="94" customFormat="1" ht="28.5" customHeight="1" x14ac:dyDescent="0.15">
      <c r="A1082" s="249"/>
      <c r="B1082" s="250"/>
      <c r="C1082" s="89"/>
      <c r="D1082" s="90"/>
      <c r="E1082" s="91"/>
      <c r="F1082" s="93"/>
      <c r="G1082" s="93"/>
      <c r="H1082" s="93"/>
      <c r="I1082" s="92"/>
      <c r="J1082" s="92"/>
      <c r="L1082" s="94" t="s">
        <v>157</v>
      </c>
      <c r="N1082" s="94">
        <f>COUNTIF($E$1:E1089,L1082)</f>
        <v>0</v>
      </c>
    </row>
    <row r="1083" spans="1:15" s="94" customFormat="1" ht="28.5" customHeight="1" x14ac:dyDescent="0.15">
      <c r="A1083" s="249"/>
      <c r="B1083" s="250"/>
      <c r="C1083" s="89"/>
      <c r="D1083" s="90"/>
      <c r="E1083" s="91"/>
      <c r="F1083" s="93"/>
      <c r="G1083" s="93"/>
      <c r="H1083" s="93"/>
      <c r="I1083" s="92"/>
      <c r="J1083" s="92"/>
      <c r="L1083" s="94" t="s">
        <v>158</v>
      </c>
      <c r="N1083" s="94">
        <f>COUNTIF($E$1:E1089,L1083)</f>
        <v>0</v>
      </c>
    </row>
    <row r="1084" spans="1:15" s="94" customFormat="1" ht="28.5" customHeight="1" x14ac:dyDescent="0.15">
      <c r="A1084" s="249"/>
      <c r="B1084" s="250"/>
      <c r="C1084" s="89"/>
      <c r="D1084" s="90"/>
      <c r="E1084" s="91"/>
      <c r="F1084" s="93"/>
      <c r="G1084" s="93"/>
      <c r="H1084" s="93"/>
      <c r="I1084" s="92"/>
      <c r="J1084" s="92"/>
      <c r="L1084" s="94" t="s">
        <v>151</v>
      </c>
      <c r="N1084" s="94">
        <f>COUNTIF($E$1:E1079,L1084)</f>
        <v>0</v>
      </c>
    </row>
    <row r="1085" spans="1:15" s="94" customFormat="1" ht="28.5" customHeight="1" x14ac:dyDescent="0.15">
      <c r="A1085" s="249"/>
      <c r="B1085" s="250"/>
      <c r="C1085" s="89"/>
      <c r="D1085" s="90"/>
      <c r="E1085" s="91"/>
      <c r="F1085" s="93"/>
      <c r="G1085" s="93"/>
      <c r="H1085" s="93"/>
      <c r="I1085" s="92"/>
      <c r="J1085" s="92"/>
      <c r="L1085" s="94" t="s">
        <v>152</v>
      </c>
      <c r="N1085" s="94">
        <f>COUNTIF($E$1:E1089,L1085)</f>
        <v>0</v>
      </c>
    </row>
    <row r="1086" spans="1:15" s="94" customFormat="1" ht="28.5" customHeight="1" x14ac:dyDescent="0.15">
      <c r="A1086" s="249"/>
      <c r="B1086" s="250"/>
      <c r="C1086" s="89"/>
      <c r="D1086" s="90"/>
      <c r="E1086" s="91"/>
      <c r="F1086" s="93"/>
      <c r="G1086" s="93"/>
      <c r="H1086" s="93"/>
      <c r="I1086" s="92"/>
      <c r="J1086" s="92"/>
      <c r="L1086" s="94" t="s">
        <v>160</v>
      </c>
      <c r="N1086" s="94">
        <f>COUNTIF($E$1:E1089,L1086)</f>
        <v>0</v>
      </c>
    </row>
    <row r="1087" spans="1:15" s="94" customFormat="1" ht="28.5" customHeight="1" x14ac:dyDescent="0.15">
      <c r="A1087" s="249"/>
      <c r="B1087" s="250"/>
      <c r="C1087" s="89"/>
      <c r="D1087" s="90"/>
      <c r="E1087" s="91"/>
      <c r="F1087" s="93"/>
      <c r="G1087" s="93"/>
      <c r="H1087" s="93"/>
      <c r="I1087" s="92"/>
      <c r="J1087" s="92"/>
    </row>
    <row r="1088" spans="1:15" s="94" customFormat="1" ht="28.5" customHeight="1" x14ac:dyDescent="0.15">
      <c r="A1088" s="249"/>
      <c r="B1088" s="250"/>
      <c r="C1088" s="89"/>
      <c r="D1088" s="90"/>
      <c r="E1088" s="91"/>
      <c r="F1088" s="93"/>
      <c r="G1088" s="93"/>
      <c r="H1088" s="93"/>
      <c r="I1088" s="92"/>
      <c r="J1088" s="92"/>
    </row>
    <row r="1089" spans="1:16" s="94" customFormat="1" ht="28.5" customHeight="1" x14ac:dyDescent="0.15">
      <c r="A1089" s="249"/>
      <c r="B1089" s="250"/>
      <c r="C1089" s="89"/>
      <c r="D1089" s="90"/>
      <c r="E1089" s="91"/>
      <c r="F1089" s="93"/>
      <c r="G1089" s="93"/>
      <c r="H1089" s="93"/>
      <c r="I1089" s="92"/>
      <c r="J1089" s="92"/>
      <c r="L1089" s="96" t="str">
        <f>L1074</f>
        <v>立候補
準備</v>
      </c>
      <c r="M1089" s="97" t="str">
        <f>IF(E1090="","　　　　　　　　　",SUMIF(D1075:D1089,L1089,C1075:C1089))</f>
        <v>　　　　　　　　　</v>
      </c>
    </row>
    <row r="1090" spans="1:16" s="94" customFormat="1" ht="25.15" customHeight="1" x14ac:dyDescent="0.15">
      <c r="A1090" s="251"/>
      <c r="B1090" s="251"/>
      <c r="D1090" s="98" t="s">
        <v>153</v>
      </c>
      <c r="E1090" s="99" t="str">
        <f>IF(SUM(C1075:C1089)=0,"",SUM(C1075:C1089))</f>
        <v/>
      </c>
      <c r="F1090" s="100" t="str">
        <f>"円、うち立候補準備："&amp;TEXT(M1089,"#,##0")&amp;"円、選挙運動："&amp;TEXT(M1090,"#,##0")&amp;"円）"</f>
        <v>円、うち立候補準備：　　　　　　　　　円、選挙運動：　　　　　　　　　円）</v>
      </c>
      <c r="G1090" s="101"/>
      <c r="H1090" s="100"/>
      <c r="I1090" s="100"/>
      <c r="J1090" s="100"/>
      <c r="L1090" s="96" t="str">
        <f>M1074</f>
        <v>選挙
運動</v>
      </c>
      <c r="M1090" s="97" t="str">
        <f>IF(E1090="","　　　　　　　　　",SUMIF(D1075:D1089,L1090,C1075:C1089))</f>
        <v>　　　　　　　　　</v>
      </c>
    </row>
    <row r="1091" spans="1:16" ht="20.45" customHeight="1" x14ac:dyDescent="0.15">
      <c r="F1091" s="117" t="str">
        <f>IF(E1072="","費計：",E1072&amp;"計：")</f>
        <v>費計：</v>
      </c>
      <c r="G1091" s="253" t="str">
        <f>IF(OR(E1072="",COUNTA(C1075:C1089)=0),"",SUMIF($E$1:E1090,E1072,$E$19:E1090))</f>
        <v/>
      </c>
      <c r="H1091" s="253" t="s">
        <v>29</v>
      </c>
    </row>
    <row r="1092" spans="1:16" ht="20.45" customHeight="1" x14ac:dyDescent="0.15">
      <c r="F1092" s="254" t="s">
        <v>115</v>
      </c>
      <c r="G1092" s="253" t="str">
        <f>IF(E1072="","",SUMIF($E$1:E1090,L1077,$E$19:E1090)+SUMIF($E$1:E1090,L1078,$E$19:E1090))</f>
        <v/>
      </c>
      <c r="H1092" s="253" t="s">
        <v>29</v>
      </c>
    </row>
    <row r="1093" spans="1:16" ht="16.899999999999999" customHeight="1" x14ac:dyDescent="0.15">
      <c r="A1093" s="242" t="s">
        <v>102</v>
      </c>
      <c r="B1093" s="242"/>
      <c r="C1093" s="103" t="str">
        <f>IF($C$1="　","(No.　　)",C1072+1)</f>
        <v>(No.　　)</v>
      </c>
      <c r="D1093" s="84" t="s">
        <v>103</v>
      </c>
      <c r="E1093" s="256"/>
      <c r="G1093" s="86"/>
      <c r="O1093" s="85" t="str">
        <f>IFERROR(VLOOKUP(E1093,L1097:N1107,3,FALSE),"")</f>
        <v/>
      </c>
      <c r="P1093" s="85" t="str">
        <f>IF(OR(E1093=L1098,E1093=L1099),N1098+N1099,"")</f>
        <v/>
      </c>
    </row>
    <row r="1094" spans="1:16" ht="26.25" customHeight="1" x14ac:dyDescent="0.15">
      <c r="A1094" s="245" t="s">
        <v>14</v>
      </c>
      <c r="B1094" s="246"/>
      <c r="C1094" s="209" t="s">
        <v>46</v>
      </c>
      <c r="D1094" s="211" t="s">
        <v>24</v>
      </c>
      <c r="E1094" s="213" t="s">
        <v>25</v>
      </c>
      <c r="F1094" s="116" t="s">
        <v>58</v>
      </c>
      <c r="G1094" s="116"/>
      <c r="H1094" s="116"/>
      <c r="I1094" s="214" t="s">
        <v>44</v>
      </c>
      <c r="J1094" s="213" t="s">
        <v>18</v>
      </c>
      <c r="L1094" s="207" t="s">
        <v>61</v>
      </c>
      <c r="M1094" s="208"/>
    </row>
    <row r="1095" spans="1:16" ht="26.25" customHeight="1" x14ac:dyDescent="0.15">
      <c r="A1095" s="247"/>
      <c r="B1095" s="248"/>
      <c r="C1095" s="210"/>
      <c r="D1095" s="212"/>
      <c r="E1095" s="213"/>
      <c r="F1095" s="87" t="s">
        <v>12</v>
      </c>
      <c r="G1095" s="174" t="s">
        <v>13</v>
      </c>
      <c r="H1095" s="174" t="s">
        <v>17</v>
      </c>
      <c r="I1095" s="214"/>
      <c r="J1095" s="213"/>
      <c r="L1095" s="88" t="s">
        <v>104</v>
      </c>
      <c r="M1095" s="88" t="s">
        <v>101</v>
      </c>
    </row>
    <row r="1096" spans="1:16" s="94" customFormat="1" ht="28.5" customHeight="1" x14ac:dyDescent="0.15">
      <c r="A1096" s="249"/>
      <c r="B1096" s="250"/>
      <c r="C1096" s="89"/>
      <c r="D1096" s="90"/>
      <c r="E1096" s="91"/>
      <c r="F1096" s="93"/>
      <c r="G1096" s="93"/>
      <c r="H1096" s="93"/>
      <c r="I1096" s="92"/>
      <c r="J1096" s="92"/>
    </row>
    <row r="1097" spans="1:16" s="94" customFormat="1" ht="28.5" customHeight="1" x14ac:dyDescent="0.15">
      <c r="A1097" s="249"/>
      <c r="B1097" s="250"/>
      <c r="C1097" s="89"/>
      <c r="D1097" s="90"/>
      <c r="E1097" s="91"/>
      <c r="F1097" s="93"/>
      <c r="G1097" s="93"/>
      <c r="H1097" s="93"/>
      <c r="I1097" s="92"/>
      <c r="J1097" s="92"/>
      <c r="L1097" s="94" t="s">
        <v>133</v>
      </c>
      <c r="N1097" s="94">
        <f>COUNTIF($E$1:E1110,L1097)</f>
        <v>0</v>
      </c>
      <c r="O1097" s="95"/>
    </row>
    <row r="1098" spans="1:16" s="94" customFormat="1" ht="28.5" customHeight="1" x14ac:dyDescent="0.15">
      <c r="A1098" s="249"/>
      <c r="B1098" s="250"/>
      <c r="C1098" s="89"/>
      <c r="D1098" s="90"/>
      <c r="E1098" s="91"/>
      <c r="F1098" s="93"/>
      <c r="G1098" s="93"/>
      <c r="H1098" s="93"/>
      <c r="I1098" s="92"/>
      <c r="J1098" s="92"/>
      <c r="L1098" s="94" t="s">
        <v>154</v>
      </c>
      <c r="N1098" s="94">
        <f>COUNTIF($E$1:E1110,L1098)</f>
        <v>0</v>
      </c>
      <c r="O1098" s="95"/>
    </row>
    <row r="1099" spans="1:16" s="94" customFormat="1" ht="28.5" customHeight="1" x14ac:dyDescent="0.15">
      <c r="A1099" s="249"/>
      <c r="B1099" s="250"/>
      <c r="C1099" s="89"/>
      <c r="D1099" s="90"/>
      <c r="E1099" s="91"/>
      <c r="F1099" s="93"/>
      <c r="G1099" s="93"/>
      <c r="H1099" s="93"/>
      <c r="I1099" s="92"/>
      <c r="J1099" s="92"/>
      <c r="L1099" s="94" t="s">
        <v>161</v>
      </c>
      <c r="N1099" s="94">
        <f>COUNTIF($E$1:E1110,L1099)</f>
        <v>0</v>
      </c>
    </row>
    <row r="1100" spans="1:16" s="94" customFormat="1" ht="28.5" customHeight="1" x14ac:dyDescent="0.15">
      <c r="A1100" s="249"/>
      <c r="B1100" s="250"/>
      <c r="C1100" s="89"/>
      <c r="D1100" s="90"/>
      <c r="E1100" s="91"/>
      <c r="F1100" s="93"/>
      <c r="G1100" s="93"/>
      <c r="H1100" s="93"/>
      <c r="I1100" s="92"/>
      <c r="J1100" s="92"/>
      <c r="L1100" s="94" t="s">
        <v>155</v>
      </c>
      <c r="N1100" s="94">
        <f>COUNTIF($E$1:E1110,L1100)</f>
        <v>0</v>
      </c>
    </row>
    <row r="1101" spans="1:16" s="94" customFormat="1" ht="28.5" customHeight="1" x14ac:dyDescent="0.15">
      <c r="A1101" s="249"/>
      <c r="B1101" s="250"/>
      <c r="C1101" s="89"/>
      <c r="D1101" s="90"/>
      <c r="E1101" s="91"/>
      <c r="F1101" s="93"/>
      <c r="G1101" s="93"/>
      <c r="H1101" s="93"/>
      <c r="I1101" s="92"/>
      <c r="J1101" s="92"/>
      <c r="L1101" s="94" t="s">
        <v>147</v>
      </c>
      <c r="N1101" s="94">
        <f>COUNTIF($E$1:E1110,L1101)</f>
        <v>0</v>
      </c>
    </row>
    <row r="1102" spans="1:16" s="94" customFormat="1" ht="28.5" customHeight="1" x14ac:dyDescent="0.15">
      <c r="A1102" s="249"/>
      <c r="B1102" s="250"/>
      <c r="C1102" s="89"/>
      <c r="D1102" s="90"/>
      <c r="E1102" s="91"/>
      <c r="F1102" s="93"/>
      <c r="G1102" s="93"/>
      <c r="H1102" s="93"/>
      <c r="I1102" s="92"/>
      <c r="J1102" s="92"/>
      <c r="L1102" s="94" t="s">
        <v>148</v>
      </c>
      <c r="N1102" s="94">
        <f>COUNTIF($E$1:E1115,L1102)</f>
        <v>0</v>
      </c>
    </row>
    <row r="1103" spans="1:16" s="94" customFormat="1" ht="28.5" customHeight="1" x14ac:dyDescent="0.15">
      <c r="A1103" s="249"/>
      <c r="B1103" s="250"/>
      <c r="C1103" s="89"/>
      <c r="D1103" s="90"/>
      <c r="E1103" s="91"/>
      <c r="F1103" s="93"/>
      <c r="G1103" s="93"/>
      <c r="H1103" s="93"/>
      <c r="I1103" s="92"/>
      <c r="J1103" s="92"/>
      <c r="L1103" s="94" t="s">
        <v>149</v>
      </c>
      <c r="N1103" s="94">
        <f>COUNTIF($E$1:E1110,L1103)</f>
        <v>0</v>
      </c>
    </row>
    <row r="1104" spans="1:16" s="94" customFormat="1" ht="28.5" customHeight="1" x14ac:dyDescent="0.15">
      <c r="A1104" s="249"/>
      <c r="B1104" s="250"/>
      <c r="C1104" s="89"/>
      <c r="D1104" s="90"/>
      <c r="E1104" s="91"/>
      <c r="F1104" s="93"/>
      <c r="G1104" s="93"/>
      <c r="H1104" s="93"/>
      <c r="I1104" s="92"/>
      <c r="J1104" s="92"/>
      <c r="L1104" s="94" t="s">
        <v>158</v>
      </c>
      <c r="N1104" s="94">
        <f>COUNTIF($E$1:E1110,L1104)</f>
        <v>0</v>
      </c>
    </row>
    <row r="1105" spans="1:16" s="94" customFormat="1" ht="28.5" customHeight="1" x14ac:dyDescent="0.15">
      <c r="A1105" s="249"/>
      <c r="B1105" s="250"/>
      <c r="C1105" s="89"/>
      <c r="D1105" s="90"/>
      <c r="E1105" s="91"/>
      <c r="F1105" s="93"/>
      <c r="G1105" s="93"/>
      <c r="H1105" s="93"/>
      <c r="I1105" s="92"/>
      <c r="J1105" s="92"/>
      <c r="L1105" s="94" t="s">
        <v>151</v>
      </c>
      <c r="N1105" s="94">
        <f>COUNTIF($E$1:E1100,L1105)</f>
        <v>0</v>
      </c>
    </row>
    <row r="1106" spans="1:16" s="94" customFormat="1" ht="28.5" customHeight="1" x14ac:dyDescent="0.15">
      <c r="A1106" s="249"/>
      <c r="B1106" s="250"/>
      <c r="C1106" s="89"/>
      <c r="D1106" s="90"/>
      <c r="E1106" s="91"/>
      <c r="F1106" s="93"/>
      <c r="G1106" s="93"/>
      <c r="H1106" s="93"/>
      <c r="I1106" s="92"/>
      <c r="J1106" s="92"/>
      <c r="L1106" s="94" t="s">
        <v>159</v>
      </c>
      <c r="N1106" s="94">
        <f>COUNTIF($E$1:E1110,L1106)</f>
        <v>0</v>
      </c>
    </row>
    <row r="1107" spans="1:16" s="94" customFormat="1" ht="28.5" customHeight="1" x14ac:dyDescent="0.15">
      <c r="A1107" s="249"/>
      <c r="B1107" s="250"/>
      <c r="C1107" s="89"/>
      <c r="D1107" s="90"/>
      <c r="E1107" s="91"/>
      <c r="F1107" s="93"/>
      <c r="G1107" s="93"/>
      <c r="H1107" s="93"/>
      <c r="I1107" s="92"/>
      <c r="J1107" s="92"/>
      <c r="L1107" s="94" t="s">
        <v>144</v>
      </c>
      <c r="N1107" s="94">
        <f>COUNTIF($E$1:E1110,L1107)</f>
        <v>0</v>
      </c>
    </row>
    <row r="1108" spans="1:16" s="94" customFormat="1" ht="28.5" customHeight="1" x14ac:dyDescent="0.15">
      <c r="A1108" s="249"/>
      <c r="B1108" s="250"/>
      <c r="C1108" s="89"/>
      <c r="D1108" s="90"/>
      <c r="E1108" s="91"/>
      <c r="F1108" s="93"/>
      <c r="G1108" s="93"/>
      <c r="H1108" s="93"/>
      <c r="I1108" s="92"/>
      <c r="J1108" s="92"/>
    </row>
    <row r="1109" spans="1:16" s="94" customFormat="1" ht="28.5" customHeight="1" x14ac:dyDescent="0.15">
      <c r="A1109" s="249"/>
      <c r="B1109" s="250"/>
      <c r="C1109" s="89"/>
      <c r="D1109" s="90"/>
      <c r="E1109" s="91"/>
      <c r="F1109" s="93"/>
      <c r="G1109" s="93"/>
      <c r="H1109" s="93"/>
      <c r="I1109" s="92"/>
      <c r="J1109" s="92"/>
    </row>
    <row r="1110" spans="1:16" s="94" customFormat="1" ht="28.5" customHeight="1" x14ac:dyDescent="0.15">
      <c r="A1110" s="249"/>
      <c r="B1110" s="250"/>
      <c r="C1110" s="89"/>
      <c r="D1110" s="90"/>
      <c r="E1110" s="91"/>
      <c r="F1110" s="93"/>
      <c r="G1110" s="93"/>
      <c r="H1110" s="93"/>
      <c r="I1110" s="92"/>
      <c r="J1110" s="92"/>
      <c r="L1110" s="96" t="str">
        <f>L1095</f>
        <v>立候補
準備</v>
      </c>
      <c r="M1110" s="97" t="str">
        <f>IF(E1111="","　　　　　　　　　",SUMIF(D1096:D1110,L1110,C1096:C1110))</f>
        <v>　　　　　　　　　</v>
      </c>
    </row>
    <row r="1111" spans="1:16" s="94" customFormat="1" ht="25.15" customHeight="1" x14ac:dyDescent="0.15">
      <c r="A1111" s="251"/>
      <c r="B1111" s="251"/>
      <c r="D1111" s="98" t="s">
        <v>153</v>
      </c>
      <c r="E1111" s="99" t="str">
        <f>IF(SUM(C1096:C1110)=0,"",SUM(C1096:C1110))</f>
        <v/>
      </c>
      <c r="F1111" s="100" t="str">
        <f>"円、うち立候補準備："&amp;TEXT(M1110,"#,##0")&amp;"円、選挙運動："&amp;TEXT(M1111,"#,##0")&amp;"円）"</f>
        <v>円、うち立候補準備：　　　　　　　　　円、選挙運動：　　　　　　　　　円）</v>
      </c>
      <c r="G1111" s="101"/>
      <c r="H1111" s="100"/>
      <c r="I1111" s="100"/>
      <c r="J1111" s="100"/>
      <c r="L1111" s="96" t="str">
        <f>M1095</f>
        <v>選挙
運動</v>
      </c>
      <c r="M1111" s="97" t="str">
        <f>IF(E1111="","　　　　　　　　　",SUMIF(D1096:D1110,L1111,C1096:C1110))</f>
        <v>　　　　　　　　　</v>
      </c>
    </row>
    <row r="1112" spans="1:16" ht="20.45" customHeight="1" x14ac:dyDescent="0.15">
      <c r="F1112" s="117" t="str">
        <f>IF(E1093="","費計：",E1093&amp;"計：")</f>
        <v>費計：</v>
      </c>
      <c r="G1112" s="253" t="str">
        <f>IF(OR(E1093="",COUNTA(C1096:C1110)=0),"",SUMIF($E$1:E1111,E1093,$E$19:E1111))</f>
        <v/>
      </c>
      <c r="H1112" s="253" t="s">
        <v>29</v>
      </c>
    </row>
    <row r="1113" spans="1:16" ht="20.45" customHeight="1" x14ac:dyDescent="0.15">
      <c r="F1113" s="254" t="s">
        <v>115</v>
      </c>
      <c r="G1113" s="253" t="str">
        <f>IF(E1093="","",SUMIF($E$1:E1111,L1098,$E$19:E1111)+SUMIF($E$1:E1111,L1099,$E$19:E1111))</f>
        <v/>
      </c>
      <c r="H1113" s="253" t="s">
        <v>29</v>
      </c>
    </row>
    <row r="1114" spans="1:16" ht="16.899999999999999" customHeight="1" x14ac:dyDescent="0.15">
      <c r="A1114" s="242" t="s">
        <v>102</v>
      </c>
      <c r="B1114" s="242"/>
      <c r="C1114" s="103" t="str">
        <f>IF($C$1="　","(No.　　)",C1093+1)</f>
        <v>(No.　　)</v>
      </c>
      <c r="D1114" s="84" t="s">
        <v>103</v>
      </c>
      <c r="E1114" s="256"/>
      <c r="G1114" s="86"/>
      <c r="O1114" s="85" t="str">
        <f>IFERROR(VLOOKUP(E1114,L1118:N1128,3,FALSE),"")</f>
        <v/>
      </c>
      <c r="P1114" s="85" t="str">
        <f>IF(OR(E1114=L1119,E1114=L1120),N1119+N1120,"")</f>
        <v/>
      </c>
    </row>
    <row r="1115" spans="1:16" ht="26.25" customHeight="1" x14ac:dyDescent="0.15">
      <c r="A1115" s="245" t="s">
        <v>14</v>
      </c>
      <c r="B1115" s="246"/>
      <c r="C1115" s="209" t="s">
        <v>46</v>
      </c>
      <c r="D1115" s="211" t="s">
        <v>24</v>
      </c>
      <c r="E1115" s="213" t="s">
        <v>25</v>
      </c>
      <c r="F1115" s="116" t="s">
        <v>58</v>
      </c>
      <c r="G1115" s="116"/>
      <c r="H1115" s="116"/>
      <c r="I1115" s="214" t="s">
        <v>44</v>
      </c>
      <c r="J1115" s="213" t="s">
        <v>18</v>
      </c>
      <c r="L1115" s="207" t="s">
        <v>61</v>
      </c>
      <c r="M1115" s="208"/>
    </row>
    <row r="1116" spans="1:16" ht="26.25" customHeight="1" x14ac:dyDescent="0.15">
      <c r="A1116" s="247"/>
      <c r="B1116" s="248"/>
      <c r="C1116" s="210"/>
      <c r="D1116" s="212"/>
      <c r="E1116" s="213"/>
      <c r="F1116" s="87" t="s">
        <v>12</v>
      </c>
      <c r="G1116" s="174" t="s">
        <v>13</v>
      </c>
      <c r="H1116" s="174" t="s">
        <v>17</v>
      </c>
      <c r="I1116" s="214"/>
      <c r="J1116" s="213"/>
      <c r="L1116" s="88" t="s">
        <v>104</v>
      </c>
      <c r="M1116" s="88" t="s">
        <v>101</v>
      </c>
    </row>
    <row r="1117" spans="1:16" s="94" customFormat="1" ht="28.5" customHeight="1" x14ac:dyDescent="0.15">
      <c r="A1117" s="249"/>
      <c r="B1117" s="250"/>
      <c r="C1117" s="89"/>
      <c r="D1117" s="90"/>
      <c r="E1117" s="91"/>
      <c r="F1117" s="93"/>
      <c r="G1117" s="93"/>
      <c r="H1117" s="93"/>
      <c r="I1117" s="92"/>
      <c r="J1117" s="92"/>
    </row>
    <row r="1118" spans="1:16" s="94" customFormat="1" ht="28.5" customHeight="1" x14ac:dyDescent="0.15">
      <c r="A1118" s="249"/>
      <c r="B1118" s="250"/>
      <c r="C1118" s="89"/>
      <c r="D1118" s="90"/>
      <c r="E1118" s="91"/>
      <c r="F1118" s="93"/>
      <c r="G1118" s="93"/>
      <c r="H1118" s="93"/>
      <c r="I1118" s="92"/>
      <c r="J1118" s="92"/>
      <c r="L1118" s="94" t="s">
        <v>133</v>
      </c>
      <c r="N1118" s="94">
        <f>COUNTIF($E$1:E1131,L1118)</f>
        <v>0</v>
      </c>
      <c r="O1118" s="95"/>
    </row>
    <row r="1119" spans="1:16" s="94" customFormat="1" ht="28.5" customHeight="1" x14ac:dyDescent="0.15">
      <c r="A1119" s="249"/>
      <c r="B1119" s="250"/>
      <c r="C1119" s="89"/>
      <c r="D1119" s="90"/>
      <c r="E1119" s="91"/>
      <c r="F1119" s="93"/>
      <c r="G1119" s="93"/>
      <c r="H1119" s="93"/>
      <c r="I1119" s="92"/>
      <c r="J1119" s="92"/>
      <c r="L1119" s="94" t="s">
        <v>145</v>
      </c>
      <c r="N1119" s="94">
        <f>COUNTIF($E$1:E1131,L1119)</f>
        <v>0</v>
      </c>
      <c r="O1119" s="95"/>
    </row>
    <row r="1120" spans="1:16" s="94" customFormat="1" ht="28.5" customHeight="1" x14ac:dyDescent="0.15">
      <c r="A1120" s="249"/>
      <c r="B1120" s="250"/>
      <c r="C1120" s="89"/>
      <c r="D1120" s="90"/>
      <c r="E1120" s="91"/>
      <c r="F1120" s="93"/>
      <c r="G1120" s="93"/>
      <c r="H1120" s="93"/>
      <c r="I1120" s="92"/>
      <c r="J1120" s="92"/>
      <c r="L1120" s="94" t="s">
        <v>161</v>
      </c>
      <c r="N1120" s="94">
        <f>COUNTIF($E$1:E1131,L1120)</f>
        <v>0</v>
      </c>
    </row>
    <row r="1121" spans="1:16" s="94" customFormat="1" ht="28.5" customHeight="1" x14ac:dyDescent="0.15">
      <c r="A1121" s="249"/>
      <c r="B1121" s="250"/>
      <c r="C1121" s="89"/>
      <c r="D1121" s="90"/>
      <c r="E1121" s="91"/>
      <c r="F1121" s="93"/>
      <c r="G1121" s="93"/>
      <c r="H1121" s="93"/>
      <c r="I1121" s="92"/>
      <c r="J1121" s="92"/>
      <c r="L1121" s="94" t="s">
        <v>146</v>
      </c>
      <c r="N1121" s="94">
        <f>COUNTIF($E$1:E1131,L1121)</f>
        <v>0</v>
      </c>
    </row>
    <row r="1122" spans="1:16" s="94" customFormat="1" ht="28.5" customHeight="1" x14ac:dyDescent="0.15">
      <c r="A1122" s="249"/>
      <c r="B1122" s="250"/>
      <c r="C1122" s="89"/>
      <c r="D1122" s="90"/>
      <c r="E1122" s="91"/>
      <c r="F1122" s="93"/>
      <c r="G1122" s="93"/>
      <c r="H1122" s="93"/>
      <c r="I1122" s="92"/>
      <c r="J1122" s="92"/>
      <c r="L1122" s="94" t="s">
        <v>137</v>
      </c>
      <c r="N1122" s="94">
        <f>COUNTIF($E$1:E1131,L1122)</f>
        <v>0</v>
      </c>
    </row>
    <row r="1123" spans="1:16" s="94" customFormat="1" ht="28.5" customHeight="1" x14ac:dyDescent="0.15">
      <c r="A1123" s="249"/>
      <c r="B1123" s="250"/>
      <c r="C1123" s="89"/>
      <c r="D1123" s="90"/>
      <c r="E1123" s="91"/>
      <c r="F1123" s="93"/>
      <c r="G1123" s="93"/>
      <c r="H1123" s="93"/>
      <c r="I1123" s="92"/>
      <c r="J1123" s="92"/>
      <c r="L1123" s="94" t="s">
        <v>138</v>
      </c>
      <c r="N1123" s="94">
        <f>COUNTIF($E$1:E1136,L1123)</f>
        <v>0</v>
      </c>
    </row>
    <row r="1124" spans="1:16" s="94" customFormat="1" ht="28.5" customHeight="1" x14ac:dyDescent="0.15">
      <c r="A1124" s="249"/>
      <c r="B1124" s="250"/>
      <c r="C1124" s="89"/>
      <c r="D1124" s="90"/>
      <c r="E1124" s="91"/>
      <c r="F1124" s="93"/>
      <c r="G1124" s="93"/>
      <c r="H1124" s="93"/>
      <c r="I1124" s="92"/>
      <c r="J1124" s="92"/>
      <c r="L1124" s="94" t="s">
        <v>139</v>
      </c>
      <c r="N1124" s="94">
        <f>COUNTIF($E$1:E1131,L1124)</f>
        <v>0</v>
      </c>
    </row>
    <row r="1125" spans="1:16" s="94" customFormat="1" ht="28.5" customHeight="1" x14ac:dyDescent="0.15">
      <c r="A1125" s="249"/>
      <c r="B1125" s="250"/>
      <c r="C1125" s="89"/>
      <c r="D1125" s="90"/>
      <c r="E1125" s="91"/>
      <c r="F1125" s="93"/>
      <c r="G1125" s="93"/>
      <c r="H1125" s="93"/>
      <c r="I1125" s="92"/>
      <c r="J1125" s="92"/>
      <c r="L1125" s="94" t="s">
        <v>158</v>
      </c>
      <c r="N1125" s="94">
        <f>COUNTIF($E$1:E1131,L1125)</f>
        <v>0</v>
      </c>
    </row>
    <row r="1126" spans="1:16" s="94" customFormat="1" ht="28.5" customHeight="1" x14ac:dyDescent="0.15">
      <c r="A1126" s="249"/>
      <c r="B1126" s="250"/>
      <c r="C1126" s="89"/>
      <c r="D1126" s="90"/>
      <c r="E1126" s="91"/>
      <c r="F1126" s="93"/>
      <c r="G1126" s="93"/>
      <c r="H1126" s="93"/>
      <c r="I1126" s="92"/>
      <c r="J1126" s="92"/>
      <c r="L1126" s="94" t="s">
        <v>141</v>
      </c>
      <c r="N1126" s="94">
        <f>COUNTIF($E$1:E1121,L1126)</f>
        <v>0</v>
      </c>
    </row>
    <row r="1127" spans="1:16" s="94" customFormat="1" ht="28.5" customHeight="1" x14ac:dyDescent="0.15">
      <c r="A1127" s="249"/>
      <c r="B1127" s="250"/>
      <c r="C1127" s="89"/>
      <c r="D1127" s="90"/>
      <c r="E1127" s="91"/>
      <c r="F1127" s="93"/>
      <c r="G1127" s="93"/>
      <c r="H1127" s="93"/>
      <c r="I1127" s="92"/>
      <c r="J1127" s="92"/>
      <c r="L1127" s="94" t="s">
        <v>142</v>
      </c>
      <c r="N1127" s="94">
        <f>COUNTIF($E$1:E1131,L1127)</f>
        <v>0</v>
      </c>
    </row>
    <row r="1128" spans="1:16" s="94" customFormat="1" ht="28.5" customHeight="1" x14ac:dyDescent="0.15">
      <c r="A1128" s="249"/>
      <c r="B1128" s="250"/>
      <c r="C1128" s="89"/>
      <c r="D1128" s="90"/>
      <c r="E1128" s="91"/>
      <c r="F1128" s="93"/>
      <c r="G1128" s="93"/>
      <c r="H1128" s="93"/>
      <c r="I1128" s="92"/>
      <c r="J1128" s="92"/>
      <c r="L1128" s="94" t="s">
        <v>143</v>
      </c>
      <c r="N1128" s="94">
        <f>COUNTIF($E$1:E1131,L1128)</f>
        <v>0</v>
      </c>
    </row>
    <row r="1129" spans="1:16" s="94" customFormat="1" ht="28.5" customHeight="1" x14ac:dyDescent="0.15">
      <c r="A1129" s="249"/>
      <c r="B1129" s="250"/>
      <c r="C1129" s="89"/>
      <c r="D1129" s="90"/>
      <c r="E1129" s="91"/>
      <c r="F1129" s="93"/>
      <c r="G1129" s="93"/>
      <c r="H1129" s="93"/>
      <c r="I1129" s="92"/>
      <c r="J1129" s="92"/>
    </row>
    <row r="1130" spans="1:16" s="94" customFormat="1" ht="28.5" customHeight="1" x14ac:dyDescent="0.15">
      <c r="A1130" s="249"/>
      <c r="B1130" s="250"/>
      <c r="C1130" s="89"/>
      <c r="D1130" s="90"/>
      <c r="E1130" s="91"/>
      <c r="F1130" s="93"/>
      <c r="G1130" s="93"/>
      <c r="H1130" s="93"/>
      <c r="I1130" s="92"/>
      <c r="J1130" s="92"/>
    </row>
    <row r="1131" spans="1:16" s="94" customFormat="1" ht="28.5" customHeight="1" x14ac:dyDescent="0.15">
      <c r="A1131" s="249"/>
      <c r="B1131" s="250"/>
      <c r="C1131" s="89"/>
      <c r="D1131" s="90"/>
      <c r="E1131" s="91"/>
      <c r="F1131" s="93"/>
      <c r="G1131" s="93"/>
      <c r="H1131" s="93"/>
      <c r="I1131" s="92"/>
      <c r="J1131" s="92"/>
      <c r="L1131" s="96" t="str">
        <f>L1116</f>
        <v>立候補
準備</v>
      </c>
      <c r="M1131" s="97" t="str">
        <f>IF(E1132="","　　　　　　　　　",SUMIF(D1117:D1131,L1131,C1117:C1131))</f>
        <v>　　　　　　　　　</v>
      </c>
    </row>
    <row r="1132" spans="1:16" s="94" customFormat="1" ht="25.15" customHeight="1" x14ac:dyDescent="0.15">
      <c r="A1132" s="251"/>
      <c r="B1132" s="251"/>
      <c r="D1132" s="98" t="s">
        <v>85</v>
      </c>
      <c r="E1132" s="99" t="str">
        <f>IF(SUM(C1117:C1131)=0,"",SUM(C1117:C1131))</f>
        <v/>
      </c>
      <c r="F1132" s="100" t="str">
        <f>"円、うち立候補準備："&amp;TEXT(M1131,"#,##0")&amp;"円、選挙運動："&amp;TEXT(M1132,"#,##0")&amp;"円）"</f>
        <v>円、うち立候補準備：　　　　　　　　　円、選挙運動：　　　　　　　　　円）</v>
      </c>
      <c r="G1132" s="101"/>
      <c r="H1132" s="100"/>
      <c r="I1132" s="100"/>
      <c r="J1132" s="100"/>
      <c r="L1132" s="96" t="str">
        <f>M1116</f>
        <v>選挙
運動</v>
      </c>
      <c r="M1132" s="97" t="str">
        <f>IF(E1132="","　　　　　　　　　",SUMIF(D1117:D1131,L1132,C1117:C1131))</f>
        <v>　　　　　　　　　</v>
      </c>
    </row>
    <row r="1133" spans="1:16" ht="20.45" customHeight="1" x14ac:dyDescent="0.15">
      <c r="F1133" s="117" t="str">
        <f>IF(E1114="","費計：",E1114&amp;"計：")</f>
        <v>費計：</v>
      </c>
      <c r="G1133" s="253" t="str">
        <f>IF(OR(E1114="",COUNTA(C1117:C1131)=0),"",SUMIF($E$1:E1132,E1114,$E$19:E1132))</f>
        <v/>
      </c>
      <c r="H1133" s="253" t="s">
        <v>29</v>
      </c>
    </row>
    <row r="1134" spans="1:16" ht="20.45" customHeight="1" x14ac:dyDescent="0.15">
      <c r="F1134" s="254" t="s">
        <v>115</v>
      </c>
      <c r="G1134" s="253" t="str">
        <f>IF(E1114="","",SUMIF($E$1:E1132,L1119,$E$19:E1132)+SUMIF($E$1:E1132,L1120,$E$19:E1132))</f>
        <v/>
      </c>
      <c r="H1134" s="253" t="s">
        <v>29</v>
      </c>
    </row>
    <row r="1135" spans="1:16" ht="16.899999999999999" customHeight="1" x14ac:dyDescent="0.15">
      <c r="A1135" s="242" t="s">
        <v>102</v>
      </c>
      <c r="B1135" s="242"/>
      <c r="C1135" s="103" t="str">
        <f>IF($C$1="　","(No.　　)",C1114+1)</f>
        <v>(No.　　)</v>
      </c>
      <c r="D1135" s="84" t="s">
        <v>103</v>
      </c>
      <c r="E1135" s="256"/>
      <c r="G1135" s="86"/>
      <c r="O1135" s="85" t="str">
        <f>IFERROR(VLOOKUP(E1135,L1139:N1149,3,FALSE),"")</f>
        <v/>
      </c>
      <c r="P1135" s="85" t="str">
        <f>IF(OR(E1135=L1140,E1135=L1141),N1140+N1141,"")</f>
        <v/>
      </c>
    </row>
    <row r="1136" spans="1:16" ht="26.25" customHeight="1" x14ac:dyDescent="0.15">
      <c r="A1136" s="245" t="s">
        <v>14</v>
      </c>
      <c r="B1136" s="246"/>
      <c r="C1136" s="209" t="s">
        <v>46</v>
      </c>
      <c r="D1136" s="211" t="s">
        <v>24</v>
      </c>
      <c r="E1136" s="213" t="s">
        <v>25</v>
      </c>
      <c r="F1136" s="116" t="s">
        <v>58</v>
      </c>
      <c r="G1136" s="116"/>
      <c r="H1136" s="116"/>
      <c r="I1136" s="214" t="s">
        <v>44</v>
      </c>
      <c r="J1136" s="213" t="s">
        <v>18</v>
      </c>
      <c r="L1136" s="207" t="s">
        <v>61</v>
      </c>
      <c r="M1136" s="208"/>
    </row>
    <row r="1137" spans="1:15" ht="26.25" customHeight="1" x14ac:dyDescent="0.15">
      <c r="A1137" s="247"/>
      <c r="B1137" s="248"/>
      <c r="C1137" s="210"/>
      <c r="D1137" s="212"/>
      <c r="E1137" s="213"/>
      <c r="F1137" s="87" t="s">
        <v>12</v>
      </c>
      <c r="G1137" s="174" t="s">
        <v>13</v>
      </c>
      <c r="H1137" s="174" t="s">
        <v>17</v>
      </c>
      <c r="I1137" s="214"/>
      <c r="J1137" s="213"/>
      <c r="L1137" s="88" t="s">
        <v>104</v>
      </c>
      <c r="M1137" s="88" t="s">
        <v>101</v>
      </c>
    </row>
    <row r="1138" spans="1:15" s="94" customFormat="1" ht="28.5" customHeight="1" x14ac:dyDescent="0.15">
      <c r="A1138" s="249"/>
      <c r="B1138" s="250"/>
      <c r="C1138" s="89"/>
      <c r="D1138" s="90"/>
      <c r="E1138" s="91"/>
      <c r="F1138" s="93"/>
      <c r="G1138" s="93"/>
      <c r="H1138" s="93"/>
      <c r="I1138" s="92"/>
      <c r="J1138" s="92"/>
    </row>
    <row r="1139" spans="1:15" s="94" customFormat="1" ht="28.5" customHeight="1" x14ac:dyDescent="0.15">
      <c r="A1139" s="249"/>
      <c r="B1139" s="250"/>
      <c r="C1139" s="89"/>
      <c r="D1139" s="90"/>
      <c r="E1139" s="91"/>
      <c r="F1139" s="93"/>
      <c r="G1139" s="93"/>
      <c r="H1139" s="93"/>
      <c r="I1139" s="92"/>
      <c r="J1139" s="92"/>
      <c r="L1139" s="94" t="s">
        <v>132</v>
      </c>
      <c r="N1139" s="94">
        <f>COUNTIF($E$1:E1152,L1139)</f>
        <v>0</v>
      </c>
      <c r="O1139" s="95"/>
    </row>
    <row r="1140" spans="1:15" s="94" customFormat="1" ht="28.5" customHeight="1" x14ac:dyDescent="0.15">
      <c r="A1140" s="249"/>
      <c r="B1140" s="250"/>
      <c r="C1140" s="89"/>
      <c r="D1140" s="90"/>
      <c r="E1140" s="91"/>
      <c r="F1140" s="93"/>
      <c r="G1140" s="93"/>
      <c r="H1140" s="93"/>
      <c r="I1140" s="92"/>
      <c r="J1140" s="92"/>
      <c r="L1140" s="94" t="s">
        <v>145</v>
      </c>
      <c r="N1140" s="94">
        <f>COUNTIF($E$1:E1152,L1140)</f>
        <v>0</v>
      </c>
      <c r="O1140" s="95"/>
    </row>
    <row r="1141" spans="1:15" s="94" customFormat="1" ht="28.5" customHeight="1" x14ac:dyDescent="0.15">
      <c r="A1141" s="249"/>
      <c r="B1141" s="250"/>
      <c r="C1141" s="89"/>
      <c r="D1141" s="90"/>
      <c r="E1141" s="91"/>
      <c r="F1141" s="93"/>
      <c r="G1141" s="93"/>
      <c r="H1141" s="93"/>
      <c r="I1141" s="92"/>
      <c r="J1141" s="92"/>
      <c r="L1141" s="94" t="s">
        <v>135</v>
      </c>
      <c r="N1141" s="94">
        <f>COUNTIF($E$1:E1152,L1141)</f>
        <v>0</v>
      </c>
    </row>
    <row r="1142" spans="1:15" s="94" customFormat="1" ht="28.5" customHeight="1" x14ac:dyDescent="0.15">
      <c r="A1142" s="249"/>
      <c r="B1142" s="250"/>
      <c r="C1142" s="89"/>
      <c r="D1142" s="90"/>
      <c r="E1142" s="91"/>
      <c r="F1142" s="93"/>
      <c r="G1142" s="93"/>
      <c r="H1142" s="93"/>
      <c r="I1142" s="92"/>
      <c r="J1142" s="92"/>
      <c r="L1142" s="94" t="s">
        <v>136</v>
      </c>
      <c r="N1142" s="94">
        <f>COUNTIF($E$1:E1152,L1142)</f>
        <v>0</v>
      </c>
    </row>
    <row r="1143" spans="1:15" s="94" customFormat="1" ht="28.5" customHeight="1" x14ac:dyDescent="0.15">
      <c r="A1143" s="249"/>
      <c r="B1143" s="250"/>
      <c r="C1143" s="89"/>
      <c r="D1143" s="90"/>
      <c r="E1143" s="91"/>
      <c r="F1143" s="93"/>
      <c r="G1143" s="93"/>
      <c r="H1143" s="93"/>
      <c r="I1143" s="92"/>
      <c r="J1143" s="92"/>
      <c r="L1143" s="94" t="s">
        <v>137</v>
      </c>
      <c r="N1143" s="94">
        <f>COUNTIF($E$1:E1152,L1143)</f>
        <v>0</v>
      </c>
    </row>
    <row r="1144" spans="1:15" s="94" customFormat="1" ht="28.5" customHeight="1" x14ac:dyDescent="0.15">
      <c r="A1144" s="249"/>
      <c r="B1144" s="250"/>
      <c r="C1144" s="89"/>
      <c r="D1144" s="90"/>
      <c r="E1144" s="91"/>
      <c r="F1144" s="93"/>
      <c r="G1144" s="93"/>
      <c r="H1144" s="93"/>
      <c r="I1144" s="92"/>
      <c r="J1144" s="92"/>
      <c r="L1144" s="94" t="s">
        <v>138</v>
      </c>
      <c r="N1144" s="94">
        <f>COUNTIF($E$1:E1157,L1144)</f>
        <v>0</v>
      </c>
    </row>
    <row r="1145" spans="1:15" s="94" customFormat="1" ht="28.5" customHeight="1" x14ac:dyDescent="0.15">
      <c r="A1145" s="249"/>
      <c r="B1145" s="250"/>
      <c r="C1145" s="89"/>
      <c r="D1145" s="90"/>
      <c r="E1145" s="91"/>
      <c r="F1145" s="93"/>
      <c r="G1145" s="93"/>
      <c r="H1145" s="93"/>
      <c r="I1145" s="92"/>
      <c r="J1145" s="92"/>
      <c r="L1145" s="94" t="s">
        <v>157</v>
      </c>
      <c r="N1145" s="94">
        <f>COUNTIF($E$1:E1152,L1145)</f>
        <v>0</v>
      </c>
    </row>
    <row r="1146" spans="1:15" s="94" customFormat="1" ht="28.5" customHeight="1" x14ac:dyDescent="0.15">
      <c r="A1146" s="249"/>
      <c r="B1146" s="250"/>
      <c r="C1146" s="89"/>
      <c r="D1146" s="90"/>
      <c r="E1146" s="91"/>
      <c r="F1146" s="93"/>
      <c r="G1146" s="93"/>
      <c r="H1146" s="93"/>
      <c r="I1146" s="92"/>
      <c r="J1146" s="92"/>
      <c r="L1146" s="94" t="s">
        <v>158</v>
      </c>
      <c r="N1146" s="94">
        <f>COUNTIF($E$1:E1152,L1146)</f>
        <v>0</v>
      </c>
    </row>
    <row r="1147" spans="1:15" s="94" customFormat="1" ht="28.5" customHeight="1" x14ac:dyDescent="0.15">
      <c r="A1147" s="249"/>
      <c r="B1147" s="250"/>
      <c r="C1147" s="89"/>
      <c r="D1147" s="90"/>
      <c r="E1147" s="91"/>
      <c r="F1147" s="93"/>
      <c r="G1147" s="93"/>
      <c r="H1147" s="93"/>
      <c r="I1147" s="92"/>
      <c r="J1147" s="92"/>
      <c r="L1147" s="94" t="s">
        <v>141</v>
      </c>
      <c r="N1147" s="94">
        <f>COUNTIF($E$1:E1142,L1147)</f>
        <v>0</v>
      </c>
    </row>
    <row r="1148" spans="1:15" s="94" customFormat="1" ht="28.5" customHeight="1" x14ac:dyDescent="0.15">
      <c r="A1148" s="249"/>
      <c r="B1148" s="250"/>
      <c r="C1148" s="89"/>
      <c r="D1148" s="90"/>
      <c r="E1148" s="91"/>
      <c r="F1148" s="93"/>
      <c r="G1148" s="93"/>
      <c r="H1148" s="93"/>
      <c r="I1148" s="92"/>
      <c r="J1148" s="92"/>
      <c r="L1148" s="94" t="s">
        <v>142</v>
      </c>
      <c r="N1148" s="94">
        <f>COUNTIF($E$1:E1152,L1148)</f>
        <v>0</v>
      </c>
    </row>
    <row r="1149" spans="1:15" s="94" customFormat="1" ht="28.5" customHeight="1" x14ac:dyDescent="0.15">
      <c r="A1149" s="249"/>
      <c r="B1149" s="250"/>
      <c r="C1149" s="89"/>
      <c r="D1149" s="90"/>
      <c r="E1149" s="91"/>
      <c r="F1149" s="93"/>
      <c r="G1149" s="93"/>
      <c r="H1149" s="93"/>
      <c r="I1149" s="92"/>
      <c r="J1149" s="92"/>
      <c r="L1149" s="94" t="s">
        <v>144</v>
      </c>
      <c r="N1149" s="94">
        <f>COUNTIF($E$1:E1152,L1149)</f>
        <v>0</v>
      </c>
    </row>
    <row r="1150" spans="1:15" s="94" customFormat="1" ht="28.5" customHeight="1" x14ac:dyDescent="0.15">
      <c r="A1150" s="249"/>
      <c r="B1150" s="250"/>
      <c r="C1150" s="89"/>
      <c r="D1150" s="90"/>
      <c r="E1150" s="91"/>
      <c r="F1150" s="93"/>
      <c r="G1150" s="93"/>
      <c r="H1150" s="93"/>
      <c r="I1150" s="92"/>
      <c r="J1150" s="92"/>
    </row>
    <row r="1151" spans="1:15" s="94" customFormat="1" ht="28.5" customHeight="1" x14ac:dyDescent="0.15">
      <c r="A1151" s="249"/>
      <c r="B1151" s="250"/>
      <c r="C1151" s="89"/>
      <c r="D1151" s="90"/>
      <c r="E1151" s="91"/>
      <c r="F1151" s="93"/>
      <c r="G1151" s="93"/>
      <c r="H1151" s="93"/>
      <c r="I1151" s="92"/>
      <c r="J1151" s="92"/>
    </row>
    <row r="1152" spans="1:15" s="94" customFormat="1" ht="28.5" customHeight="1" x14ac:dyDescent="0.15">
      <c r="A1152" s="249"/>
      <c r="B1152" s="250"/>
      <c r="C1152" s="89"/>
      <c r="D1152" s="90"/>
      <c r="E1152" s="91"/>
      <c r="F1152" s="93"/>
      <c r="G1152" s="93"/>
      <c r="H1152" s="93"/>
      <c r="I1152" s="92"/>
      <c r="J1152" s="92"/>
      <c r="L1152" s="96" t="str">
        <f>L1137</f>
        <v>立候補
準備</v>
      </c>
      <c r="M1152" s="97" t="str">
        <f>IF(E1153="","　　　　　　　　　",SUMIF(D1138:D1152,L1152,C1138:C1152))</f>
        <v>　　　　　　　　　</v>
      </c>
    </row>
    <row r="1153" spans="1:16" s="94" customFormat="1" ht="25.15" customHeight="1" x14ac:dyDescent="0.15">
      <c r="A1153" s="251"/>
      <c r="B1153" s="251"/>
      <c r="D1153" s="98" t="s">
        <v>85</v>
      </c>
      <c r="E1153" s="99" t="str">
        <f>IF(SUM(C1138:C1152)=0,"",SUM(C1138:C1152))</f>
        <v/>
      </c>
      <c r="F1153" s="100" t="str">
        <f>"円、うち立候補準備："&amp;TEXT(M1152,"#,##0")&amp;"円、選挙運動："&amp;TEXT(M1153,"#,##0")&amp;"円）"</f>
        <v>円、うち立候補準備：　　　　　　　　　円、選挙運動：　　　　　　　　　円）</v>
      </c>
      <c r="G1153" s="101"/>
      <c r="H1153" s="100"/>
      <c r="I1153" s="100"/>
      <c r="J1153" s="100"/>
      <c r="L1153" s="96" t="str">
        <f>M1137</f>
        <v>選挙
運動</v>
      </c>
      <c r="M1153" s="97" t="str">
        <f>IF(E1153="","　　　　　　　　　",SUMIF(D1138:D1152,L1153,C1138:C1152))</f>
        <v>　　　　　　　　　</v>
      </c>
    </row>
    <row r="1154" spans="1:16" ht="20.45" customHeight="1" x14ac:dyDescent="0.15">
      <c r="F1154" s="117" t="str">
        <f>IF(E1135="","費計：",E1135&amp;"計：")</f>
        <v>費計：</v>
      </c>
      <c r="G1154" s="253" t="str">
        <f>IF(OR(E1135="",COUNTA(C1138:C1152)=0),"",SUMIF($E$1:E1153,E1135,$E$19:E1153))</f>
        <v/>
      </c>
      <c r="H1154" s="253" t="s">
        <v>29</v>
      </c>
    </row>
    <row r="1155" spans="1:16" ht="20.45" customHeight="1" x14ac:dyDescent="0.15">
      <c r="F1155" s="254" t="s">
        <v>115</v>
      </c>
      <c r="G1155" s="253" t="str">
        <f>IF(E1135="","",SUMIF($E$1:E1153,L1140,$E$19:E1153)+SUMIF($E$1:E1153,L1141,$E$19:E1153))</f>
        <v/>
      </c>
      <c r="H1155" s="253" t="s">
        <v>29</v>
      </c>
    </row>
    <row r="1156" spans="1:16" ht="16.899999999999999" customHeight="1" x14ac:dyDescent="0.15">
      <c r="A1156" s="242" t="s">
        <v>102</v>
      </c>
      <c r="B1156" s="242"/>
      <c r="C1156" s="103" t="str">
        <f>IF($C$1="　","(No.　　)",C1135+1)</f>
        <v>(No.　　)</v>
      </c>
      <c r="D1156" s="84" t="s">
        <v>103</v>
      </c>
      <c r="E1156" s="256"/>
      <c r="G1156" s="86"/>
      <c r="O1156" s="85" t="str">
        <f>IFERROR(VLOOKUP(E1156,L1160:N1170,3,FALSE),"")</f>
        <v/>
      </c>
      <c r="P1156" s="85" t="str">
        <f>IF(OR(E1156=L1161,E1156=L1162),N1161+N1162,"")</f>
        <v/>
      </c>
    </row>
    <row r="1157" spans="1:16" ht="26.25" customHeight="1" x14ac:dyDescent="0.15">
      <c r="A1157" s="245" t="s">
        <v>14</v>
      </c>
      <c r="B1157" s="246"/>
      <c r="C1157" s="209" t="s">
        <v>46</v>
      </c>
      <c r="D1157" s="211" t="s">
        <v>24</v>
      </c>
      <c r="E1157" s="213" t="s">
        <v>25</v>
      </c>
      <c r="F1157" s="116" t="s">
        <v>58</v>
      </c>
      <c r="G1157" s="116"/>
      <c r="H1157" s="116"/>
      <c r="I1157" s="214" t="s">
        <v>44</v>
      </c>
      <c r="J1157" s="213" t="s">
        <v>18</v>
      </c>
      <c r="L1157" s="207" t="s">
        <v>61</v>
      </c>
      <c r="M1157" s="208"/>
    </row>
    <row r="1158" spans="1:16" ht="26.25" customHeight="1" x14ac:dyDescent="0.15">
      <c r="A1158" s="247"/>
      <c r="B1158" s="248"/>
      <c r="C1158" s="210"/>
      <c r="D1158" s="212"/>
      <c r="E1158" s="213"/>
      <c r="F1158" s="87" t="s">
        <v>12</v>
      </c>
      <c r="G1158" s="174" t="s">
        <v>13</v>
      </c>
      <c r="H1158" s="174" t="s">
        <v>17</v>
      </c>
      <c r="I1158" s="214"/>
      <c r="J1158" s="213"/>
      <c r="L1158" s="88" t="s">
        <v>104</v>
      </c>
      <c r="M1158" s="88" t="s">
        <v>101</v>
      </c>
    </row>
    <row r="1159" spans="1:16" s="94" customFormat="1" ht="28.5" customHeight="1" x14ac:dyDescent="0.15">
      <c r="A1159" s="249"/>
      <c r="B1159" s="250"/>
      <c r="C1159" s="89"/>
      <c r="D1159" s="90"/>
      <c r="E1159" s="91"/>
      <c r="F1159" s="93"/>
      <c r="G1159" s="93"/>
      <c r="H1159" s="93"/>
      <c r="I1159" s="92"/>
      <c r="J1159" s="92"/>
    </row>
    <row r="1160" spans="1:16" s="94" customFormat="1" ht="28.5" customHeight="1" x14ac:dyDescent="0.15">
      <c r="A1160" s="249"/>
      <c r="B1160" s="250"/>
      <c r="C1160" s="89"/>
      <c r="D1160" s="90"/>
      <c r="E1160" s="91"/>
      <c r="F1160" s="93"/>
      <c r="G1160" s="93"/>
      <c r="H1160" s="93"/>
      <c r="I1160" s="92"/>
      <c r="J1160" s="92"/>
      <c r="L1160" s="94" t="s">
        <v>163</v>
      </c>
      <c r="N1160" s="94">
        <f>COUNTIF($E$1:E1173,L1160)</f>
        <v>0</v>
      </c>
      <c r="O1160" s="95"/>
    </row>
    <row r="1161" spans="1:16" s="94" customFormat="1" ht="28.5" customHeight="1" x14ac:dyDescent="0.15">
      <c r="A1161" s="249"/>
      <c r="B1161" s="250"/>
      <c r="C1161" s="89"/>
      <c r="D1161" s="90"/>
      <c r="E1161" s="91"/>
      <c r="F1161" s="93"/>
      <c r="G1161" s="93"/>
      <c r="H1161" s="93"/>
      <c r="I1161" s="92"/>
      <c r="J1161" s="92"/>
      <c r="L1161" s="94" t="s">
        <v>134</v>
      </c>
      <c r="N1161" s="94">
        <f>COUNTIF($E$1:E1173,L1161)</f>
        <v>0</v>
      </c>
      <c r="O1161" s="95"/>
    </row>
    <row r="1162" spans="1:16" s="94" customFormat="1" ht="28.5" customHeight="1" x14ac:dyDescent="0.15">
      <c r="A1162" s="249"/>
      <c r="B1162" s="250"/>
      <c r="C1162" s="89"/>
      <c r="D1162" s="90"/>
      <c r="E1162" s="91"/>
      <c r="F1162" s="93"/>
      <c r="G1162" s="93"/>
      <c r="H1162" s="93"/>
      <c r="I1162" s="92"/>
      <c r="J1162" s="92"/>
      <c r="L1162" s="94" t="s">
        <v>166</v>
      </c>
      <c r="N1162" s="94">
        <f>COUNTIF($E$1:E1173,L1162)</f>
        <v>0</v>
      </c>
    </row>
    <row r="1163" spans="1:16" s="94" customFormat="1" ht="28.5" customHeight="1" x14ac:dyDescent="0.15">
      <c r="A1163" s="249"/>
      <c r="B1163" s="250"/>
      <c r="C1163" s="89"/>
      <c r="D1163" s="90"/>
      <c r="E1163" s="91"/>
      <c r="F1163" s="93"/>
      <c r="G1163" s="93"/>
      <c r="H1163" s="93"/>
      <c r="I1163" s="92"/>
      <c r="J1163" s="92"/>
      <c r="L1163" s="94" t="s">
        <v>146</v>
      </c>
      <c r="N1163" s="94">
        <f>COUNTIF($E$1:E1173,L1163)</f>
        <v>0</v>
      </c>
    </row>
    <row r="1164" spans="1:16" s="94" customFormat="1" ht="28.5" customHeight="1" x14ac:dyDescent="0.15">
      <c r="A1164" s="249"/>
      <c r="B1164" s="250"/>
      <c r="C1164" s="89"/>
      <c r="D1164" s="90"/>
      <c r="E1164" s="91"/>
      <c r="F1164" s="93"/>
      <c r="G1164" s="93"/>
      <c r="H1164" s="93"/>
      <c r="I1164" s="92"/>
      <c r="J1164" s="92"/>
      <c r="L1164" s="94" t="s">
        <v>147</v>
      </c>
      <c r="N1164" s="94">
        <f>COUNTIF($E$1:E1173,L1164)</f>
        <v>0</v>
      </c>
    </row>
    <row r="1165" spans="1:16" s="94" customFormat="1" ht="28.5" customHeight="1" x14ac:dyDescent="0.15">
      <c r="A1165" s="249"/>
      <c r="B1165" s="250"/>
      <c r="C1165" s="89"/>
      <c r="D1165" s="90"/>
      <c r="E1165" s="91"/>
      <c r="F1165" s="93"/>
      <c r="G1165" s="93"/>
      <c r="H1165" s="93"/>
      <c r="I1165" s="92"/>
      <c r="J1165" s="92"/>
      <c r="L1165" s="94" t="s">
        <v>148</v>
      </c>
      <c r="N1165" s="94">
        <f>COUNTIF($E$1:E1178,L1165)</f>
        <v>0</v>
      </c>
    </row>
    <row r="1166" spans="1:16" s="94" customFormat="1" ht="28.5" customHeight="1" x14ac:dyDescent="0.15">
      <c r="A1166" s="249"/>
      <c r="B1166" s="250"/>
      <c r="C1166" s="89"/>
      <c r="D1166" s="90"/>
      <c r="E1166" s="91"/>
      <c r="F1166" s="93"/>
      <c r="G1166" s="93"/>
      <c r="H1166" s="93"/>
      <c r="I1166" s="92"/>
      <c r="J1166" s="92"/>
      <c r="L1166" s="94" t="s">
        <v>157</v>
      </c>
      <c r="N1166" s="94">
        <f>COUNTIF($E$1:E1173,L1166)</f>
        <v>0</v>
      </c>
    </row>
    <row r="1167" spans="1:16" s="94" customFormat="1" ht="28.5" customHeight="1" x14ac:dyDescent="0.15">
      <c r="A1167" s="249"/>
      <c r="B1167" s="250"/>
      <c r="C1167" s="89"/>
      <c r="D1167" s="90"/>
      <c r="E1167" s="91"/>
      <c r="F1167" s="93"/>
      <c r="G1167" s="93"/>
      <c r="H1167" s="93"/>
      <c r="I1167" s="92"/>
      <c r="J1167" s="92"/>
      <c r="L1167" s="94" t="s">
        <v>158</v>
      </c>
      <c r="N1167" s="94">
        <f>COUNTIF($E$1:E1173,L1167)</f>
        <v>0</v>
      </c>
    </row>
    <row r="1168" spans="1:16" s="94" customFormat="1" ht="28.5" customHeight="1" x14ac:dyDescent="0.15">
      <c r="A1168" s="249"/>
      <c r="B1168" s="250"/>
      <c r="C1168" s="89"/>
      <c r="D1168" s="90"/>
      <c r="E1168" s="91"/>
      <c r="F1168" s="93"/>
      <c r="G1168" s="93"/>
      <c r="H1168" s="93"/>
      <c r="I1168" s="92"/>
      <c r="J1168" s="92"/>
      <c r="L1168" s="94" t="s">
        <v>141</v>
      </c>
      <c r="N1168" s="94">
        <f>COUNTIF($E$1:E1163,L1168)</f>
        <v>0</v>
      </c>
    </row>
    <row r="1169" spans="1:16" s="94" customFormat="1" ht="28.5" customHeight="1" x14ac:dyDescent="0.15">
      <c r="A1169" s="249"/>
      <c r="B1169" s="250"/>
      <c r="C1169" s="89"/>
      <c r="D1169" s="90"/>
      <c r="E1169" s="91"/>
      <c r="F1169" s="93"/>
      <c r="G1169" s="93"/>
      <c r="H1169" s="93"/>
      <c r="I1169" s="92"/>
      <c r="J1169" s="92"/>
      <c r="L1169" s="94" t="s">
        <v>142</v>
      </c>
      <c r="N1169" s="94">
        <f>COUNTIF($E$1:E1173,L1169)</f>
        <v>0</v>
      </c>
    </row>
    <row r="1170" spans="1:16" s="94" customFormat="1" ht="28.5" customHeight="1" x14ac:dyDescent="0.15">
      <c r="A1170" s="249"/>
      <c r="B1170" s="250"/>
      <c r="C1170" s="89"/>
      <c r="D1170" s="90"/>
      <c r="E1170" s="91"/>
      <c r="F1170" s="93"/>
      <c r="G1170" s="93"/>
      <c r="H1170" s="93"/>
      <c r="I1170" s="92"/>
      <c r="J1170" s="92"/>
      <c r="L1170" s="94" t="s">
        <v>143</v>
      </c>
      <c r="N1170" s="94">
        <f>COUNTIF($E$1:E1173,L1170)</f>
        <v>0</v>
      </c>
    </row>
    <row r="1171" spans="1:16" s="94" customFormat="1" ht="28.5" customHeight="1" x14ac:dyDescent="0.15">
      <c r="A1171" s="249"/>
      <c r="B1171" s="250"/>
      <c r="C1171" s="89"/>
      <c r="D1171" s="90"/>
      <c r="E1171" s="91"/>
      <c r="F1171" s="93"/>
      <c r="G1171" s="93"/>
      <c r="H1171" s="93"/>
      <c r="I1171" s="92"/>
      <c r="J1171" s="92"/>
    </row>
    <row r="1172" spans="1:16" s="94" customFormat="1" ht="28.5" customHeight="1" x14ac:dyDescent="0.15">
      <c r="A1172" s="249"/>
      <c r="B1172" s="250"/>
      <c r="C1172" s="89"/>
      <c r="D1172" s="90"/>
      <c r="E1172" s="91"/>
      <c r="F1172" s="93"/>
      <c r="G1172" s="93"/>
      <c r="H1172" s="93"/>
      <c r="I1172" s="92"/>
      <c r="J1172" s="92"/>
    </row>
    <row r="1173" spans="1:16" s="94" customFormat="1" ht="28.5" customHeight="1" x14ac:dyDescent="0.15">
      <c r="A1173" s="249"/>
      <c r="B1173" s="250"/>
      <c r="C1173" s="89"/>
      <c r="D1173" s="90"/>
      <c r="E1173" s="91"/>
      <c r="F1173" s="93"/>
      <c r="G1173" s="93"/>
      <c r="H1173" s="93"/>
      <c r="I1173" s="92"/>
      <c r="J1173" s="92"/>
      <c r="L1173" s="96" t="str">
        <f>L1158</f>
        <v>立候補
準備</v>
      </c>
      <c r="M1173" s="97" t="str">
        <f>IF(E1174="","　　　　　　　　　",SUMIF(D1159:D1173,L1173,C1159:C1173))</f>
        <v>　　　　　　　　　</v>
      </c>
    </row>
    <row r="1174" spans="1:16" s="94" customFormat="1" ht="25.15" customHeight="1" x14ac:dyDescent="0.15">
      <c r="A1174" s="251"/>
      <c r="B1174" s="251"/>
      <c r="D1174" s="98" t="s">
        <v>153</v>
      </c>
      <c r="E1174" s="99" t="str">
        <f>IF(SUM(C1159:C1173)=0,"",SUM(C1159:C1173))</f>
        <v/>
      </c>
      <c r="F1174" s="100" t="str">
        <f>"円、うち立候補準備："&amp;TEXT(M1173,"#,##0")&amp;"円、選挙運動："&amp;TEXT(M1174,"#,##0")&amp;"円）"</f>
        <v>円、うち立候補準備：　　　　　　　　　円、選挙運動：　　　　　　　　　円）</v>
      </c>
      <c r="G1174" s="101"/>
      <c r="H1174" s="100"/>
      <c r="I1174" s="100"/>
      <c r="J1174" s="100"/>
      <c r="L1174" s="96" t="str">
        <f>M1158</f>
        <v>選挙
運動</v>
      </c>
      <c r="M1174" s="97" t="str">
        <f>IF(E1174="","　　　　　　　　　",SUMIF(D1159:D1173,L1174,C1159:C1173))</f>
        <v>　　　　　　　　　</v>
      </c>
    </row>
    <row r="1175" spans="1:16" ht="20.45" customHeight="1" x14ac:dyDescent="0.15">
      <c r="F1175" s="117" t="str">
        <f>IF(E1156="","費計：",E1156&amp;"計：")</f>
        <v>費計：</v>
      </c>
      <c r="G1175" s="253" t="str">
        <f>IF(OR(E1156="",COUNTA(C1159:C1173)=0),"",SUMIF($E$1:E1174,E1156,$E$19:E1174))</f>
        <v/>
      </c>
      <c r="H1175" s="253" t="s">
        <v>29</v>
      </c>
    </row>
    <row r="1176" spans="1:16" ht="20.45" customHeight="1" x14ac:dyDescent="0.15">
      <c r="F1176" s="254" t="s">
        <v>115</v>
      </c>
      <c r="G1176" s="253" t="str">
        <f>IF(E1156="","",SUMIF($E$1:E1174,L1161,$E$19:E1174)+SUMIF($E$1:E1174,L1162,$E$19:E1174))</f>
        <v/>
      </c>
      <c r="H1176" s="253" t="s">
        <v>29</v>
      </c>
    </row>
    <row r="1177" spans="1:16" ht="16.899999999999999" customHeight="1" x14ac:dyDescent="0.15">
      <c r="A1177" s="242" t="s">
        <v>102</v>
      </c>
      <c r="B1177" s="242"/>
      <c r="C1177" s="103" t="str">
        <f>IF($C$1="　","(No.　　)",C1156+1)</f>
        <v>(No.　　)</v>
      </c>
      <c r="D1177" s="84" t="s">
        <v>103</v>
      </c>
      <c r="E1177" s="256"/>
      <c r="G1177" s="86"/>
      <c r="O1177" s="85" t="str">
        <f>IFERROR(VLOOKUP(E1177,L1181:N1191,3,FALSE),"")</f>
        <v/>
      </c>
      <c r="P1177" s="85" t="str">
        <f>IF(OR(E1177=L1182,E1177=L1183),N1182+N1183,"")</f>
        <v/>
      </c>
    </row>
    <row r="1178" spans="1:16" ht="26.25" customHeight="1" x14ac:dyDescent="0.15">
      <c r="A1178" s="245" t="s">
        <v>14</v>
      </c>
      <c r="B1178" s="246"/>
      <c r="C1178" s="209" t="s">
        <v>46</v>
      </c>
      <c r="D1178" s="211" t="s">
        <v>24</v>
      </c>
      <c r="E1178" s="213" t="s">
        <v>25</v>
      </c>
      <c r="F1178" s="116" t="s">
        <v>58</v>
      </c>
      <c r="G1178" s="116"/>
      <c r="H1178" s="116"/>
      <c r="I1178" s="214" t="s">
        <v>44</v>
      </c>
      <c r="J1178" s="213" t="s">
        <v>18</v>
      </c>
      <c r="L1178" s="207" t="s">
        <v>61</v>
      </c>
      <c r="M1178" s="208"/>
    </row>
    <row r="1179" spans="1:16" ht="26.25" customHeight="1" x14ac:dyDescent="0.15">
      <c r="A1179" s="247"/>
      <c r="B1179" s="248"/>
      <c r="C1179" s="210"/>
      <c r="D1179" s="212"/>
      <c r="E1179" s="213"/>
      <c r="F1179" s="87" t="s">
        <v>12</v>
      </c>
      <c r="G1179" s="174" t="s">
        <v>13</v>
      </c>
      <c r="H1179" s="174" t="s">
        <v>17</v>
      </c>
      <c r="I1179" s="214"/>
      <c r="J1179" s="213"/>
      <c r="L1179" s="88" t="s">
        <v>104</v>
      </c>
      <c r="M1179" s="88" t="s">
        <v>101</v>
      </c>
    </row>
    <row r="1180" spans="1:16" s="94" customFormat="1" ht="28.5" customHeight="1" x14ac:dyDescent="0.15">
      <c r="A1180" s="249"/>
      <c r="B1180" s="250"/>
      <c r="C1180" s="89"/>
      <c r="D1180" s="90"/>
      <c r="E1180" s="91"/>
      <c r="F1180" s="93"/>
      <c r="G1180" s="93"/>
      <c r="H1180" s="93"/>
      <c r="I1180" s="92"/>
      <c r="J1180" s="92"/>
    </row>
    <row r="1181" spans="1:16" s="94" customFormat="1" ht="28.5" customHeight="1" x14ac:dyDescent="0.15">
      <c r="A1181" s="249"/>
      <c r="B1181" s="250"/>
      <c r="C1181" s="89"/>
      <c r="D1181" s="90"/>
      <c r="E1181" s="91"/>
      <c r="F1181" s="93"/>
      <c r="G1181" s="93"/>
      <c r="H1181" s="93"/>
      <c r="I1181" s="92"/>
      <c r="J1181" s="92"/>
      <c r="L1181" s="94" t="s">
        <v>163</v>
      </c>
      <c r="N1181" s="94">
        <f>COUNTIF($E$1:E1194,L1181)</f>
        <v>0</v>
      </c>
      <c r="O1181" s="95"/>
    </row>
    <row r="1182" spans="1:16" s="94" customFormat="1" ht="28.5" customHeight="1" x14ac:dyDescent="0.15">
      <c r="A1182" s="249"/>
      <c r="B1182" s="250"/>
      <c r="C1182" s="89"/>
      <c r="D1182" s="90"/>
      <c r="E1182" s="91"/>
      <c r="F1182" s="93"/>
      <c r="G1182" s="93"/>
      <c r="H1182" s="93"/>
      <c r="I1182" s="92"/>
      <c r="J1182" s="92"/>
      <c r="L1182" s="94" t="s">
        <v>154</v>
      </c>
      <c r="N1182" s="94">
        <f>COUNTIF($E$1:E1194,L1182)</f>
        <v>0</v>
      </c>
      <c r="O1182" s="95"/>
    </row>
    <row r="1183" spans="1:16" s="94" customFormat="1" ht="28.5" customHeight="1" x14ac:dyDescent="0.15">
      <c r="A1183" s="249"/>
      <c r="B1183" s="250"/>
      <c r="C1183" s="89"/>
      <c r="D1183" s="90"/>
      <c r="E1183" s="91"/>
      <c r="F1183" s="93"/>
      <c r="G1183" s="93"/>
      <c r="H1183" s="93"/>
      <c r="I1183" s="92"/>
      <c r="J1183" s="92"/>
      <c r="L1183" s="94" t="s">
        <v>166</v>
      </c>
      <c r="N1183" s="94">
        <f>COUNTIF($E$1:E1194,L1183)</f>
        <v>0</v>
      </c>
    </row>
    <row r="1184" spans="1:16" s="94" customFormat="1" ht="28.5" customHeight="1" x14ac:dyDescent="0.15">
      <c r="A1184" s="249"/>
      <c r="B1184" s="250"/>
      <c r="C1184" s="89"/>
      <c r="D1184" s="90"/>
      <c r="E1184" s="91"/>
      <c r="F1184" s="93"/>
      <c r="G1184" s="93"/>
      <c r="H1184" s="93"/>
      <c r="I1184" s="92"/>
      <c r="J1184" s="92"/>
      <c r="L1184" s="94" t="s">
        <v>146</v>
      </c>
      <c r="N1184" s="94">
        <f>COUNTIF($E$1:E1194,L1184)</f>
        <v>0</v>
      </c>
    </row>
    <row r="1185" spans="1:16" s="94" customFormat="1" ht="28.5" customHeight="1" x14ac:dyDescent="0.15">
      <c r="A1185" s="249"/>
      <c r="B1185" s="250"/>
      <c r="C1185" s="89"/>
      <c r="D1185" s="90"/>
      <c r="E1185" s="91"/>
      <c r="F1185" s="93"/>
      <c r="G1185" s="93"/>
      <c r="H1185" s="93"/>
      <c r="I1185" s="92"/>
      <c r="J1185" s="92"/>
      <c r="L1185" s="94" t="s">
        <v>137</v>
      </c>
      <c r="N1185" s="94">
        <f>COUNTIF($E$1:E1194,L1185)</f>
        <v>0</v>
      </c>
    </row>
    <row r="1186" spans="1:16" s="94" customFormat="1" ht="28.5" customHeight="1" x14ac:dyDescent="0.15">
      <c r="A1186" s="249"/>
      <c r="B1186" s="250"/>
      <c r="C1186" s="89"/>
      <c r="D1186" s="90"/>
      <c r="E1186" s="91"/>
      <c r="F1186" s="93"/>
      <c r="G1186" s="93"/>
      <c r="H1186" s="93"/>
      <c r="I1186" s="92"/>
      <c r="J1186" s="92"/>
      <c r="L1186" s="94" t="s">
        <v>138</v>
      </c>
      <c r="N1186" s="94">
        <f>COUNTIF($E$1:E1199,L1186)</f>
        <v>0</v>
      </c>
    </row>
    <row r="1187" spans="1:16" s="94" customFormat="1" ht="28.5" customHeight="1" x14ac:dyDescent="0.15">
      <c r="A1187" s="249"/>
      <c r="B1187" s="250"/>
      <c r="C1187" s="89"/>
      <c r="D1187" s="90"/>
      <c r="E1187" s="91"/>
      <c r="F1187" s="93"/>
      <c r="G1187" s="93"/>
      <c r="H1187" s="93"/>
      <c r="I1187" s="92"/>
      <c r="J1187" s="92"/>
      <c r="L1187" s="94" t="s">
        <v>149</v>
      </c>
      <c r="N1187" s="94">
        <f>COUNTIF($E$1:E1194,L1187)</f>
        <v>0</v>
      </c>
    </row>
    <row r="1188" spans="1:16" s="94" customFormat="1" ht="28.5" customHeight="1" x14ac:dyDescent="0.15">
      <c r="A1188" s="249"/>
      <c r="B1188" s="250"/>
      <c r="C1188" s="89"/>
      <c r="D1188" s="90"/>
      <c r="E1188" s="91"/>
      <c r="F1188" s="93"/>
      <c r="G1188" s="93"/>
      <c r="H1188" s="93"/>
      <c r="I1188" s="92"/>
      <c r="J1188" s="92"/>
      <c r="L1188" s="94" t="s">
        <v>150</v>
      </c>
      <c r="N1188" s="94">
        <f>COUNTIF($E$1:E1194,L1188)</f>
        <v>0</v>
      </c>
    </row>
    <row r="1189" spans="1:16" s="94" customFormat="1" ht="28.5" customHeight="1" x14ac:dyDescent="0.15">
      <c r="A1189" s="249"/>
      <c r="B1189" s="250"/>
      <c r="C1189" s="89"/>
      <c r="D1189" s="90"/>
      <c r="E1189" s="91"/>
      <c r="F1189" s="93"/>
      <c r="G1189" s="93"/>
      <c r="H1189" s="93"/>
      <c r="I1189" s="92"/>
      <c r="J1189" s="92"/>
      <c r="L1189" s="94" t="s">
        <v>165</v>
      </c>
      <c r="N1189" s="94">
        <f>COUNTIF($E$1:E1184,L1189)</f>
        <v>0</v>
      </c>
    </row>
    <row r="1190" spans="1:16" s="94" customFormat="1" ht="28.5" customHeight="1" x14ac:dyDescent="0.15">
      <c r="A1190" s="249"/>
      <c r="B1190" s="250"/>
      <c r="C1190" s="89"/>
      <c r="D1190" s="90"/>
      <c r="E1190" s="91"/>
      <c r="F1190" s="93"/>
      <c r="G1190" s="93"/>
      <c r="H1190" s="93"/>
      <c r="I1190" s="92"/>
      <c r="J1190" s="92"/>
      <c r="L1190" s="94" t="s">
        <v>142</v>
      </c>
      <c r="N1190" s="94">
        <f>COUNTIF($E$1:E1194,L1190)</f>
        <v>0</v>
      </c>
    </row>
    <row r="1191" spans="1:16" s="94" customFormat="1" ht="28.5" customHeight="1" x14ac:dyDescent="0.15">
      <c r="A1191" s="249"/>
      <c r="B1191" s="250"/>
      <c r="C1191" s="89"/>
      <c r="D1191" s="90"/>
      <c r="E1191" s="91"/>
      <c r="F1191" s="93"/>
      <c r="G1191" s="93"/>
      <c r="H1191" s="93"/>
      <c r="I1191" s="92"/>
      <c r="J1191" s="92"/>
      <c r="L1191" s="94" t="s">
        <v>143</v>
      </c>
      <c r="N1191" s="94">
        <f>COUNTIF($E$1:E1194,L1191)</f>
        <v>0</v>
      </c>
    </row>
    <row r="1192" spans="1:16" s="94" customFormat="1" ht="28.5" customHeight="1" x14ac:dyDescent="0.15">
      <c r="A1192" s="249"/>
      <c r="B1192" s="250"/>
      <c r="C1192" s="89"/>
      <c r="D1192" s="90"/>
      <c r="E1192" s="91"/>
      <c r="F1192" s="93"/>
      <c r="G1192" s="93"/>
      <c r="H1192" s="93"/>
      <c r="I1192" s="92"/>
      <c r="J1192" s="92"/>
    </row>
    <row r="1193" spans="1:16" s="94" customFormat="1" ht="28.5" customHeight="1" x14ac:dyDescent="0.15">
      <c r="A1193" s="249"/>
      <c r="B1193" s="250"/>
      <c r="C1193" s="89"/>
      <c r="D1193" s="90"/>
      <c r="E1193" s="91"/>
      <c r="F1193" s="93"/>
      <c r="G1193" s="93"/>
      <c r="H1193" s="93"/>
      <c r="I1193" s="92"/>
      <c r="J1193" s="92"/>
    </row>
    <row r="1194" spans="1:16" s="94" customFormat="1" ht="28.5" customHeight="1" x14ac:dyDescent="0.15">
      <c r="A1194" s="249"/>
      <c r="B1194" s="250"/>
      <c r="C1194" s="89"/>
      <c r="D1194" s="90"/>
      <c r="E1194" s="91"/>
      <c r="F1194" s="93"/>
      <c r="G1194" s="93"/>
      <c r="H1194" s="93"/>
      <c r="I1194" s="92"/>
      <c r="J1194" s="92"/>
      <c r="L1194" s="96" t="str">
        <f>L1179</f>
        <v>立候補
準備</v>
      </c>
      <c r="M1194" s="97" t="str">
        <f>IF(E1195="","　　　　　　　　　",SUMIF(D1180:D1194,L1194,C1180:C1194))</f>
        <v>　　　　　　　　　</v>
      </c>
    </row>
    <row r="1195" spans="1:16" s="94" customFormat="1" ht="25.15" customHeight="1" x14ac:dyDescent="0.15">
      <c r="A1195" s="251"/>
      <c r="B1195" s="251"/>
      <c r="D1195" s="98" t="s">
        <v>153</v>
      </c>
      <c r="E1195" s="99" t="str">
        <f>IF(SUM(C1180:C1194)=0,"",SUM(C1180:C1194))</f>
        <v/>
      </c>
      <c r="F1195" s="100" t="str">
        <f>"円、うち立候補準備："&amp;TEXT(M1194,"#,##0")&amp;"円、選挙運動："&amp;TEXT(M1195,"#,##0")&amp;"円）"</f>
        <v>円、うち立候補準備：　　　　　　　　　円、選挙運動：　　　　　　　　　円）</v>
      </c>
      <c r="G1195" s="101"/>
      <c r="H1195" s="100"/>
      <c r="I1195" s="100"/>
      <c r="J1195" s="100"/>
      <c r="L1195" s="96" t="str">
        <f>M1179</f>
        <v>選挙
運動</v>
      </c>
      <c r="M1195" s="97" t="str">
        <f>IF(E1195="","　　　　　　　　　",SUMIF(D1180:D1194,L1195,C1180:C1194))</f>
        <v>　　　　　　　　　</v>
      </c>
    </row>
    <row r="1196" spans="1:16" ht="20.45" customHeight="1" x14ac:dyDescent="0.15">
      <c r="F1196" s="117" t="str">
        <f>IF(E1177="","費計：",E1177&amp;"計：")</f>
        <v>費計：</v>
      </c>
      <c r="G1196" s="253" t="str">
        <f>IF(OR(E1177="",COUNTA(C1180:C1194)=0),"",SUMIF($E$1:E1195,E1177,$E$19:E1195))</f>
        <v/>
      </c>
      <c r="H1196" s="253" t="s">
        <v>29</v>
      </c>
    </row>
    <row r="1197" spans="1:16" ht="20.45" customHeight="1" x14ac:dyDescent="0.15">
      <c r="F1197" s="254" t="s">
        <v>115</v>
      </c>
      <c r="G1197" s="253" t="str">
        <f>IF(E1177="","",SUMIF($E$1:E1195,L1182,$E$19:E1195)+SUMIF($E$1:E1195,L1183,$E$19:E1195))</f>
        <v/>
      </c>
      <c r="H1197" s="253" t="s">
        <v>29</v>
      </c>
    </row>
    <row r="1198" spans="1:16" ht="16.899999999999999" customHeight="1" x14ac:dyDescent="0.15">
      <c r="A1198" s="242" t="s">
        <v>102</v>
      </c>
      <c r="B1198" s="242"/>
      <c r="C1198" s="103" t="str">
        <f>IF($C$1="　","(No.　　)",C1177+1)</f>
        <v>(No.　　)</v>
      </c>
      <c r="D1198" s="84" t="s">
        <v>103</v>
      </c>
      <c r="E1198" s="256"/>
      <c r="G1198" s="86"/>
      <c r="O1198" s="85" t="str">
        <f>IFERROR(VLOOKUP(E1198,L1202:N1212,3,FALSE),"")</f>
        <v/>
      </c>
      <c r="P1198" s="85" t="str">
        <f>IF(OR(E1198=L1203,E1198=L1204),N1203+N1204,"")</f>
        <v/>
      </c>
    </row>
    <row r="1199" spans="1:16" ht="26.25" customHeight="1" x14ac:dyDescent="0.15">
      <c r="A1199" s="245" t="s">
        <v>14</v>
      </c>
      <c r="B1199" s="246"/>
      <c r="C1199" s="209" t="s">
        <v>46</v>
      </c>
      <c r="D1199" s="211" t="s">
        <v>24</v>
      </c>
      <c r="E1199" s="213" t="s">
        <v>25</v>
      </c>
      <c r="F1199" s="116" t="s">
        <v>58</v>
      </c>
      <c r="G1199" s="116"/>
      <c r="H1199" s="116"/>
      <c r="I1199" s="214" t="s">
        <v>44</v>
      </c>
      <c r="J1199" s="213" t="s">
        <v>18</v>
      </c>
      <c r="L1199" s="207" t="s">
        <v>61</v>
      </c>
      <c r="M1199" s="208"/>
    </row>
    <row r="1200" spans="1:16" ht="26.25" customHeight="1" x14ac:dyDescent="0.15">
      <c r="A1200" s="247"/>
      <c r="B1200" s="248"/>
      <c r="C1200" s="210"/>
      <c r="D1200" s="212"/>
      <c r="E1200" s="213"/>
      <c r="F1200" s="87" t="s">
        <v>12</v>
      </c>
      <c r="G1200" s="174" t="s">
        <v>13</v>
      </c>
      <c r="H1200" s="174" t="s">
        <v>17</v>
      </c>
      <c r="I1200" s="214"/>
      <c r="J1200" s="213"/>
      <c r="L1200" s="88" t="s">
        <v>104</v>
      </c>
      <c r="M1200" s="88" t="s">
        <v>101</v>
      </c>
    </row>
    <row r="1201" spans="1:15" s="94" customFormat="1" ht="28.5" customHeight="1" x14ac:dyDescent="0.15">
      <c r="A1201" s="249"/>
      <c r="B1201" s="250"/>
      <c r="C1201" s="89"/>
      <c r="D1201" s="90"/>
      <c r="E1201" s="91"/>
      <c r="F1201" s="93"/>
      <c r="G1201" s="93"/>
      <c r="H1201" s="93"/>
      <c r="I1201" s="92"/>
      <c r="J1201" s="92"/>
    </row>
    <row r="1202" spans="1:15" s="94" customFormat="1" ht="28.5" customHeight="1" x14ac:dyDescent="0.15">
      <c r="A1202" s="249"/>
      <c r="B1202" s="250"/>
      <c r="C1202" s="89"/>
      <c r="D1202" s="90"/>
      <c r="E1202" s="91"/>
      <c r="F1202" s="93"/>
      <c r="G1202" s="93"/>
      <c r="H1202" s="93"/>
      <c r="I1202" s="92"/>
      <c r="J1202" s="92"/>
      <c r="L1202" s="94" t="s">
        <v>133</v>
      </c>
      <c r="N1202" s="94">
        <f>COUNTIF($E$1:E1215,L1202)</f>
        <v>0</v>
      </c>
      <c r="O1202" s="95"/>
    </row>
    <row r="1203" spans="1:15" s="94" customFormat="1" ht="28.5" customHeight="1" x14ac:dyDescent="0.15">
      <c r="A1203" s="249"/>
      <c r="B1203" s="250"/>
      <c r="C1203" s="89"/>
      <c r="D1203" s="90"/>
      <c r="E1203" s="91"/>
      <c r="F1203" s="93"/>
      <c r="G1203" s="93"/>
      <c r="H1203" s="93"/>
      <c r="I1203" s="92"/>
      <c r="J1203" s="92"/>
      <c r="L1203" s="94" t="s">
        <v>154</v>
      </c>
      <c r="N1203" s="94">
        <f>COUNTIF($E$1:E1215,L1203)</f>
        <v>0</v>
      </c>
      <c r="O1203" s="95"/>
    </row>
    <row r="1204" spans="1:15" s="94" customFormat="1" ht="28.5" customHeight="1" x14ac:dyDescent="0.15">
      <c r="A1204" s="249"/>
      <c r="B1204" s="250"/>
      <c r="C1204" s="89"/>
      <c r="D1204" s="90"/>
      <c r="E1204" s="91"/>
      <c r="F1204" s="93"/>
      <c r="G1204" s="93"/>
      <c r="H1204" s="93"/>
      <c r="I1204" s="92"/>
      <c r="J1204" s="92"/>
      <c r="L1204" s="94" t="s">
        <v>166</v>
      </c>
      <c r="N1204" s="94">
        <f>COUNTIF($E$1:E1215,L1204)</f>
        <v>0</v>
      </c>
    </row>
    <row r="1205" spans="1:15" s="94" customFormat="1" ht="28.5" customHeight="1" x14ac:dyDescent="0.15">
      <c r="A1205" s="249"/>
      <c r="B1205" s="250"/>
      <c r="C1205" s="89"/>
      <c r="D1205" s="90"/>
      <c r="E1205" s="91"/>
      <c r="F1205" s="93"/>
      <c r="G1205" s="93"/>
      <c r="H1205" s="93"/>
      <c r="I1205" s="92"/>
      <c r="J1205" s="92"/>
      <c r="L1205" s="94" t="s">
        <v>146</v>
      </c>
      <c r="N1205" s="94">
        <f>COUNTIF($E$1:E1215,L1205)</f>
        <v>0</v>
      </c>
    </row>
    <row r="1206" spans="1:15" s="94" customFormat="1" ht="28.5" customHeight="1" x14ac:dyDescent="0.15">
      <c r="A1206" s="249"/>
      <c r="B1206" s="250"/>
      <c r="C1206" s="89"/>
      <c r="D1206" s="90"/>
      <c r="E1206" s="91"/>
      <c r="F1206" s="93"/>
      <c r="G1206" s="93"/>
      <c r="H1206" s="93"/>
      <c r="I1206" s="92"/>
      <c r="J1206" s="92"/>
      <c r="L1206" s="94" t="s">
        <v>147</v>
      </c>
      <c r="N1206" s="94">
        <f>COUNTIF($E$1:E1215,L1206)</f>
        <v>0</v>
      </c>
    </row>
    <row r="1207" spans="1:15" s="94" customFormat="1" ht="28.5" customHeight="1" x14ac:dyDescent="0.15">
      <c r="A1207" s="249"/>
      <c r="B1207" s="250"/>
      <c r="C1207" s="89"/>
      <c r="D1207" s="90"/>
      <c r="E1207" s="91"/>
      <c r="F1207" s="93"/>
      <c r="G1207" s="93"/>
      <c r="H1207" s="93"/>
      <c r="I1207" s="92"/>
      <c r="J1207" s="92"/>
      <c r="L1207" s="94" t="s">
        <v>156</v>
      </c>
      <c r="N1207" s="94">
        <f>COUNTIF($E$1:E1220,L1207)</f>
        <v>0</v>
      </c>
    </row>
    <row r="1208" spans="1:15" s="94" customFormat="1" ht="28.5" customHeight="1" x14ac:dyDescent="0.15">
      <c r="A1208" s="249"/>
      <c r="B1208" s="250"/>
      <c r="C1208" s="89"/>
      <c r="D1208" s="90"/>
      <c r="E1208" s="91"/>
      <c r="F1208" s="93"/>
      <c r="G1208" s="93"/>
      <c r="H1208" s="93"/>
      <c r="I1208" s="92"/>
      <c r="J1208" s="92"/>
      <c r="L1208" s="94" t="s">
        <v>149</v>
      </c>
      <c r="N1208" s="94">
        <f>COUNTIF($E$1:E1215,L1208)</f>
        <v>0</v>
      </c>
    </row>
    <row r="1209" spans="1:15" s="94" customFormat="1" ht="28.5" customHeight="1" x14ac:dyDescent="0.15">
      <c r="A1209" s="249"/>
      <c r="B1209" s="250"/>
      <c r="C1209" s="89"/>
      <c r="D1209" s="90"/>
      <c r="E1209" s="91"/>
      <c r="F1209" s="93"/>
      <c r="G1209" s="93"/>
      <c r="H1209" s="93"/>
      <c r="I1209" s="92"/>
      <c r="J1209" s="92"/>
      <c r="L1209" s="94" t="s">
        <v>140</v>
      </c>
      <c r="N1209" s="94">
        <f>COUNTIF($E$1:E1215,L1209)</f>
        <v>0</v>
      </c>
    </row>
    <row r="1210" spans="1:15" s="94" customFormat="1" ht="28.5" customHeight="1" x14ac:dyDescent="0.15">
      <c r="A1210" s="249"/>
      <c r="B1210" s="250"/>
      <c r="C1210" s="89"/>
      <c r="D1210" s="90"/>
      <c r="E1210" s="91"/>
      <c r="F1210" s="93"/>
      <c r="G1210" s="93"/>
      <c r="H1210" s="93"/>
      <c r="I1210" s="92"/>
      <c r="J1210" s="92"/>
      <c r="L1210" s="94" t="s">
        <v>141</v>
      </c>
      <c r="N1210" s="94">
        <f>COUNTIF($E$1:E1205,L1210)</f>
        <v>0</v>
      </c>
    </row>
    <row r="1211" spans="1:15" s="94" customFormat="1" ht="28.5" customHeight="1" x14ac:dyDescent="0.15">
      <c r="A1211" s="249"/>
      <c r="B1211" s="250"/>
      <c r="C1211" s="89"/>
      <c r="D1211" s="90"/>
      <c r="E1211" s="91"/>
      <c r="F1211" s="93"/>
      <c r="G1211" s="93"/>
      <c r="H1211" s="93"/>
      <c r="I1211" s="92"/>
      <c r="J1211" s="92"/>
      <c r="L1211" s="94" t="s">
        <v>159</v>
      </c>
      <c r="N1211" s="94">
        <f>COUNTIF($E$1:E1215,L1211)</f>
        <v>0</v>
      </c>
    </row>
    <row r="1212" spans="1:15" s="94" customFormat="1" ht="28.5" customHeight="1" x14ac:dyDescent="0.15">
      <c r="A1212" s="249"/>
      <c r="B1212" s="250"/>
      <c r="C1212" s="89"/>
      <c r="D1212" s="90"/>
      <c r="E1212" s="91"/>
      <c r="F1212" s="93"/>
      <c r="G1212" s="93"/>
      <c r="H1212" s="93"/>
      <c r="I1212" s="92"/>
      <c r="J1212" s="92"/>
      <c r="L1212" s="94" t="s">
        <v>160</v>
      </c>
      <c r="N1212" s="94">
        <f>COUNTIF($E$1:E1215,L1212)</f>
        <v>0</v>
      </c>
    </row>
    <row r="1213" spans="1:15" s="94" customFormat="1" ht="28.5" customHeight="1" x14ac:dyDescent="0.15">
      <c r="A1213" s="249"/>
      <c r="B1213" s="250"/>
      <c r="C1213" s="89"/>
      <c r="D1213" s="90"/>
      <c r="E1213" s="91"/>
      <c r="F1213" s="93"/>
      <c r="G1213" s="93"/>
      <c r="H1213" s="93"/>
      <c r="I1213" s="92"/>
      <c r="J1213" s="92"/>
    </row>
    <row r="1214" spans="1:15" s="94" customFormat="1" ht="28.5" customHeight="1" x14ac:dyDescent="0.15">
      <c r="A1214" s="249"/>
      <c r="B1214" s="250"/>
      <c r="C1214" s="89"/>
      <c r="D1214" s="90"/>
      <c r="E1214" s="91"/>
      <c r="F1214" s="93"/>
      <c r="G1214" s="93"/>
      <c r="H1214" s="93"/>
      <c r="I1214" s="92"/>
      <c r="J1214" s="92"/>
    </row>
    <row r="1215" spans="1:15" s="94" customFormat="1" ht="28.5" customHeight="1" x14ac:dyDescent="0.15">
      <c r="A1215" s="249"/>
      <c r="B1215" s="250"/>
      <c r="C1215" s="89"/>
      <c r="D1215" s="90"/>
      <c r="E1215" s="91"/>
      <c r="F1215" s="93"/>
      <c r="G1215" s="93"/>
      <c r="H1215" s="93"/>
      <c r="I1215" s="92"/>
      <c r="J1215" s="92"/>
      <c r="L1215" s="96" t="str">
        <f>L1200</f>
        <v>立候補
準備</v>
      </c>
      <c r="M1215" s="97" t="str">
        <f>IF(E1216="","　　　　　　　　　",SUMIF(D1201:D1215,L1215,C1201:C1215))</f>
        <v>　　　　　　　　　</v>
      </c>
    </row>
    <row r="1216" spans="1:15" s="94" customFormat="1" ht="25.15" customHeight="1" x14ac:dyDescent="0.15">
      <c r="A1216" s="251"/>
      <c r="B1216" s="251"/>
      <c r="D1216" s="98" t="s">
        <v>162</v>
      </c>
      <c r="E1216" s="99" t="str">
        <f>IF(SUM(C1201:C1215)=0,"",SUM(C1201:C1215))</f>
        <v/>
      </c>
      <c r="F1216" s="100" t="str">
        <f>"円、うち立候補準備："&amp;TEXT(M1215,"#,##0")&amp;"円、選挙運動："&amp;TEXT(M1216,"#,##0")&amp;"円）"</f>
        <v>円、うち立候補準備：　　　　　　　　　円、選挙運動：　　　　　　　　　円）</v>
      </c>
      <c r="G1216" s="101"/>
      <c r="H1216" s="100"/>
      <c r="I1216" s="100"/>
      <c r="J1216" s="100"/>
      <c r="L1216" s="96" t="str">
        <f>M1200</f>
        <v>選挙
運動</v>
      </c>
      <c r="M1216" s="97" t="str">
        <f>IF(E1216="","　　　　　　　　　",SUMIF(D1201:D1215,L1216,C1201:C1215))</f>
        <v>　　　　　　　　　</v>
      </c>
    </row>
    <row r="1217" spans="1:16" ht="20.45" customHeight="1" x14ac:dyDescent="0.15">
      <c r="F1217" s="117" t="str">
        <f>IF(E1198="","費計：",E1198&amp;"計：")</f>
        <v>費計：</v>
      </c>
      <c r="G1217" s="253" t="str">
        <f>IF(OR(E1198="",COUNTA(C1201:C1215)=0),"",SUMIF($E$1:E1216,E1198,$E$19:E1216))</f>
        <v/>
      </c>
      <c r="H1217" s="253" t="s">
        <v>29</v>
      </c>
    </row>
    <row r="1218" spans="1:16" ht="20.45" customHeight="1" x14ac:dyDescent="0.15">
      <c r="F1218" s="254" t="s">
        <v>115</v>
      </c>
      <c r="G1218" s="253" t="str">
        <f>IF(E1198="","",SUMIF($E$1:E1216,L1203,$E$19:E1216)+SUMIF($E$1:E1216,L1204,$E$19:E1216))</f>
        <v/>
      </c>
      <c r="H1218" s="253" t="s">
        <v>29</v>
      </c>
    </row>
    <row r="1219" spans="1:16" ht="16.899999999999999" customHeight="1" x14ac:dyDescent="0.15">
      <c r="A1219" s="242" t="s">
        <v>102</v>
      </c>
      <c r="B1219" s="242"/>
      <c r="C1219" s="103" t="str">
        <f>IF($C$1="　","(No.　　)",C1198+1)</f>
        <v>(No.　　)</v>
      </c>
      <c r="D1219" s="84" t="s">
        <v>103</v>
      </c>
      <c r="E1219" s="256"/>
      <c r="G1219" s="86"/>
      <c r="O1219" s="85" t="str">
        <f>IFERROR(VLOOKUP(E1219,L1223:N1233,3,FALSE),"")</f>
        <v/>
      </c>
      <c r="P1219" s="85" t="str">
        <f>IF(OR(E1219=L1224,E1219=L1225),N1224+N1225,"")</f>
        <v/>
      </c>
    </row>
    <row r="1220" spans="1:16" ht="26.25" customHeight="1" x14ac:dyDescent="0.15">
      <c r="A1220" s="245" t="s">
        <v>14</v>
      </c>
      <c r="B1220" s="246"/>
      <c r="C1220" s="209" t="s">
        <v>46</v>
      </c>
      <c r="D1220" s="211" t="s">
        <v>24</v>
      </c>
      <c r="E1220" s="213" t="s">
        <v>25</v>
      </c>
      <c r="F1220" s="116" t="s">
        <v>58</v>
      </c>
      <c r="G1220" s="116"/>
      <c r="H1220" s="116"/>
      <c r="I1220" s="214" t="s">
        <v>44</v>
      </c>
      <c r="J1220" s="213" t="s">
        <v>18</v>
      </c>
      <c r="L1220" s="207" t="s">
        <v>61</v>
      </c>
      <c r="M1220" s="208"/>
    </row>
    <row r="1221" spans="1:16" ht="26.25" customHeight="1" x14ac:dyDescent="0.15">
      <c r="A1221" s="247"/>
      <c r="B1221" s="248"/>
      <c r="C1221" s="210"/>
      <c r="D1221" s="212"/>
      <c r="E1221" s="213"/>
      <c r="F1221" s="87" t="s">
        <v>12</v>
      </c>
      <c r="G1221" s="174" t="s">
        <v>13</v>
      </c>
      <c r="H1221" s="174" t="s">
        <v>17</v>
      </c>
      <c r="I1221" s="214"/>
      <c r="J1221" s="213"/>
      <c r="L1221" s="88" t="s">
        <v>104</v>
      </c>
      <c r="M1221" s="88" t="s">
        <v>101</v>
      </c>
    </row>
    <row r="1222" spans="1:16" s="94" customFormat="1" ht="28.5" customHeight="1" x14ac:dyDescent="0.15">
      <c r="A1222" s="249"/>
      <c r="B1222" s="250"/>
      <c r="C1222" s="89"/>
      <c r="D1222" s="90"/>
      <c r="E1222" s="91"/>
      <c r="F1222" s="93"/>
      <c r="G1222" s="93"/>
      <c r="H1222" s="93"/>
      <c r="I1222" s="92"/>
      <c r="J1222" s="92"/>
    </row>
    <row r="1223" spans="1:16" s="94" customFormat="1" ht="28.5" customHeight="1" x14ac:dyDescent="0.15">
      <c r="A1223" s="249"/>
      <c r="B1223" s="250"/>
      <c r="C1223" s="89"/>
      <c r="D1223" s="90"/>
      <c r="E1223" s="91"/>
      <c r="F1223" s="93"/>
      <c r="G1223" s="93"/>
      <c r="H1223" s="93"/>
      <c r="I1223" s="92"/>
      <c r="J1223" s="92"/>
      <c r="L1223" s="94" t="s">
        <v>133</v>
      </c>
      <c r="N1223" s="94">
        <f>COUNTIF($E$1:E1236,L1223)</f>
        <v>0</v>
      </c>
      <c r="O1223" s="95"/>
    </row>
    <row r="1224" spans="1:16" s="94" customFormat="1" ht="28.5" customHeight="1" x14ac:dyDescent="0.15">
      <c r="A1224" s="249"/>
      <c r="B1224" s="250"/>
      <c r="C1224" s="89"/>
      <c r="D1224" s="90"/>
      <c r="E1224" s="91"/>
      <c r="F1224" s="93"/>
      <c r="G1224" s="93"/>
      <c r="H1224" s="93"/>
      <c r="I1224" s="92"/>
      <c r="J1224" s="92"/>
      <c r="L1224" s="94" t="s">
        <v>154</v>
      </c>
      <c r="N1224" s="94">
        <f>COUNTIF($E$1:E1236,L1224)</f>
        <v>0</v>
      </c>
      <c r="O1224" s="95"/>
    </row>
    <row r="1225" spans="1:16" s="94" customFormat="1" ht="28.5" customHeight="1" x14ac:dyDescent="0.15">
      <c r="A1225" s="249"/>
      <c r="B1225" s="250"/>
      <c r="C1225" s="89"/>
      <c r="D1225" s="90"/>
      <c r="E1225" s="91"/>
      <c r="F1225" s="93"/>
      <c r="G1225" s="93"/>
      <c r="H1225" s="93"/>
      <c r="I1225" s="92"/>
      <c r="J1225" s="92"/>
      <c r="L1225" s="94" t="s">
        <v>161</v>
      </c>
      <c r="N1225" s="94">
        <f>COUNTIF($E$1:E1236,L1225)</f>
        <v>0</v>
      </c>
    </row>
    <row r="1226" spans="1:16" s="94" customFormat="1" ht="28.5" customHeight="1" x14ac:dyDescent="0.15">
      <c r="A1226" s="249"/>
      <c r="B1226" s="250"/>
      <c r="C1226" s="89"/>
      <c r="D1226" s="90"/>
      <c r="E1226" s="91"/>
      <c r="F1226" s="93"/>
      <c r="G1226" s="93"/>
      <c r="H1226" s="93"/>
      <c r="I1226" s="92"/>
      <c r="J1226" s="92"/>
      <c r="L1226" s="94" t="s">
        <v>155</v>
      </c>
      <c r="N1226" s="94">
        <f>COUNTIF($E$1:E1236,L1226)</f>
        <v>0</v>
      </c>
    </row>
    <row r="1227" spans="1:16" s="94" customFormat="1" ht="28.5" customHeight="1" x14ac:dyDescent="0.15">
      <c r="A1227" s="249"/>
      <c r="B1227" s="250"/>
      <c r="C1227" s="89"/>
      <c r="D1227" s="90"/>
      <c r="E1227" s="91"/>
      <c r="F1227" s="93"/>
      <c r="G1227" s="93"/>
      <c r="H1227" s="93"/>
      <c r="I1227" s="92"/>
      <c r="J1227" s="92"/>
      <c r="L1227" s="94" t="s">
        <v>147</v>
      </c>
      <c r="N1227" s="94">
        <f>COUNTIF($E$1:E1236,L1227)</f>
        <v>0</v>
      </c>
    </row>
    <row r="1228" spans="1:16" s="94" customFormat="1" ht="28.5" customHeight="1" x14ac:dyDescent="0.15">
      <c r="A1228" s="249"/>
      <c r="B1228" s="250"/>
      <c r="C1228" s="89"/>
      <c r="D1228" s="90"/>
      <c r="E1228" s="91"/>
      <c r="F1228" s="93"/>
      <c r="G1228" s="93"/>
      <c r="H1228" s="93"/>
      <c r="I1228" s="92"/>
      <c r="J1228" s="92"/>
      <c r="L1228" s="94" t="s">
        <v>138</v>
      </c>
      <c r="N1228" s="94">
        <f>COUNTIF($E$1:E1241,L1228)</f>
        <v>0</v>
      </c>
    </row>
    <row r="1229" spans="1:16" s="94" customFormat="1" ht="28.5" customHeight="1" x14ac:dyDescent="0.15">
      <c r="A1229" s="249"/>
      <c r="B1229" s="250"/>
      <c r="C1229" s="89"/>
      <c r="D1229" s="90"/>
      <c r="E1229" s="91"/>
      <c r="F1229" s="93"/>
      <c r="G1229" s="93"/>
      <c r="H1229" s="93"/>
      <c r="I1229" s="92"/>
      <c r="J1229" s="92"/>
      <c r="L1229" s="94" t="s">
        <v>149</v>
      </c>
      <c r="N1229" s="94">
        <f>COUNTIF($E$1:E1236,L1229)</f>
        <v>0</v>
      </c>
    </row>
    <row r="1230" spans="1:16" s="94" customFormat="1" ht="28.5" customHeight="1" x14ac:dyDescent="0.15">
      <c r="A1230" s="249"/>
      <c r="B1230" s="250"/>
      <c r="C1230" s="89"/>
      <c r="D1230" s="90"/>
      <c r="E1230" s="91"/>
      <c r="F1230" s="93"/>
      <c r="G1230" s="93"/>
      <c r="H1230" s="93"/>
      <c r="I1230" s="92"/>
      <c r="J1230" s="92"/>
      <c r="L1230" s="94" t="s">
        <v>158</v>
      </c>
      <c r="N1230" s="94">
        <f>COUNTIF($E$1:E1236,L1230)</f>
        <v>0</v>
      </c>
    </row>
    <row r="1231" spans="1:16" s="94" customFormat="1" ht="28.5" customHeight="1" x14ac:dyDescent="0.15">
      <c r="A1231" s="249"/>
      <c r="B1231" s="250"/>
      <c r="C1231" s="89"/>
      <c r="D1231" s="90"/>
      <c r="E1231" s="91"/>
      <c r="F1231" s="93"/>
      <c r="G1231" s="93"/>
      <c r="H1231" s="93"/>
      <c r="I1231" s="92"/>
      <c r="J1231" s="92"/>
      <c r="L1231" s="94" t="s">
        <v>151</v>
      </c>
      <c r="N1231" s="94">
        <f>COUNTIF($E$1:E1226,L1231)</f>
        <v>0</v>
      </c>
    </row>
    <row r="1232" spans="1:16" s="94" customFormat="1" ht="28.5" customHeight="1" x14ac:dyDescent="0.15">
      <c r="A1232" s="249"/>
      <c r="B1232" s="250"/>
      <c r="C1232" s="89"/>
      <c r="D1232" s="90"/>
      <c r="E1232" s="91"/>
      <c r="F1232" s="93"/>
      <c r="G1232" s="93"/>
      <c r="H1232" s="93"/>
      <c r="I1232" s="92"/>
      <c r="J1232" s="92"/>
      <c r="L1232" s="94" t="s">
        <v>159</v>
      </c>
      <c r="N1232" s="94">
        <f>COUNTIF($E$1:E1236,L1232)</f>
        <v>0</v>
      </c>
    </row>
    <row r="1233" spans="1:16" s="94" customFormat="1" ht="28.5" customHeight="1" x14ac:dyDescent="0.15">
      <c r="A1233" s="249"/>
      <c r="B1233" s="250"/>
      <c r="C1233" s="89"/>
      <c r="D1233" s="90"/>
      <c r="E1233" s="91"/>
      <c r="F1233" s="93"/>
      <c r="G1233" s="93"/>
      <c r="H1233" s="93"/>
      <c r="I1233" s="92"/>
      <c r="J1233" s="92"/>
      <c r="L1233" s="94" t="s">
        <v>144</v>
      </c>
      <c r="N1233" s="94">
        <f>COUNTIF($E$1:E1236,L1233)</f>
        <v>0</v>
      </c>
    </row>
    <row r="1234" spans="1:16" s="94" customFormat="1" ht="28.5" customHeight="1" x14ac:dyDescent="0.15">
      <c r="A1234" s="249"/>
      <c r="B1234" s="250"/>
      <c r="C1234" s="89"/>
      <c r="D1234" s="90"/>
      <c r="E1234" s="91"/>
      <c r="F1234" s="93"/>
      <c r="G1234" s="93"/>
      <c r="H1234" s="93"/>
      <c r="I1234" s="92"/>
      <c r="J1234" s="92"/>
    </row>
    <row r="1235" spans="1:16" s="94" customFormat="1" ht="28.5" customHeight="1" x14ac:dyDescent="0.15">
      <c r="A1235" s="249"/>
      <c r="B1235" s="250"/>
      <c r="C1235" s="89"/>
      <c r="D1235" s="90"/>
      <c r="E1235" s="91"/>
      <c r="F1235" s="93"/>
      <c r="G1235" s="93"/>
      <c r="H1235" s="93"/>
      <c r="I1235" s="92"/>
      <c r="J1235" s="92"/>
    </row>
    <row r="1236" spans="1:16" s="94" customFormat="1" ht="28.5" customHeight="1" x14ac:dyDescent="0.15">
      <c r="A1236" s="249"/>
      <c r="B1236" s="250"/>
      <c r="C1236" s="89"/>
      <c r="D1236" s="90"/>
      <c r="E1236" s="91"/>
      <c r="F1236" s="93"/>
      <c r="G1236" s="93"/>
      <c r="H1236" s="93"/>
      <c r="I1236" s="92"/>
      <c r="J1236" s="92"/>
      <c r="L1236" s="96" t="str">
        <f>L1221</f>
        <v>立候補
準備</v>
      </c>
      <c r="M1236" s="97" t="str">
        <f>IF(E1237="","　　　　　　　　　",SUMIF(D1222:D1236,L1236,C1222:C1236))</f>
        <v>　　　　　　　　　</v>
      </c>
    </row>
    <row r="1237" spans="1:16" s="94" customFormat="1" ht="25.15" customHeight="1" x14ac:dyDescent="0.15">
      <c r="A1237" s="251"/>
      <c r="B1237" s="251"/>
      <c r="D1237" s="98" t="s">
        <v>85</v>
      </c>
      <c r="E1237" s="99" t="str">
        <f>IF(SUM(C1222:C1236)=0,"",SUM(C1222:C1236))</f>
        <v/>
      </c>
      <c r="F1237" s="100" t="str">
        <f>"円、うち立候補準備："&amp;TEXT(M1236,"#,##0")&amp;"円、選挙運動："&amp;TEXT(M1237,"#,##0")&amp;"円）"</f>
        <v>円、うち立候補準備：　　　　　　　　　円、選挙運動：　　　　　　　　　円）</v>
      </c>
      <c r="G1237" s="101"/>
      <c r="H1237" s="100"/>
      <c r="I1237" s="100"/>
      <c r="J1237" s="100"/>
      <c r="L1237" s="96" t="str">
        <f>M1221</f>
        <v>選挙
運動</v>
      </c>
      <c r="M1237" s="97" t="str">
        <f>IF(E1237="","　　　　　　　　　",SUMIF(D1222:D1236,L1237,C1222:C1236))</f>
        <v>　　　　　　　　　</v>
      </c>
    </row>
    <row r="1238" spans="1:16" ht="20.45" customHeight="1" x14ac:dyDescent="0.15">
      <c r="F1238" s="117" t="str">
        <f>IF(E1219="","費計：",E1219&amp;"計：")</f>
        <v>費計：</v>
      </c>
      <c r="G1238" s="253" t="str">
        <f>IF(OR(E1219="",COUNTA(C1222:C1236)=0),"",SUMIF($E$1:E1237,E1219,$E$19:E1237))</f>
        <v/>
      </c>
      <c r="H1238" s="253" t="s">
        <v>29</v>
      </c>
    </row>
    <row r="1239" spans="1:16" ht="20.45" customHeight="1" x14ac:dyDescent="0.15">
      <c r="F1239" s="254" t="s">
        <v>115</v>
      </c>
      <c r="G1239" s="253" t="str">
        <f>IF(E1219="","",SUMIF($E$1:E1237,L1224,$E$19:E1237)+SUMIF($E$1:E1237,L1225,$E$19:E1237))</f>
        <v/>
      </c>
      <c r="H1239" s="253" t="s">
        <v>29</v>
      </c>
    </row>
    <row r="1240" spans="1:16" ht="16.899999999999999" customHeight="1" x14ac:dyDescent="0.15">
      <c r="A1240" s="242" t="s">
        <v>102</v>
      </c>
      <c r="B1240" s="242"/>
      <c r="C1240" s="103" t="str">
        <f>IF($C$1="　","(No.　　)",C1219+1)</f>
        <v>(No.　　)</v>
      </c>
      <c r="D1240" s="84" t="s">
        <v>103</v>
      </c>
      <c r="E1240" s="256"/>
      <c r="G1240" s="86"/>
      <c r="O1240" s="85" t="str">
        <f>IFERROR(VLOOKUP(E1240,L1244:N1254,3,FALSE),"")</f>
        <v/>
      </c>
      <c r="P1240" s="85" t="str">
        <f>IF(OR(E1240=L1245,E1240=L1246),N1245+N1246,"")</f>
        <v/>
      </c>
    </row>
    <row r="1241" spans="1:16" ht="26.25" customHeight="1" x14ac:dyDescent="0.15">
      <c r="A1241" s="245" t="s">
        <v>14</v>
      </c>
      <c r="B1241" s="246"/>
      <c r="C1241" s="209" t="s">
        <v>46</v>
      </c>
      <c r="D1241" s="211" t="s">
        <v>24</v>
      </c>
      <c r="E1241" s="213" t="s">
        <v>25</v>
      </c>
      <c r="F1241" s="116" t="s">
        <v>58</v>
      </c>
      <c r="G1241" s="116"/>
      <c r="H1241" s="116"/>
      <c r="I1241" s="214" t="s">
        <v>44</v>
      </c>
      <c r="J1241" s="213" t="s">
        <v>18</v>
      </c>
      <c r="L1241" s="207" t="s">
        <v>61</v>
      </c>
      <c r="M1241" s="208"/>
    </row>
    <row r="1242" spans="1:16" ht="26.25" customHeight="1" x14ac:dyDescent="0.15">
      <c r="A1242" s="247"/>
      <c r="B1242" s="248"/>
      <c r="C1242" s="210"/>
      <c r="D1242" s="212"/>
      <c r="E1242" s="213"/>
      <c r="F1242" s="87" t="s">
        <v>12</v>
      </c>
      <c r="G1242" s="174" t="s">
        <v>13</v>
      </c>
      <c r="H1242" s="174" t="s">
        <v>17</v>
      </c>
      <c r="I1242" s="214"/>
      <c r="J1242" s="213"/>
      <c r="L1242" s="88" t="s">
        <v>104</v>
      </c>
      <c r="M1242" s="88" t="s">
        <v>101</v>
      </c>
    </row>
    <row r="1243" spans="1:16" s="94" customFormat="1" ht="28.5" customHeight="1" x14ac:dyDescent="0.15">
      <c r="A1243" s="249"/>
      <c r="B1243" s="250"/>
      <c r="C1243" s="89"/>
      <c r="D1243" s="90"/>
      <c r="E1243" s="91"/>
      <c r="F1243" s="93"/>
      <c r="G1243" s="93"/>
      <c r="H1243" s="93"/>
      <c r="I1243" s="92"/>
      <c r="J1243" s="92"/>
    </row>
    <row r="1244" spans="1:16" s="94" customFormat="1" ht="28.5" customHeight="1" x14ac:dyDescent="0.15">
      <c r="A1244" s="249"/>
      <c r="B1244" s="250"/>
      <c r="C1244" s="89"/>
      <c r="D1244" s="90"/>
      <c r="E1244" s="91"/>
      <c r="F1244" s="93"/>
      <c r="G1244" s="93"/>
      <c r="H1244" s="93"/>
      <c r="I1244" s="92"/>
      <c r="J1244" s="92"/>
      <c r="L1244" s="94" t="s">
        <v>132</v>
      </c>
      <c r="N1244" s="94">
        <f>COUNTIF($E$1:E1257,L1244)</f>
        <v>0</v>
      </c>
      <c r="O1244" s="95"/>
    </row>
    <row r="1245" spans="1:16" s="94" customFormat="1" ht="28.5" customHeight="1" x14ac:dyDescent="0.15">
      <c r="A1245" s="249"/>
      <c r="B1245" s="250"/>
      <c r="C1245" s="89"/>
      <c r="D1245" s="90"/>
      <c r="E1245" s="91"/>
      <c r="F1245" s="93"/>
      <c r="G1245" s="93"/>
      <c r="H1245" s="93"/>
      <c r="I1245" s="92"/>
      <c r="J1245" s="92"/>
      <c r="L1245" s="94" t="s">
        <v>134</v>
      </c>
      <c r="N1245" s="94">
        <f>COUNTIF($E$1:E1257,L1245)</f>
        <v>0</v>
      </c>
      <c r="O1245" s="95"/>
    </row>
    <row r="1246" spans="1:16" s="94" customFormat="1" ht="28.5" customHeight="1" x14ac:dyDescent="0.15">
      <c r="A1246" s="249"/>
      <c r="B1246" s="250"/>
      <c r="C1246" s="89"/>
      <c r="D1246" s="90"/>
      <c r="E1246" s="91"/>
      <c r="F1246" s="93"/>
      <c r="G1246" s="93"/>
      <c r="H1246" s="93"/>
      <c r="I1246" s="92"/>
      <c r="J1246" s="92"/>
      <c r="L1246" s="94" t="s">
        <v>135</v>
      </c>
      <c r="N1246" s="94">
        <f>COUNTIF($E$1:E1257,L1246)</f>
        <v>0</v>
      </c>
    </row>
    <row r="1247" spans="1:16" s="94" customFormat="1" ht="28.5" customHeight="1" x14ac:dyDescent="0.15">
      <c r="A1247" s="249"/>
      <c r="B1247" s="250"/>
      <c r="C1247" s="89"/>
      <c r="D1247" s="90"/>
      <c r="E1247" s="91"/>
      <c r="F1247" s="93"/>
      <c r="G1247" s="93"/>
      <c r="H1247" s="93"/>
      <c r="I1247" s="92"/>
      <c r="J1247" s="92"/>
      <c r="L1247" s="94" t="s">
        <v>136</v>
      </c>
      <c r="N1247" s="94">
        <f>COUNTIF($E$1:E1257,L1247)</f>
        <v>0</v>
      </c>
    </row>
    <row r="1248" spans="1:16" s="94" customFormat="1" ht="28.5" customHeight="1" x14ac:dyDescent="0.15">
      <c r="A1248" s="249"/>
      <c r="B1248" s="250"/>
      <c r="C1248" s="89"/>
      <c r="D1248" s="90"/>
      <c r="E1248" s="91"/>
      <c r="F1248" s="93"/>
      <c r="G1248" s="93"/>
      <c r="H1248" s="93"/>
      <c r="I1248" s="92"/>
      <c r="J1248" s="92"/>
      <c r="L1248" s="94" t="s">
        <v>137</v>
      </c>
      <c r="N1248" s="94">
        <f>COUNTIF($E$1:E1257,L1248)</f>
        <v>0</v>
      </c>
    </row>
    <row r="1249" spans="1:16" s="94" customFormat="1" ht="28.5" customHeight="1" x14ac:dyDescent="0.15">
      <c r="A1249" s="249"/>
      <c r="B1249" s="250"/>
      <c r="C1249" s="89"/>
      <c r="D1249" s="90"/>
      <c r="E1249" s="91"/>
      <c r="F1249" s="93"/>
      <c r="G1249" s="93"/>
      <c r="H1249" s="93"/>
      <c r="I1249" s="92"/>
      <c r="J1249" s="92"/>
      <c r="L1249" s="94" t="s">
        <v>138</v>
      </c>
      <c r="N1249" s="94">
        <f>COUNTIF($E$1:E1262,L1249)</f>
        <v>0</v>
      </c>
    </row>
    <row r="1250" spans="1:16" s="94" customFormat="1" ht="28.5" customHeight="1" x14ac:dyDescent="0.15">
      <c r="A1250" s="249"/>
      <c r="B1250" s="250"/>
      <c r="C1250" s="89"/>
      <c r="D1250" s="90"/>
      <c r="E1250" s="91"/>
      <c r="F1250" s="93"/>
      <c r="G1250" s="93"/>
      <c r="H1250" s="93"/>
      <c r="I1250" s="92"/>
      <c r="J1250" s="92"/>
      <c r="L1250" s="94" t="s">
        <v>139</v>
      </c>
      <c r="N1250" s="94">
        <f>COUNTIF($E$1:E1257,L1250)</f>
        <v>0</v>
      </c>
    </row>
    <row r="1251" spans="1:16" s="94" customFormat="1" ht="28.5" customHeight="1" x14ac:dyDescent="0.15">
      <c r="A1251" s="249"/>
      <c r="B1251" s="250"/>
      <c r="C1251" s="89"/>
      <c r="D1251" s="90"/>
      <c r="E1251" s="91"/>
      <c r="F1251" s="93"/>
      <c r="G1251" s="93"/>
      <c r="H1251" s="93"/>
      <c r="I1251" s="92"/>
      <c r="J1251" s="92"/>
      <c r="L1251" s="94" t="s">
        <v>140</v>
      </c>
      <c r="N1251" s="94">
        <f>COUNTIF($E$1:E1257,L1251)</f>
        <v>0</v>
      </c>
    </row>
    <row r="1252" spans="1:16" s="94" customFormat="1" ht="28.5" customHeight="1" x14ac:dyDescent="0.15">
      <c r="A1252" s="249"/>
      <c r="B1252" s="250"/>
      <c r="C1252" s="89"/>
      <c r="D1252" s="90"/>
      <c r="E1252" s="91"/>
      <c r="F1252" s="93"/>
      <c r="G1252" s="93"/>
      <c r="H1252" s="93"/>
      <c r="I1252" s="92"/>
      <c r="J1252" s="92"/>
      <c r="L1252" s="94" t="s">
        <v>141</v>
      </c>
      <c r="N1252" s="94">
        <f>COUNTIF($E$1:E1247,L1252)</f>
        <v>0</v>
      </c>
    </row>
    <row r="1253" spans="1:16" s="94" customFormat="1" ht="28.5" customHeight="1" x14ac:dyDescent="0.15">
      <c r="A1253" s="249"/>
      <c r="B1253" s="250"/>
      <c r="C1253" s="89"/>
      <c r="D1253" s="90"/>
      <c r="E1253" s="91"/>
      <c r="F1253" s="93"/>
      <c r="G1253" s="93"/>
      <c r="H1253" s="93"/>
      <c r="I1253" s="92"/>
      <c r="J1253" s="92"/>
      <c r="L1253" s="94" t="s">
        <v>142</v>
      </c>
      <c r="N1253" s="94">
        <f>COUNTIF($E$1:E1257,L1253)</f>
        <v>0</v>
      </c>
    </row>
    <row r="1254" spans="1:16" s="94" customFormat="1" ht="28.5" customHeight="1" x14ac:dyDescent="0.15">
      <c r="A1254" s="249"/>
      <c r="B1254" s="250"/>
      <c r="C1254" s="89"/>
      <c r="D1254" s="90"/>
      <c r="E1254" s="91"/>
      <c r="F1254" s="93"/>
      <c r="G1254" s="93"/>
      <c r="H1254" s="93"/>
      <c r="I1254" s="92"/>
      <c r="J1254" s="92"/>
      <c r="L1254" s="94" t="s">
        <v>143</v>
      </c>
      <c r="N1254" s="94">
        <f>COUNTIF($E$1:E1257,L1254)</f>
        <v>0</v>
      </c>
    </row>
    <row r="1255" spans="1:16" s="94" customFormat="1" ht="28.5" customHeight="1" x14ac:dyDescent="0.15">
      <c r="A1255" s="249"/>
      <c r="B1255" s="250"/>
      <c r="C1255" s="89"/>
      <c r="D1255" s="90"/>
      <c r="E1255" s="91"/>
      <c r="F1255" s="93"/>
      <c r="G1255" s="93"/>
      <c r="H1255" s="93"/>
      <c r="I1255" s="92"/>
      <c r="J1255" s="92"/>
    </row>
    <row r="1256" spans="1:16" s="94" customFormat="1" ht="28.5" customHeight="1" x14ac:dyDescent="0.15">
      <c r="A1256" s="249"/>
      <c r="B1256" s="250"/>
      <c r="C1256" s="89"/>
      <c r="D1256" s="90"/>
      <c r="E1256" s="91"/>
      <c r="F1256" s="93"/>
      <c r="G1256" s="93"/>
      <c r="H1256" s="93"/>
      <c r="I1256" s="92"/>
      <c r="J1256" s="92"/>
    </row>
    <row r="1257" spans="1:16" s="94" customFormat="1" ht="28.5" customHeight="1" x14ac:dyDescent="0.15">
      <c r="A1257" s="249"/>
      <c r="B1257" s="250"/>
      <c r="C1257" s="89"/>
      <c r="D1257" s="90"/>
      <c r="E1257" s="91"/>
      <c r="F1257" s="93"/>
      <c r="G1257" s="93"/>
      <c r="H1257" s="93"/>
      <c r="I1257" s="92"/>
      <c r="J1257" s="92"/>
      <c r="L1257" s="96" t="str">
        <f>L1242</f>
        <v>立候補
準備</v>
      </c>
      <c r="M1257" s="97" t="str">
        <f>IF(E1258="","　　　　　　　　　",SUMIF(D1243:D1257,L1257,C1243:C1257))</f>
        <v>　　　　　　　　　</v>
      </c>
    </row>
    <row r="1258" spans="1:16" s="94" customFormat="1" ht="25.15" customHeight="1" x14ac:dyDescent="0.15">
      <c r="A1258" s="251"/>
      <c r="B1258" s="251"/>
      <c r="D1258" s="98" t="s">
        <v>85</v>
      </c>
      <c r="E1258" s="99" t="str">
        <f>IF(SUM(C1243:C1257)=0,"",SUM(C1243:C1257))</f>
        <v/>
      </c>
      <c r="F1258" s="100" t="str">
        <f>"円、うち立候補準備："&amp;TEXT(M1257,"#,##0")&amp;"円、選挙運動："&amp;TEXT(M1258,"#,##0")&amp;"円）"</f>
        <v>円、うち立候補準備：　　　　　　　　　円、選挙運動：　　　　　　　　　円）</v>
      </c>
      <c r="G1258" s="101"/>
      <c r="H1258" s="100"/>
      <c r="I1258" s="100"/>
      <c r="J1258" s="100"/>
      <c r="L1258" s="96" t="str">
        <f>M1242</f>
        <v>選挙
運動</v>
      </c>
      <c r="M1258" s="97" t="str">
        <f>IF(E1258="","　　　　　　　　　",SUMIF(D1243:D1257,L1258,C1243:C1257))</f>
        <v>　　　　　　　　　</v>
      </c>
    </row>
    <row r="1259" spans="1:16" ht="20.45" customHeight="1" x14ac:dyDescent="0.15">
      <c r="F1259" s="117" t="str">
        <f>IF(E1240="","費計：",E1240&amp;"計：")</f>
        <v>費計：</v>
      </c>
      <c r="G1259" s="253" t="str">
        <f>IF(OR(E1240="",COUNTA(C1243:C1257)=0),"",SUMIF($E$1:E1258,E1240,$E$19:E1258))</f>
        <v/>
      </c>
      <c r="H1259" s="253" t="s">
        <v>29</v>
      </c>
    </row>
    <row r="1260" spans="1:16" ht="20.45" customHeight="1" x14ac:dyDescent="0.15">
      <c r="F1260" s="254" t="s">
        <v>115</v>
      </c>
      <c r="G1260" s="253" t="str">
        <f>IF(E1240="","",SUMIF($E$1:E1258,L1245,$E$19:E1258)+SUMIF($E$1:E1258,L1246,$E$19:E1258))</f>
        <v/>
      </c>
      <c r="H1260" s="253" t="s">
        <v>29</v>
      </c>
    </row>
    <row r="1261" spans="1:16" ht="16.899999999999999" customHeight="1" x14ac:dyDescent="0.15">
      <c r="A1261" s="242" t="s">
        <v>102</v>
      </c>
      <c r="B1261" s="242"/>
      <c r="C1261" s="103" t="str">
        <f>IF($C$1="　","(No.　　)",C1240+1)</f>
        <v>(No.　　)</v>
      </c>
      <c r="D1261" s="84" t="s">
        <v>103</v>
      </c>
      <c r="E1261" s="256"/>
      <c r="G1261" s="86"/>
      <c r="O1261" s="85" t="str">
        <f>IFERROR(VLOOKUP(E1261,L1265:N1275,3,FALSE),"")</f>
        <v/>
      </c>
      <c r="P1261" s="85" t="str">
        <f>IF(OR(E1261=L1266,E1261=L1267),N1266+N1267,"")</f>
        <v/>
      </c>
    </row>
    <row r="1262" spans="1:16" ht="26.25" customHeight="1" x14ac:dyDescent="0.15">
      <c r="A1262" s="245" t="s">
        <v>14</v>
      </c>
      <c r="B1262" s="246"/>
      <c r="C1262" s="209" t="s">
        <v>46</v>
      </c>
      <c r="D1262" s="211" t="s">
        <v>24</v>
      </c>
      <c r="E1262" s="213" t="s">
        <v>25</v>
      </c>
      <c r="F1262" s="116" t="s">
        <v>58</v>
      </c>
      <c r="G1262" s="116"/>
      <c r="H1262" s="116"/>
      <c r="I1262" s="214" t="s">
        <v>44</v>
      </c>
      <c r="J1262" s="213" t="s">
        <v>18</v>
      </c>
      <c r="L1262" s="207" t="s">
        <v>61</v>
      </c>
      <c r="M1262" s="208"/>
    </row>
    <row r="1263" spans="1:16" ht="26.25" customHeight="1" x14ac:dyDescent="0.15">
      <c r="A1263" s="247"/>
      <c r="B1263" s="248"/>
      <c r="C1263" s="210"/>
      <c r="D1263" s="212"/>
      <c r="E1263" s="213"/>
      <c r="F1263" s="87" t="s">
        <v>12</v>
      </c>
      <c r="G1263" s="174" t="s">
        <v>13</v>
      </c>
      <c r="H1263" s="174" t="s">
        <v>17</v>
      </c>
      <c r="I1263" s="214"/>
      <c r="J1263" s="213"/>
      <c r="L1263" s="88" t="s">
        <v>104</v>
      </c>
      <c r="M1263" s="88" t="s">
        <v>101</v>
      </c>
    </row>
    <row r="1264" spans="1:16" s="94" customFormat="1" ht="28.5" customHeight="1" x14ac:dyDescent="0.15">
      <c r="A1264" s="249"/>
      <c r="B1264" s="250"/>
      <c r="C1264" s="89"/>
      <c r="D1264" s="90"/>
      <c r="E1264" s="91"/>
      <c r="F1264" s="93"/>
      <c r="G1264" s="93"/>
      <c r="H1264" s="93"/>
      <c r="I1264" s="92"/>
      <c r="J1264" s="92"/>
    </row>
    <row r="1265" spans="1:15" s="94" customFormat="1" ht="28.5" customHeight="1" x14ac:dyDescent="0.15">
      <c r="A1265" s="249"/>
      <c r="B1265" s="250"/>
      <c r="C1265" s="89"/>
      <c r="D1265" s="90"/>
      <c r="E1265" s="91"/>
      <c r="F1265" s="93"/>
      <c r="G1265" s="93"/>
      <c r="H1265" s="93"/>
      <c r="I1265" s="92"/>
      <c r="J1265" s="92"/>
      <c r="L1265" s="94" t="s">
        <v>163</v>
      </c>
      <c r="N1265" s="94">
        <f>COUNTIF($E$1:E1278,L1265)</f>
        <v>0</v>
      </c>
      <c r="O1265" s="95"/>
    </row>
    <row r="1266" spans="1:15" s="94" customFormat="1" ht="28.5" customHeight="1" x14ac:dyDescent="0.15">
      <c r="A1266" s="249"/>
      <c r="B1266" s="250"/>
      <c r="C1266" s="89"/>
      <c r="D1266" s="90"/>
      <c r="E1266" s="91"/>
      <c r="F1266" s="93"/>
      <c r="G1266" s="93"/>
      <c r="H1266" s="93"/>
      <c r="I1266" s="92"/>
      <c r="J1266" s="92"/>
      <c r="L1266" s="94" t="s">
        <v>145</v>
      </c>
      <c r="N1266" s="94">
        <f>COUNTIF($E$1:E1278,L1266)</f>
        <v>0</v>
      </c>
      <c r="O1266" s="95"/>
    </row>
    <row r="1267" spans="1:15" s="94" customFormat="1" ht="28.5" customHeight="1" x14ac:dyDescent="0.15">
      <c r="A1267" s="249"/>
      <c r="B1267" s="250"/>
      <c r="C1267" s="89"/>
      <c r="D1267" s="90"/>
      <c r="E1267" s="91"/>
      <c r="F1267" s="93"/>
      <c r="G1267" s="93"/>
      <c r="H1267" s="93"/>
      <c r="I1267" s="92"/>
      <c r="J1267" s="92"/>
      <c r="L1267" s="94" t="s">
        <v>135</v>
      </c>
      <c r="N1267" s="94">
        <f>COUNTIF($E$1:E1278,L1267)</f>
        <v>0</v>
      </c>
    </row>
    <row r="1268" spans="1:15" s="94" customFormat="1" ht="28.5" customHeight="1" x14ac:dyDescent="0.15">
      <c r="A1268" s="249"/>
      <c r="B1268" s="250"/>
      <c r="C1268" s="89"/>
      <c r="D1268" s="90"/>
      <c r="E1268" s="91"/>
      <c r="F1268" s="93"/>
      <c r="G1268" s="93"/>
      <c r="H1268" s="93"/>
      <c r="I1268" s="92"/>
      <c r="J1268" s="92"/>
      <c r="L1268" s="94" t="s">
        <v>146</v>
      </c>
      <c r="N1268" s="94">
        <f>COUNTIF($E$1:E1278,L1268)</f>
        <v>0</v>
      </c>
    </row>
    <row r="1269" spans="1:15" s="94" customFormat="1" ht="28.5" customHeight="1" x14ac:dyDescent="0.15">
      <c r="A1269" s="249"/>
      <c r="B1269" s="250"/>
      <c r="C1269" s="89"/>
      <c r="D1269" s="90"/>
      <c r="E1269" s="91"/>
      <c r="F1269" s="93"/>
      <c r="G1269" s="93"/>
      <c r="H1269" s="93"/>
      <c r="I1269" s="92"/>
      <c r="J1269" s="92"/>
      <c r="L1269" s="94" t="s">
        <v>137</v>
      </c>
      <c r="N1269" s="94">
        <f>COUNTIF($E$1:E1278,L1269)</f>
        <v>0</v>
      </c>
    </row>
    <row r="1270" spans="1:15" s="94" customFormat="1" ht="28.5" customHeight="1" x14ac:dyDescent="0.15">
      <c r="A1270" s="249"/>
      <c r="B1270" s="250"/>
      <c r="C1270" s="89"/>
      <c r="D1270" s="90"/>
      <c r="E1270" s="91"/>
      <c r="F1270" s="93"/>
      <c r="G1270" s="93"/>
      <c r="H1270" s="93"/>
      <c r="I1270" s="92"/>
      <c r="J1270" s="92"/>
      <c r="L1270" s="94" t="s">
        <v>138</v>
      </c>
      <c r="N1270" s="94">
        <f>COUNTIF($E$1:E1283,L1270)</f>
        <v>0</v>
      </c>
    </row>
    <row r="1271" spans="1:15" s="94" customFormat="1" ht="28.5" customHeight="1" x14ac:dyDescent="0.15">
      <c r="A1271" s="249"/>
      <c r="B1271" s="250"/>
      <c r="C1271" s="89"/>
      <c r="D1271" s="90"/>
      <c r="E1271" s="91"/>
      <c r="F1271" s="93"/>
      <c r="G1271" s="93"/>
      <c r="H1271" s="93"/>
      <c r="I1271" s="92"/>
      <c r="J1271" s="92"/>
      <c r="L1271" s="94" t="s">
        <v>139</v>
      </c>
      <c r="N1271" s="94">
        <f>COUNTIF($E$1:E1278,L1271)</f>
        <v>0</v>
      </c>
    </row>
    <row r="1272" spans="1:15" s="94" customFormat="1" ht="28.5" customHeight="1" x14ac:dyDescent="0.15">
      <c r="A1272" s="249"/>
      <c r="B1272" s="250"/>
      <c r="C1272" s="89"/>
      <c r="D1272" s="90"/>
      <c r="E1272" s="91"/>
      <c r="F1272" s="93"/>
      <c r="G1272" s="93"/>
      <c r="H1272" s="93"/>
      <c r="I1272" s="92"/>
      <c r="J1272" s="92"/>
      <c r="L1272" s="94" t="s">
        <v>150</v>
      </c>
      <c r="N1272" s="94">
        <f>COUNTIF($E$1:E1278,L1272)</f>
        <v>0</v>
      </c>
    </row>
    <row r="1273" spans="1:15" s="94" customFormat="1" ht="28.5" customHeight="1" x14ac:dyDescent="0.15">
      <c r="A1273" s="249"/>
      <c r="B1273" s="250"/>
      <c r="C1273" s="89"/>
      <c r="D1273" s="90"/>
      <c r="E1273" s="91"/>
      <c r="F1273" s="93"/>
      <c r="G1273" s="93"/>
      <c r="H1273" s="93"/>
      <c r="I1273" s="92"/>
      <c r="J1273" s="92"/>
      <c r="L1273" s="94" t="s">
        <v>141</v>
      </c>
      <c r="N1273" s="94">
        <f>COUNTIF($E$1:E1268,L1273)</f>
        <v>0</v>
      </c>
    </row>
    <row r="1274" spans="1:15" s="94" customFormat="1" ht="28.5" customHeight="1" x14ac:dyDescent="0.15">
      <c r="A1274" s="249"/>
      <c r="B1274" s="250"/>
      <c r="C1274" s="89"/>
      <c r="D1274" s="90"/>
      <c r="E1274" s="91"/>
      <c r="F1274" s="93"/>
      <c r="G1274" s="93"/>
      <c r="H1274" s="93"/>
      <c r="I1274" s="92"/>
      <c r="J1274" s="92"/>
      <c r="L1274" s="94" t="s">
        <v>142</v>
      </c>
      <c r="N1274" s="94">
        <f>COUNTIF($E$1:E1278,L1274)</f>
        <v>0</v>
      </c>
    </row>
    <row r="1275" spans="1:15" s="94" customFormat="1" ht="28.5" customHeight="1" x14ac:dyDescent="0.15">
      <c r="A1275" s="249"/>
      <c r="B1275" s="250"/>
      <c r="C1275" s="89"/>
      <c r="D1275" s="90"/>
      <c r="E1275" s="91"/>
      <c r="F1275" s="93"/>
      <c r="G1275" s="93"/>
      <c r="H1275" s="93"/>
      <c r="I1275" s="92"/>
      <c r="J1275" s="92"/>
      <c r="L1275" s="94" t="s">
        <v>160</v>
      </c>
      <c r="N1275" s="94">
        <f>COUNTIF($E$1:E1278,L1275)</f>
        <v>0</v>
      </c>
    </row>
    <row r="1276" spans="1:15" s="94" customFormat="1" ht="28.5" customHeight="1" x14ac:dyDescent="0.15">
      <c r="A1276" s="249"/>
      <c r="B1276" s="250"/>
      <c r="C1276" s="89"/>
      <c r="D1276" s="90"/>
      <c r="E1276" s="91"/>
      <c r="F1276" s="93"/>
      <c r="G1276" s="93"/>
      <c r="H1276" s="93"/>
      <c r="I1276" s="92"/>
      <c r="J1276" s="92"/>
    </row>
    <row r="1277" spans="1:15" s="94" customFormat="1" ht="28.5" customHeight="1" x14ac:dyDescent="0.15">
      <c r="A1277" s="249"/>
      <c r="B1277" s="250"/>
      <c r="C1277" s="89"/>
      <c r="D1277" s="90"/>
      <c r="E1277" s="91"/>
      <c r="F1277" s="93"/>
      <c r="G1277" s="93"/>
      <c r="H1277" s="93"/>
      <c r="I1277" s="92"/>
      <c r="J1277" s="92"/>
    </row>
    <row r="1278" spans="1:15" s="94" customFormat="1" ht="28.5" customHeight="1" x14ac:dyDescent="0.15">
      <c r="A1278" s="249"/>
      <c r="B1278" s="250"/>
      <c r="C1278" s="89"/>
      <c r="D1278" s="90"/>
      <c r="E1278" s="91"/>
      <c r="F1278" s="93"/>
      <c r="G1278" s="93"/>
      <c r="H1278" s="93"/>
      <c r="I1278" s="92"/>
      <c r="J1278" s="92"/>
      <c r="L1278" s="96" t="str">
        <f>L1263</f>
        <v>立候補
準備</v>
      </c>
      <c r="M1278" s="97" t="str">
        <f>IF(E1279="","　　　　　　　　　",SUMIF(D1264:D1278,L1278,C1264:C1278))</f>
        <v>　　　　　　　　　</v>
      </c>
    </row>
    <row r="1279" spans="1:15" s="94" customFormat="1" ht="25.15" customHeight="1" x14ac:dyDescent="0.15">
      <c r="A1279" s="251"/>
      <c r="B1279" s="251"/>
      <c r="D1279" s="98" t="s">
        <v>85</v>
      </c>
      <c r="E1279" s="99" t="str">
        <f>IF(SUM(C1264:C1278)=0,"",SUM(C1264:C1278))</f>
        <v/>
      </c>
      <c r="F1279" s="100" t="str">
        <f>"円、うち立候補準備："&amp;TEXT(M1278,"#,##0")&amp;"円、選挙運動："&amp;TEXT(M1279,"#,##0")&amp;"円）"</f>
        <v>円、うち立候補準備：　　　　　　　　　円、選挙運動：　　　　　　　　　円）</v>
      </c>
      <c r="G1279" s="101"/>
      <c r="H1279" s="100"/>
      <c r="I1279" s="100"/>
      <c r="J1279" s="100"/>
      <c r="L1279" s="96" t="str">
        <f>M1263</f>
        <v>選挙
運動</v>
      </c>
      <c r="M1279" s="97" t="str">
        <f>IF(E1279="","　　　　　　　　　",SUMIF(D1264:D1278,L1279,C1264:C1278))</f>
        <v>　　　　　　　　　</v>
      </c>
    </row>
    <row r="1280" spans="1:15" ht="20.45" customHeight="1" x14ac:dyDescent="0.15">
      <c r="F1280" s="117" t="str">
        <f>IF(E1261="","費計：",E1261&amp;"計：")</f>
        <v>費計：</v>
      </c>
      <c r="G1280" s="253" t="str">
        <f>IF(OR(E1261="",COUNTA(C1264:C1278)=0),"",SUMIF($E$1:E1279,E1261,$E$19:E1279))</f>
        <v/>
      </c>
      <c r="H1280" s="253" t="s">
        <v>29</v>
      </c>
    </row>
    <row r="1281" spans="1:16" ht="20.45" customHeight="1" x14ac:dyDescent="0.15">
      <c r="F1281" s="254" t="s">
        <v>115</v>
      </c>
      <c r="G1281" s="253" t="str">
        <f>IF(E1261="","",SUMIF($E$1:E1279,L1266,$E$19:E1279)+SUMIF($E$1:E1279,L1267,$E$19:E1279))</f>
        <v/>
      </c>
      <c r="H1281" s="253" t="s">
        <v>29</v>
      </c>
    </row>
    <row r="1282" spans="1:16" ht="16.899999999999999" customHeight="1" x14ac:dyDescent="0.15">
      <c r="A1282" s="242" t="s">
        <v>102</v>
      </c>
      <c r="B1282" s="242"/>
      <c r="C1282" s="103" t="str">
        <f>IF($C$1="　","(No.　　)",C1261+1)</f>
        <v>(No.　　)</v>
      </c>
      <c r="D1282" s="84" t="s">
        <v>103</v>
      </c>
      <c r="E1282" s="256"/>
      <c r="G1282" s="86"/>
      <c r="O1282" s="85" t="str">
        <f>IFERROR(VLOOKUP(E1282,L1286:N1296,3,FALSE),"")</f>
        <v/>
      </c>
      <c r="P1282" s="85" t="str">
        <f>IF(OR(E1282=L1287,E1282=L1288),N1287+N1288,"")</f>
        <v/>
      </c>
    </row>
    <row r="1283" spans="1:16" ht="26.25" customHeight="1" x14ac:dyDescent="0.15">
      <c r="A1283" s="245" t="s">
        <v>14</v>
      </c>
      <c r="B1283" s="246"/>
      <c r="C1283" s="209" t="s">
        <v>46</v>
      </c>
      <c r="D1283" s="211" t="s">
        <v>24</v>
      </c>
      <c r="E1283" s="213" t="s">
        <v>25</v>
      </c>
      <c r="F1283" s="116" t="s">
        <v>58</v>
      </c>
      <c r="G1283" s="116"/>
      <c r="H1283" s="116"/>
      <c r="I1283" s="214" t="s">
        <v>44</v>
      </c>
      <c r="J1283" s="213" t="s">
        <v>18</v>
      </c>
      <c r="L1283" s="207" t="s">
        <v>61</v>
      </c>
      <c r="M1283" s="208"/>
    </row>
    <row r="1284" spans="1:16" ht="26.25" customHeight="1" x14ac:dyDescent="0.15">
      <c r="A1284" s="247"/>
      <c r="B1284" s="248"/>
      <c r="C1284" s="210"/>
      <c r="D1284" s="212"/>
      <c r="E1284" s="213"/>
      <c r="F1284" s="87" t="s">
        <v>12</v>
      </c>
      <c r="G1284" s="174" t="s">
        <v>13</v>
      </c>
      <c r="H1284" s="174" t="s">
        <v>17</v>
      </c>
      <c r="I1284" s="214"/>
      <c r="J1284" s="213"/>
      <c r="L1284" s="88" t="s">
        <v>104</v>
      </c>
      <c r="M1284" s="88" t="s">
        <v>101</v>
      </c>
    </row>
    <row r="1285" spans="1:16" s="94" customFormat="1" ht="28.5" customHeight="1" x14ac:dyDescent="0.15">
      <c r="A1285" s="249"/>
      <c r="B1285" s="250"/>
      <c r="C1285" s="89"/>
      <c r="D1285" s="90"/>
      <c r="E1285" s="91"/>
      <c r="F1285" s="93"/>
      <c r="G1285" s="93"/>
      <c r="H1285" s="93"/>
      <c r="I1285" s="92"/>
      <c r="J1285" s="92"/>
    </row>
    <row r="1286" spans="1:16" s="94" customFormat="1" ht="28.5" customHeight="1" x14ac:dyDescent="0.15">
      <c r="A1286" s="249"/>
      <c r="B1286" s="250"/>
      <c r="C1286" s="89"/>
      <c r="D1286" s="90"/>
      <c r="E1286" s="91"/>
      <c r="F1286" s="93"/>
      <c r="G1286" s="93"/>
      <c r="H1286" s="93"/>
      <c r="I1286" s="92"/>
      <c r="J1286" s="92"/>
      <c r="L1286" s="94" t="s">
        <v>163</v>
      </c>
      <c r="N1286" s="94">
        <f>COUNTIF($E$1:E1299,L1286)</f>
        <v>0</v>
      </c>
      <c r="O1286" s="95"/>
    </row>
    <row r="1287" spans="1:16" s="94" customFormat="1" ht="28.5" customHeight="1" x14ac:dyDescent="0.15">
      <c r="A1287" s="249"/>
      <c r="B1287" s="250"/>
      <c r="C1287" s="89"/>
      <c r="D1287" s="90"/>
      <c r="E1287" s="91"/>
      <c r="F1287" s="93"/>
      <c r="G1287" s="93"/>
      <c r="H1287" s="93"/>
      <c r="I1287" s="92"/>
      <c r="J1287" s="92"/>
      <c r="L1287" s="94" t="s">
        <v>134</v>
      </c>
      <c r="N1287" s="94">
        <f>COUNTIF($E$1:E1299,L1287)</f>
        <v>0</v>
      </c>
      <c r="O1287" s="95"/>
    </row>
    <row r="1288" spans="1:16" s="94" customFormat="1" ht="28.5" customHeight="1" x14ac:dyDescent="0.15">
      <c r="A1288" s="249"/>
      <c r="B1288" s="250"/>
      <c r="C1288" s="89"/>
      <c r="D1288" s="90"/>
      <c r="E1288" s="91"/>
      <c r="F1288" s="93"/>
      <c r="G1288" s="93"/>
      <c r="H1288" s="93"/>
      <c r="I1288" s="92"/>
      <c r="J1288" s="92"/>
      <c r="L1288" s="94" t="s">
        <v>161</v>
      </c>
      <c r="N1288" s="94">
        <f>COUNTIF($E$1:E1299,L1288)</f>
        <v>0</v>
      </c>
    </row>
    <row r="1289" spans="1:16" s="94" customFormat="1" ht="28.5" customHeight="1" x14ac:dyDescent="0.15">
      <c r="A1289" s="249"/>
      <c r="B1289" s="250"/>
      <c r="C1289" s="89"/>
      <c r="D1289" s="90"/>
      <c r="E1289" s="91"/>
      <c r="F1289" s="93"/>
      <c r="G1289" s="93"/>
      <c r="H1289" s="93"/>
      <c r="I1289" s="92"/>
      <c r="J1289" s="92"/>
      <c r="L1289" s="94" t="s">
        <v>136</v>
      </c>
      <c r="N1289" s="94">
        <f>COUNTIF($E$1:E1299,L1289)</f>
        <v>0</v>
      </c>
    </row>
    <row r="1290" spans="1:16" s="94" customFormat="1" ht="28.5" customHeight="1" x14ac:dyDescent="0.15">
      <c r="A1290" s="249"/>
      <c r="B1290" s="250"/>
      <c r="C1290" s="89"/>
      <c r="D1290" s="90"/>
      <c r="E1290" s="91"/>
      <c r="F1290" s="93"/>
      <c r="G1290" s="93"/>
      <c r="H1290" s="93"/>
      <c r="I1290" s="92"/>
      <c r="J1290" s="92"/>
      <c r="L1290" s="94" t="s">
        <v>137</v>
      </c>
      <c r="N1290" s="94">
        <f>COUNTIF($E$1:E1299,L1290)</f>
        <v>0</v>
      </c>
    </row>
    <row r="1291" spans="1:16" s="94" customFormat="1" ht="28.5" customHeight="1" x14ac:dyDescent="0.15">
      <c r="A1291" s="249"/>
      <c r="B1291" s="250"/>
      <c r="C1291" s="89"/>
      <c r="D1291" s="90"/>
      <c r="E1291" s="91"/>
      <c r="F1291" s="93"/>
      <c r="G1291" s="93"/>
      <c r="H1291" s="93"/>
      <c r="I1291" s="92"/>
      <c r="J1291" s="92"/>
      <c r="L1291" s="94" t="s">
        <v>138</v>
      </c>
      <c r="N1291" s="94">
        <f>COUNTIF($E$1:E1304,L1291)</f>
        <v>0</v>
      </c>
    </row>
    <row r="1292" spans="1:16" s="94" customFormat="1" ht="28.5" customHeight="1" x14ac:dyDescent="0.15">
      <c r="A1292" s="249"/>
      <c r="B1292" s="250"/>
      <c r="C1292" s="89"/>
      <c r="D1292" s="90"/>
      <c r="E1292" s="91"/>
      <c r="F1292" s="93"/>
      <c r="G1292" s="93"/>
      <c r="H1292" s="93"/>
      <c r="I1292" s="92"/>
      <c r="J1292" s="92"/>
      <c r="L1292" s="94" t="s">
        <v>139</v>
      </c>
      <c r="N1292" s="94">
        <f>COUNTIF($E$1:E1299,L1292)</f>
        <v>0</v>
      </c>
    </row>
    <row r="1293" spans="1:16" s="94" customFormat="1" ht="28.5" customHeight="1" x14ac:dyDescent="0.15">
      <c r="A1293" s="249"/>
      <c r="B1293" s="250"/>
      <c r="C1293" s="89"/>
      <c r="D1293" s="90"/>
      <c r="E1293" s="91"/>
      <c r="F1293" s="93"/>
      <c r="G1293" s="93"/>
      <c r="H1293" s="93"/>
      <c r="I1293" s="92"/>
      <c r="J1293" s="92"/>
      <c r="L1293" s="94" t="s">
        <v>140</v>
      </c>
      <c r="N1293" s="94">
        <f>COUNTIF($E$1:E1299,L1293)</f>
        <v>0</v>
      </c>
    </row>
    <row r="1294" spans="1:16" s="94" customFormat="1" ht="28.5" customHeight="1" x14ac:dyDescent="0.15">
      <c r="A1294" s="249"/>
      <c r="B1294" s="250"/>
      <c r="C1294" s="89"/>
      <c r="D1294" s="90"/>
      <c r="E1294" s="91"/>
      <c r="F1294" s="93"/>
      <c r="G1294" s="93"/>
      <c r="H1294" s="93"/>
      <c r="I1294" s="92"/>
      <c r="J1294" s="92"/>
      <c r="L1294" s="94" t="s">
        <v>141</v>
      </c>
      <c r="N1294" s="94">
        <f>COUNTIF($E$1:E1289,L1294)</f>
        <v>0</v>
      </c>
    </row>
    <row r="1295" spans="1:16" s="94" customFormat="1" ht="28.5" customHeight="1" x14ac:dyDescent="0.15">
      <c r="A1295" s="249"/>
      <c r="B1295" s="250"/>
      <c r="C1295" s="89"/>
      <c r="D1295" s="90"/>
      <c r="E1295" s="91"/>
      <c r="F1295" s="93"/>
      <c r="G1295" s="93"/>
      <c r="H1295" s="93"/>
      <c r="I1295" s="92"/>
      <c r="J1295" s="92"/>
      <c r="L1295" s="94" t="s">
        <v>142</v>
      </c>
      <c r="N1295" s="94">
        <f>COUNTIF($E$1:E1299,L1295)</f>
        <v>0</v>
      </c>
    </row>
    <row r="1296" spans="1:16" s="94" customFormat="1" ht="28.5" customHeight="1" x14ac:dyDescent="0.15">
      <c r="A1296" s="249"/>
      <c r="B1296" s="250"/>
      <c r="C1296" s="89"/>
      <c r="D1296" s="90"/>
      <c r="E1296" s="91"/>
      <c r="F1296" s="93"/>
      <c r="G1296" s="93"/>
      <c r="H1296" s="93"/>
      <c r="I1296" s="92"/>
      <c r="J1296" s="92"/>
      <c r="L1296" s="94" t="s">
        <v>143</v>
      </c>
      <c r="N1296" s="94">
        <f>COUNTIF($E$1:E1299,L1296)</f>
        <v>0</v>
      </c>
    </row>
    <row r="1297" spans="1:16" s="94" customFormat="1" ht="28.5" customHeight="1" x14ac:dyDescent="0.15">
      <c r="A1297" s="249"/>
      <c r="B1297" s="250"/>
      <c r="C1297" s="89"/>
      <c r="D1297" s="90"/>
      <c r="E1297" s="91"/>
      <c r="F1297" s="93"/>
      <c r="G1297" s="93"/>
      <c r="H1297" s="93"/>
      <c r="I1297" s="92"/>
      <c r="J1297" s="92"/>
    </row>
    <row r="1298" spans="1:16" s="94" customFormat="1" ht="28.5" customHeight="1" x14ac:dyDescent="0.15">
      <c r="A1298" s="249"/>
      <c r="B1298" s="250"/>
      <c r="C1298" s="89"/>
      <c r="D1298" s="90"/>
      <c r="E1298" s="91"/>
      <c r="F1298" s="93"/>
      <c r="G1298" s="93"/>
      <c r="H1298" s="93"/>
      <c r="I1298" s="92"/>
      <c r="J1298" s="92"/>
    </row>
    <row r="1299" spans="1:16" s="94" customFormat="1" ht="28.5" customHeight="1" x14ac:dyDescent="0.15">
      <c r="A1299" s="249"/>
      <c r="B1299" s="250"/>
      <c r="C1299" s="89"/>
      <c r="D1299" s="90"/>
      <c r="E1299" s="91"/>
      <c r="F1299" s="93"/>
      <c r="G1299" s="93"/>
      <c r="H1299" s="93"/>
      <c r="I1299" s="92"/>
      <c r="J1299" s="92"/>
      <c r="L1299" s="96" t="str">
        <f>L1284</f>
        <v>立候補
準備</v>
      </c>
      <c r="M1299" s="97" t="str">
        <f>IF(E1300="","　　　　　　　　　",SUMIF(D1285:D1299,L1299,C1285:C1299))</f>
        <v>　　　　　　　　　</v>
      </c>
    </row>
    <row r="1300" spans="1:16" s="94" customFormat="1" ht="25.15" customHeight="1" x14ac:dyDescent="0.15">
      <c r="A1300" s="251"/>
      <c r="B1300" s="251"/>
      <c r="D1300" s="98" t="s">
        <v>153</v>
      </c>
      <c r="E1300" s="99" t="str">
        <f>IF(SUM(C1285:C1299)=0,"",SUM(C1285:C1299))</f>
        <v/>
      </c>
      <c r="F1300" s="100" t="str">
        <f>"円、うち立候補準備："&amp;TEXT(M1299,"#,##0")&amp;"円、選挙運動："&amp;TEXT(M1300,"#,##0")&amp;"円）"</f>
        <v>円、うち立候補準備：　　　　　　　　　円、選挙運動：　　　　　　　　　円）</v>
      </c>
      <c r="G1300" s="101"/>
      <c r="H1300" s="100"/>
      <c r="I1300" s="100"/>
      <c r="J1300" s="100"/>
      <c r="L1300" s="96" t="str">
        <f>M1284</f>
        <v>選挙
運動</v>
      </c>
      <c r="M1300" s="97" t="str">
        <f>IF(E1300="","　　　　　　　　　",SUMIF(D1285:D1299,L1300,C1285:C1299))</f>
        <v>　　　　　　　　　</v>
      </c>
    </row>
    <row r="1301" spans="1:16" ht="20.45" customHeight="1" x14ac:dyDescent="0.15">
      <c r="F1301" s="117" t="str">
        <f>IF(E1282="","費計：",E1282&amp;"計：")</f>
        <v>費計：</v>
      </c>
      <c r="G1301" s="253" t="str">
        <f>IF(OR(E1282="",COUNTA(C1285:C1299)=0),"",SUMIF($E$1:E1300,E1282,$E$19:E1300))</f>
        <v/>
      </c>
      <c r="H1301" s="253" t="s">
        <v>29</v>
      </c>
    </row>
    <row r="1302" spans="1:16" ht="20.45" customHeight="1" x14ac:dyDescent="0.15">
      <c r="F1302" s="254" t="s">
        <v>115</v>
      </c>
      <c r="G1302" s="253" t="str">
        <f>IF(E1282="","",SUMIF($E$1:E1300,L1287,$E$19:E1300)+SUMIF($E$1:E1300,L1288,$E$19:E1300))</f>
        <v/>
      </c>
      <c r="H1302" s="253" t="s">
        <v>29</v>
      </c>
    </row>
    <row r="1303" spans="1:16" ht="16.899999999999999" customHeight="1" x14ac:dyDescent="0.15">
      <c r="A1303" s="242" t="s">
        <v>102</v>
      </c>
      <c r="B1303" s="242"/>
      <c r="C1303" s="103" t="str">
        <f>IF($C$1="　","(No.　　)",C1282+1)</f>
        <v>(No.　　)</v>
      </c>
      <c r="D1303" s="84" t="s">
        <v>103</v>
      </c>
      <c r="E1303" s="256"/>
      <c r="G1303" s="86"/>
      <c r="O1303" s="85" t="str">
        <f>IFERROR(VLOOKUP(E1303,L1307:N1317,3,FALSE),"")</f>
        <v/>
      </c>
      <c r="P1303" s="85" t="str">
        <f>IF(OR(E1303=L1308,E1303=L1309),N1308+N1309,"")</f>
        <v/>
      </c>
    </row>
    <row r="1304" spans="1:16" ht="26.25" customHeight="1" x14ac:dyDescent="0.15">
      <c r="A1304" s="245" t="s">
        <v>14</v>
      </c>
      <c r="B1304" s="246"/>
      <c r="C1304" s="209" t="s">
        <v>46</v>
      </c>
      <c r="D1304" s="211" t="s">
        <v>24</v>
      </c>
      <c r="E1304" s="213" t="s">
        <v>25</v>
      </c>
      <c r="F1304" s="116" t="s">
        <v>58</v>
      </c>
      <c r="G1304" s="116"/>
      <c r="H1304" s="116"/>
      <c r="I1304" s="214" t="s">
        <v>44</v>
      </c>
      <c r="J1304" s="213" t="s">
        <v>18</v>
      </c>
      <c r="L1304" s="207" t="s">
        <v>61</v>
      </c>
      <c r="M1304" s="208"/>
    </row>
    <row r="1305" spans="1:16" ht="26.25" customHeight="1" x14ac:dyDescent="0.15">
      <c r="A1305" s="247"/>
      <c r="B1305" s="248"/>
      <c r="C1305" s="210"/>
      <c r="D1305" s="212"/>
      <c r="E1305" s="213"/>
      <c r="F1305" s="87" t="s">
        <v>12</v>
      </c>
      <c r="G1305" s="174" t="s">
        <v>13</v>
      </c>
      <c r="H1305" s="174" t="s">
        <v>17</v>
      </c>
      <c r="I1305" s="214"/>
      <c r="J1305" s="213"/>
      <c r="L1305" s="88" t="s">
        <v>104</v>
      </c>
      <c r="M1305" s="88" t="s">
        <v>101</v>
      </c>
    </row>
    <row r="1306" spans="1:16" s="94" customFormat="1" ht="28.5" customHeight="1" x14ac:dyDescent="0.15">
      <c r="A1306" s="249"/>
      <c r="B1306" s="250"/>
      <c r="C1306" s="89"/>
      <c r="D1306" s="90"/>
      <c r="E1306" s="91"/>
      <c r="F1306" s="93"/>
      <c r="G1306" s="93"/>
      <c r="H1306" s="93"/>
      <c r="I1306" s="92"/>
      <c r="J1306" s="92"/>
    </row>
    <row r="1307" spans="1:16" s="94" customFormat="1" ht="28.5" customHeight="1" x14ac:dyDescent="0.15">
      <c r="A1307" s="249"/>
      <c r="B1307" s="250"/>
      <c r="C1307" s="89"/>
      <c r="D1307" s="90"/>
      <c r="E1307" s="91"/>
      <c r="F1307" s="93"/>
      <c r="G1307" s="93"/>
      <c r="H1307" s="93"/>
      <c r="I1307" s="92"/>
      <c r="J1307" s="92"/>
      <c r="L1307" s="94" t="s">
        <v>132</v>
      </c>
      <c r="N1307" s="94">
        <f>COUNTIF($E$1:E1320,L1307)</f>
        <v>0</v>
      </c>
      <c r="O1307" s="95"/>
    </row>
    <row r="1308" spans="1:16" s="94" customFormat="1" ht="28.5" customHeight="1" x14ac:dyDescent="0.15">
      <c r="A1308" s="249"/>
      <c r="B1308" s="250"/>
      <c r="C1308" s="89"/>
      <c r="D1308" s="90"/>
      <c r="E1308" s="91"/>
      <c r="F1308" s="93"/>
      <c r="G1308" s="93"/>
      <c r="H1308" s="93"/>
      <c r="I1308" s="92"/>
      <c r="J1308" s="92"/>
      <c r="L1308" s="94" t="s">
        <v>145</v>
      </c>
      <c r="N1308" s="94">
        <f>COUNTIF($E$1:E1320,L1308)</f>
        <v>0</v>
      </c>
      <c r="O1308" s="95"/>
    </row>
    <row r="1309" spans="1:16" s="94" customFormat="1" ht="28.5" customHeight="1" x14ac:dyDescent="0.15">
      <c r="A1309" s="249"/>
      <c r="B1309" s="250"/>
      <c r="C1309" s="89"/>
      <c r="D1309" s="90"/>
      <c r="E1309" s="91"/>
      <c r="F1309" s="93"/>
      <c r="G1309" s="93"/>
      <c r="H1309" s="93"/>
      <c r="I1309" s="92"/>
      <c r="J1309" s="92"/>
      <c r="L1309" s="94" t="s">
        <v>135</v>
      </c>
      <c r="N1309" s="94">
        <f>COUNTIF($E$1:E1320,L1309)</f>
        <v>0</v>
      </c>
    </row>
    <row r="1310" spans="1:16" s="94" customFormat="1" ht="28.5" customHeight="1" x14ac:dyDescent="0.15">
      <c r="A1310" s="249"/>
      <c r="B1310" s="250"/>
      <c r="C1310" s="89"/>
      <c r="D1310" s="90"/>
      <c r="E1310" s="91"/>
      <c r="F1310" s="93"/>
      <c r="G1310" s="93"/>
      <c r="H1310" s="93"/>
      <c r="I1310" s="92"/>
      <c r="J1310" s="92"/>
      <c r="L1310" s="94" t="s">
        <v>136</v>
      </c>
      <c r="N1310" s="94">
        <f>COUNTIF($E$1:E1320,L1310)</f>
        <v>0</v>
      </c>
    </row>
    <row r="1311" spans="1:16" s="94" customFormat="1" ht="28.5" customHeight="1" x14ac:dyDescent="0.15">
      <c r="A1311" s="249"/>
      <c r="B1311" s="250"/>
      <c r="C1311" s="89"/>
      <c r="D1311" s="90"/>
      <c r="E1311" s="91"/>
      <c r="F1311" s="93"/>
      <c r="G1311" s="93"/>
      <c r="H1311" s="93"/>
      <c r="I1311" s="92"/>
      <c r="J1311" s="92"/>
      <c r="L1311" s="94" t="s">
        <v>164</v>
      </c>
      <c r="N1311" s="94">
        <f>COUNTIF($E$1:E1320,L1311)</f>
        <v>0</v>
      </c>
    </row>
    <row r="1312" spans="1:16" s="94" customFormat="1" ht="28.5" customHeight="1" x14ac:dyDescent="0.15">
      <c r="A1312" s="249"/>
      <c r="B1312" s="250"/>
      <c r="C1312" s="89"/>
      <c r="D1312" s="90"/>
      <c r="E1312" s="91"/>
      <c r="F1312" s="93"/>
      <c r="G1312" s="93"/>
      <c r="H1312" s="93"/>
      <c r="I1312" s="92"/>
      <c r="J1312" s="92"/>
      <c r="L1312" s="94" t="s">
        <v>156</v>
      </c>
      <c r="N1312" s="94">
        <f>COUNTIF($E$1:E1325,L1312)</f>
        <v>0</v>
      </c>
    </row>
    <row r="1313" spans="1:16" s="94" customFormat="1" ht="28.5" customHeight="1" x14ac:dyDescent="0.15">
      <c r="A1313" s="249"/>
      <c r="B1313" s="250"/>
      <c r="C1313" s="89"/>
      <c r="D1313" s="90"/>
      <c r="E1313" s="91"/>
      <c r="F1313" s="93"/>
      <c r="G1313" s="93"/>
      <c r="H1313" s="93"/>
      <c r="I1313" s="92"/>
      <c r="J1313" s="92"/>
      <c r="L1313" s="94" t="s">
        <v>157</v>
      </c>
      <c r="N1313" s="94">
        <f>COUNTIF($E$1:E1320,L1313)</f>
        <v>0</v>
      </c>
    </row>
    <row r="1314" spans="1:16" s="94" customFormat="1" ht="28.5" customHeight="1" x14ac:dyDescent="0.15">
      <c r="A1314" s="249"/>
      <c r="B1314" s="250"/>
      <c r="C1314" s="89"/>
      <c r="D1314" s="90"/>
      <c r="E1314" s="91"/>
      <c r="F1314" s="93"/>
      <c r="G1314" s="93"/>
      <c r="H1314" s="93"/>
      <c r="I1314" s="92"/>
      <c r="J1314" s="92"/>
      <c r="L1314" s="94" t="s">
        <v>150</v>
      </c>
      <c r="N1314" s="94">
        <f>COUNTIF($E$1:E1320,L1314)</f>
        <v>0</v>
      </c>
    </row>
    <row r="1315" spans="1:16" s="94" customFormat="1" ht="28.5" customHeight="1" x14ac:dyDescent="0.15">
      <c r="A1315" s="249"/>
      <c r="B1315" s="250"/>
      <c r="C1315" s="89"/>
      <c r="D1315" s="90"/>
      <c r="E1315" s="91"/>
      <c r="F1315" s="93"/>
      <c r="G1315" s="93"/>
      <c r="H1315" s="93"/>
      <c r="I1315" s="92"/>
      <c r="J1315" s="92"/>
      <c r="L1315" s="94" t="s">
        <v>141</v>
      </c>
      <c r="N1315" s="94">
        <f>COUNTIF($E$1:E1310,L1315)</f>
        <v>0</v>
      </c>
    </row>
    <row r="1316" spans="1:16" s="94" customFormat="1" ht="28.5" customHeight="1" x14ac:dyDescent="0.15">
      <c r="A1316" s="249"/>
      <c r="B1316" s="250"/>
      <c r="C1316" s="89"/>
      <c r="D1316" s="90"/>
      <c r="E1316" s="91"/>
      <c r="F1316" s="93"/>
      <c r="G1316" s="93"/>
      <c r="H1316" s="93"/>
      <c r="I1316" s="92"/>
      <c r="J1316" s="92"/>
      <c r="L1316" s="94" t="s">
        <v>159</v>
      </c>
      <c r="N1316" s="94">
        <f>COUNTIF($E$1:E1320,L1316)</f>
        <v>0</v>
      </c>
    </row>
    <row r="1317" spans="1:16" s="94" customFormat="1" ht="28.5" customHeight="1" x14ac:dyDescent="0.15">
      <c r="A1317" s="249"/>
      <c r="B1317" s="250"/>
      <c r="C1317" s="89"/>
      <c r="D1317" s="90"/>
      <c r="E1317" s="91"/>
      <c r="F1317" s="93"/>
      <c r="G1317" s="93"/>
      <c r="H1317" s="93"/>
      <c r="I1317" s="92"/>
      <c r="J1317" s="92"/>
      <c r="L1317" s="94" t="s">
        <v>160</v>
      </c>
      <c r="N1317" s="94">
        <f>COUNTIF($E$1:E1320,L1317)</f>
        <v>0</v>
      </c>
    </row>
    <row r="1318" spans="1:16" s="94" customFormat="1" ht="28.5" customHeight="1" x14ac:dyDescent="0.15">
      <c r="A1318" s="249"/>
      <c r="B1318" s="250"/>
      <c r="C1318" s="89"/>
      <c r="D1318" s="90"/>
      <c r="E1318" s="91"/>
      <c r="F1318" s="93"/>
      <c r="G1318" s="93"/>
      <c r="H1318" s="93"/>
      <c r="I1318" s="92"/>
      <c r="J1318" s="92"/>
    </row>
    <row r="1319" spans="1:16" s="94" customFormat="1" ht="28.5" customHeight="1" x14ac:dyDescent="0.15">
      <c r="A1319" s="249"/>
      <c r="B1319" s="250"/>
      <c r="C1319" s="89"/>
      <c r="D1319" s="90"/>
      <c r="E1319" s="91"/>
      <c r="F1319" s="93"/>
      <c r="G1319" s="93"/>
      <c r="H1319" s="93"/>
      <c r="I1319" s="92"/>
      <c r="J1319" s="92"/>
    </row>
    <row r="1320" spans="1:16" s="94" customFormat="1" ht="28.5" customHeight="1" x14ac:dyDescent="0.15">
      <c r="A1320" s="249"/>
      <c r="B1320" s="250"/>
      <c r="C1320" s="89"/>
      <c r="D1320" s="90"/>
      <c r="E1320" s="91"/>
      <c r="F1320" s="93"/>
      <c r="G1320" s="93"/>
      <c r="H1320" s="93"/>
      <c r="I1320" s="92"/>
      <c r="J1320" s="92"/>
      <c r="L1320" s="96" t="str">
        <f>L1305</f>
        <v>立候補
準備</v>
      </c>
      <c r="M1320" s="97" t="str">
        <f>IF(E1321="","　　　　　　　　　",SUMIF(D1306:D1320,L1320,C1306:C1320))</f>
        <v>　　　　　　　　　</v>
      </c>
    </row>
    <row r="1321" spans="1:16" s="94" customFormat="1" ht="25.15" customHeight="1" x14ac:dyDescent="0.15">
      <c r="A1321" s="251"/>
      <c r="B1321" s="251"/>
      <c r="D1321" s="98" t="s">
        <v>153</v>
      </c>
      <c r="E1321" s="99" t="str">
        <f>IF(SUM(C1306:C1320)=0,"",SUM(C1306:C1320))</f>
        <v/>
      </c>
      <c r="F1321" s="100" t="str">
        <f>"円、うち立候補準備："&amp;TEXT(M1320,"#,##0")&amp;"円、選挙運動："&amp;TEXT(M1321,"#,##0")&amp;"円）"</f>
        <v>円、うち立候補準備：　　　　　　　　　円、選挙運動：　　　　　　　　　円）</v>
      </c>
      <c r="G1321" s="101"/>
      <c r="H1321" s="100"/>
      <c r="I1321" s="100"/>
      <c r="J1321" s="100"/>
      <c r="L1321" s="96" t="str">
        <f>M1305</f>
        <v>選挙
運動</v>
      </c>
      <c r="M1321" s="97" t="str">
        <f>IF(E1321="","　　　　　　　　　",SUMIF(D1306:D1320,L1321,C1306:C1320))</f>
        <v>　　　　　　　　　</v>
      </c>
    </row>
    <row r="1322" spans="1:16" ht="20.45" customHeight="1" x14ac:dyDescent="0.15">
      <c r="F1322" s="117" t="str">
        <f>IF(E1303="","費計：",E1303&amp;"計：")</f>
        <v>費計：</v>
      </c>
      <c r="G1322" s="253" t="str">
        <f>IF(OR(E1303="",COUNTA(C1306:C1320)=0),"",SUMIF($E$1:E1321,E1303,$E$19:E1321))</f>
        <v/>
      </c>
      <c r="H1322" s="253" t="s">
        <v>29</v>
      </c>
    </row>
    <row r="1323" spans="1:16" ht="20.45" customHeight="1" x14ac:dyDescent="0.15">
      <c r="F1323" s="254" t="s">
        <v>115</v>
      </c>
      <c r="G1323" s="253" t="str">
        <f>IF(E1303="","",SUMIF($E$1:E1321,L1308,$E$19:E1321)+SUMIF($E$1:E1321,L1309,$E$19:E1321))</f>
        <v/>
      </c>
      <c r="H1323" s="253" t="s">
        <v>29</v>
      </c>
    </row>
    <row r="1324" spans="1:16" ht="16.899999999999999" customHeight="1" x14ac:dyDescent="0.15">
      <c r="A1324" s="242" t="s">
        <v>102</v>
      </c>
      <c r="B1324" s="242"/>
      <c r="C1324" s="103" t="str">
        <f>IF($C$1="　","(No.　　)",C1303+1)</f>
        <v>(No.　　)</v>
      </c>
      <c r="D1324" s="84" t="s">
        <v>103</v>
      </c>
      <c r="E1324" s="256"/>
      <c r="G1324" s="86"/>
      <c r="O1324" s="85" t="str">
        <f>IFERROR(VLOOKUP(E1324,L1328:N1338,3,FALSE),"")</f>
        <v/>
      </c>
      <c r="P1324" s="85" t="str">
        <f>IF(OR(E1324=L1329,E1324=L1330),N1329+N1330,"")</f>
        <v/>
      </c>
    </row>
    <row r="1325" spans="1:16" ht="26.25" customHeight="1" x14ac:dyDescent="0.15">
      <c r="A1325" s="245" t="s">
        <v>14</v>
      </c>
      <c r="B1325" s="246"/>
      <c r="C1325" s="209" t="s">
        <v>46</v>
      </c>
      <c r="D1325" s="211" t="s">
        <v>24</v>
      </c>
      <c r="E1325" s="213" t="s">
        <v>25</v>
      </c>
      <c r="F1325" s="116" t="s">
        <v>58</v>
      </c>
      <c r="G1325" s="116"/>
      <c r="H1325" s="116"/>
      <c r="I1325" s="214" t="s">
        <v>44</v>
      </c>
      <c r="J1325" s="213" t="s">
        <v>18</v>
      </c>
      <c r="L1325" s="207" t="s">
        <v>61</v>
      </c>
      <c r="M1325" s="208"/>
    </row>
    <row r="1326" spans="1:16" ht="26.25" customHeight="1" x14ac:dyDescent="0.15">
      <c r="A1326" s="247"/>
      <c r="B1326" s="248"/>
      <c r="C1326" s="210"/>
      <c r="D1326" s="212"/>
      <c r="E1326" s="213"/>
      <c r="F1326" s="87" t="s">
        <v>12</v>
      </c>
      <c r="G1326" s="174" t="s">
        <v>13</v>
      </c>
      <c r="H1326" s="174" t="s">
        <v>17</v>
      </c>
      <c r="I1326" s="214"/>
      <c r="J1326" s="213"/>
      <c r="L1326" s="88" t="s">
        <v>104</v>
      </c>
      <c r="M1326" s="88" t="s">
        <v>101</v>
      </c>
    </row>
    <row r="1327" spans="1:16" s="94" customFormat="1" ht="28.5" customHeight="1" x14ac:dyDescent="0.15">
      <c r="A1327" s="249"/>
      <c r="B1327" s="250"/>
      <c r="C1327" s="89"/>
      <c r="D1327" s="90"/>
      <c r="E1327" s="91"/>
      <c r="F1327" s="93"/>
      <c r="G1327" s="93"/>
      <c r="H1327" s="93"/>
      <c r="I1327" s="92"/>
      <c r="J1327" s="92"/>
    </row>
    <row r="1328" spans="1:16" s="94" customFormat="1" ht="28.5" customHeight="1" x14ac:dyDescent="0.15">
      <c r="A1328" s="249"/>
      <c r="B1328" s="250"/>
      <c r="C1328" s="89"/>
      <c r="D1328" s="90"/>
      <c r="E1328" s="91"/>
      <c r="F1328" s="93"/>
      <c r="G1328" s="93"/>
      <c r="H1328" s="93"/>
      <c r="I1328" s="92"/>
      <c r="J1328" s="92"/>
      <c r="L1328" s="94" t="s">
        <v>163</v>
      </c>
      <c r="N1328" s="94">
        <f>COUNTIF($E$1:E1341,L1328)</f>
        <v>0</v>
      </c>
      <c r="O1328" s="95"/>
    </row>
    <row r="1329" spans="1:15" s="94" customFormat="1" ht="28.5" customHeight="1" x14ac:dyDescent="0.15">
      <c r="A1329" s="249"/>
      <c r="B1329" s="250"/>
      <c r="C1329" s="89"/>
      <c r="D1329" s="90"/>
      <c r="E1329" s="91"/>
      <c r="F1329" s="93"/>
      <c r="G1329" s="93"/>
      <c r="H1329" s="93"/>
      <c r="I1329" s="92"/>
      <c r="J1329" s="92"/>
      <c r="L1329" s="94" t="s">
        <v>154</v>
      </c>
      <c r="N1329" s="94">
        <f>COUNTIF($E$1:E1341,L1329)</f>
        <v>0</v>
      </c>
      <c r="O1329" s="95"/>
    </row>
    <row r="1330" spans="1:15" s="94" customFormat="1" ht="28.5" customHeight="1" x14ac:dyDescent="0.15">
      <c r="A1330" s="249"/>
      <c r="B1330" s="250"/>
      <c r="C1330" s="89"/>
      <c r="D1330" s="90"/>
      <c r="E1330" s="91"/>
      <c r="F1330" s="93"/>
      <c r="G1330" s="93"/>
      <c r="H1330" s="93"/>
      <c r="I1330" s="92"/>
      <c r="J1330" s="92"/>
      <c r="L1330" s="94" t="s">
        <v>166</v>
      </c>
      <c r="N1330" s="94">
        <f>COUNTIF($E$1:E1341,L1330)</f>
        <v>0</v>
      </c>
    </row>
    <row r="1331" spans="1:15" s="94" customFormat="1" ht="28.5" customHeight="1" x14ac:dyDescent="0.15">
      <c r="A1331" s="249"/>
      <c r="B1331" s="250"/>
      <c r="C1331" s="89"/>
      <c r="D1331" s="90"/>
      <c r="E1331" s="91"/>
      <c r="F1331" s="93"/>
      <c r="G1331" s="93"/>
      <c r="H1331" s="93"/>
      <c r="I1331" s="92"/>
      <c r="J1331" s="92"/>
      <c r="L1331" s="94" t="s">
        <v>155</v>
      </c>
      <c r="N1331" s="94">
        <f>COUNTIF($E$1:E1341,L1331)</f>
        <v>0</v>
      </c>
    </row>
    <row r="1332" spans="1:15" s="94" customFormat="1" ht="28.5" customHeight="1" x14ac:dyDescent="0.15">
      <c r="A1332" s="249"/>
      <c r="B1332" s="250"/>
      <c r="C1332" s="89"/>
      <c r="D1332" s="90"/>
      <c r="E1332" s="91"/>
      <c r="F1332" s="93"/>
      <c r="G1332" s="93"/>
      <c r="H1332" s="93"/>
      <c r="I1332" s="92"/>
      <c r="J1332" s="92"/>
      <c r="L1332" s="94" t="s">
        <v>164</v>
      </c>
      <c r="N1332" s="94">
        <f>COUNTIF($E$1:E1341,L1332)</f>
        <v>0</v>
      </c>
    </row>
    <row r="1333" spans="1:15" s="94" customFormat="1" ht="28.5" customHeight="1" x14ac:dyDescent="0.15">
      <c r="A1333" s="249"/>
      <c r="B1333" s="250"/>
      <c r="C1333" s="89"/>
      <c r="D1333" s="90"/>
      <c r="E1333" s="91"/>
      <c r="F1333" s="93"/>
      <c r="G1333" s="93"/>
      <c r="H1333" s="93"/>
      <c r="I1333" s="92"/>
      <c r="J1333" s="92"/>
      <c r="L1333" s="94" t="s">
        <v>156</v>
      </c>
      <c r="N1333" s="94">
        <f>COUNTIF($E$1:E1346,L1333)</f>
        <v>0</v>
      </c>
    </row>
    <row r="1334" spans="1:15" s="94" customFormat="1" ht="28.5" customHeight="1" x14ac:dyDescent="0.15">
      <c r="A1334" s="249"/>
      <c r="B1334" s="250"/>
      <c r="C1334" s="89"/>
      <c r="D1334" s="90"/>
      <c r="E1334" s="91"/>
      <c r="F1334" s="93"/>
      <c r="G1334" s="93"/>
      <c r="H1334" s="93"/>
      <c r="I1334" s="92"/>
      <c r="J1334" s="92"/>
      <c r="L1334" s="94" t="s">
        <v>157</v>
      </c>
      <c r="N1334" s="94">
        <f>COUNTIF($E$1:E1341,L1334)</f>
        <v>0</v>
      </c>
    </row>
    <row r="1335" spans="1:15" s="94" customFormat="1" ht="28.5" customHeight="1" x14ac:dyDescent="0.15">
      <c r="A1335" s="249"/>
      <c r="B1335" s="250"/>
      <c r="C1335" s="89"/>
      <c r="D1335" s="90"/>
      <c r="E1335" s="91"/>
      <c r="F1335" s="93"/>
      <c r="G1335" s="93"/>
      <c r="H1335" s="93"/>
      <c r="I1335" s="92"/>
      <c r="J1335" s="92"/>
      <c r="L1335" s="94" t="s">
        <v>150</v>
      </c>
      <c r="N1335" s="94">
        <f>COUNTIF($E$1:E1341,L1335)</f>
        <v>0</v>
      </c>
    </row>
    <row r="1336" spans="1:15" s="94" customFormat="1" ht="28.5" customHeight="1" x14ac:dyDescent="0.15">
      <c r="A1336" s="249"/>
      <c r="B1336" s="250"/>
      <c r="C1336" s="89"/>
      <c r="D1336" s="90"/>
      <c r="E1336" s="91"/>
      <c r="F1336" s="93"/>
      <c r="G1336" s="93"/>
      <c r="H1336" s="93"/>
      <c r="I1336" s="92"/>
      <c r="J1336" s="92"/>
      <c r="L1336" s="94" t="s">
        <v>151</v>
      </c>
      <c r="N1336" s="94">
        <f>COUNTIF($E$1:E1331,L1336)</f>
        <v>0</v>
      </c>
    </row>
    <row r="1337" spans="1:15" s="94" customFormat="1" ht="28.5" customHeight="1" x14ac:dyDescent="0.15">
      <c r="A1337" s="249"/>
      <c r="B1337" s="250"/>
      <c r="C1337" s="89"/>
      <c r="D1337" s="90"/>
      <c r="E1337" s="91"/>
      <c r="F1337" s="93"/>
      <c r="G1337" s="93"/>
      <c r="H1337" s="93"/>
      <c r="I1337" s="92"/>
      <c r="J1337" s="92"/>
      <c r="L1337" s="94" t="s">
        <v>152</v>
      </c>
      <c r="N1337" s="94">
        <f>COUNTIF($E$1:E1341,L1337)</f>
        <v>0</v>
      </c>
    </row>
    <row r="1338" spans="1:15" s="94" customFormat="1" ht="28.5" customHeight="1" x14ac:dyDescent="0.15">
      <c r="A1338" s="249"/>
      <c r="B1338" s="250"/>
      <c r="C1338" s="89"/>
      <c r="D1338" s="90"/>
      <c r="E1338" s="91"/>
      <c r="F1338" s="93"/>
      <c r="G1338" s="93"/>
      <c r="H1338" s="93"/>
      <c r="I1338" s="92"/>
      <c r="J1338" s="92"/>
      <c r="L1338" s="94" t="s">
        <v>160</v>
      </c>
      <c r="N1338" s="94">
        <f>COUNTIF($E$1:E1341,L1338)</f>
        <v>0</v>
      </c>
    </row>
    <row r="1339" spans="1:15" s="94" customFormat="1" ht="28.5" customHeight="1" x14ac:dyDescent="0.15">
      <c r="A1339" s="249"/>
      <c r="B1339" s="250"/>
      <c r="C1339" s="89"/>
      <c r="D1339" s="90"/>
      <c r="E1339" s="91"/>
      <c r="F1339" s="93"/>
      <c r="G1339" s="93"/>
      <c r="H1339" s="93"/>
      <c r="I1339" s="92"/>
      <c r="J1339" s="92"/>
    </row>
    <row r="1340" spans="1:15" s="94" customFormat="1" ht="28.5" customHeight="1" x14ac:dyDescent="0.15">
      <c r="A1340" s="249"/>
      <c r="B1340" s="250"/>
      <c r="C1340" s="89"/>
      <c r="D1340" s="90"/>
      <c r="E1340" s="91"/>
      <c r="F1340" s="93"/>
      <c r="G1340" s="93"/>
      <c r="H1340" s="93"/>
      <c r="I1340" s="92"/>
      <c r="J1340" s="92"/>
    </row>
    <row r="1341" spans="1:15" s="94" customFormat="1" ht="28.5" customHeight="1" x14ac:dyDescent="0.15">
      <c r="A1341" s="249"/>
      <c r="B1341" s="250"/>
      <c r="C1341" s="89"/>
      <c r="D1341" s="90"/>
      <c r="E1341" s="91"/>
      <c r="F1341" s="93"/>
      <c r="G1341" s="93"/>
      <c r="H1341" s="93"/>
      <c r="I1341" s="92"/>
      <c r="J1341" s="92"/>
      <c r="L1341" s="96" t="str">
        <f>L1326</f>
        <v>立候補
準備</v>
      </c>
      <c r="M1341" s="97" t="str">
        <f>IF(E1342="","　　　　　　　　　",SUMIF(D1327:D1341,L1341,C1327:C1341))</f>
        <v>　　　　　　　　　</v>
      </c>
    </row>
    <row r="1342" spans="1:15" s="94" customFormat="1" ht="25.15" customHeight="1" x14ac:dyDescent="0.15">
      <c r="A1342" s="251"/>
      <c r="B1342" s="251"/>
      <c r="D1342" s="98" t="s">
        <v>162</v>
      </c>
      <c r="E1342" s="99" t="str">
        <f>IF(SUM(C1327:C1341)=0,"",SUM(C1327:C1341))</f>
        <v/>
      </c>
      <c r="F1342" s="100" t="str">
        <f>"円、うち立候補準備："&amp;TEXT(M1341,"#,##0")&amp;"円、選挙運動："&amp;TEXT(M1342,"#,##0")&amp;"円）"</f>
        <v>円、うち立候補準備：　　　　　　　　　円、選挙運動：　　　　　　　　　円）</v>
      </c>
      <c r="G1342" s="101"/>
      <c r="H1342" s="100"/>
      <c r="I1342" s="100"/>
      <c r="J1342" s="100"/>
      <c r="L1342" s="96" t="str">
        <f>M1326</f>
        <v>選挙
運動</v>
      </c>
      <c r="M1342" s="97" t="str">
        <f>IF(E1342="","　　　　　　　　　",SUMIF(D1327:D1341,L1342,C1327:C1341))</f>
        <v>　　　　　　　　　</v>
      </c>
    </row>
    <row r="1343" spans="1:15" ht="20.45" customHeight="1" x14ac:dyDescent="0.15">
      <c r="F1343" s="117" t="str">
        <f>IF(E1324="","費計：",E1324&amp;"計：")</f>
        <v>費計：</v>
      </c>
      <c r="G1343" s="253" t="str">
        <f>IF(OR(E1324="",COUNTA(C1327:C1341)=0),"",SUMIF($E$1:E1342,E1324,$E$19:E1342))</f>
        <v/>
      </c>
      <c r="H1343" s="253" t="s">
        <v>29</v>
      </c>
    </row>
    <row r="1344" spans="1:15" ht="20.45" customHeight="1" x14ac:dyDescent="0.15">
      <c r="F1344" s="254" t="s">
        <v>115</v>
      </c>
      <c r="G1344" s="253" t="str">
        <f>IF(E1324="","",SUMIF($E$1:E1342,L1329,$E$19:E1342)+SUMIF($E$1:E1342,L1330,$E$19:E1342))</f>
        <v/>
      </c>
      <c r="H1344" s="253" t="s">
        <v>29</v>
      </c>
    </row>
    <row r="1345" spans="1:16" ht="16.899999999999999" customHeight="1" x14ac:dyDescent="0.15">
      <c r="A1345" s="242" t="s">
        <v>102</v>
      </c>
      <c r="B1345" s="242"/>
      <c r="C1345" s="103" t="str">
        <f>IF($C$1="　","(No.　　)",C1324+1)</f>
        <v>(No.　　)</v>
      </c>
      <c r="D1345" s="84" t="s">
        <v>103</v>
      </c>
      <c r="E1345" s="256"/>
      <c r="G1345" s="86"/>
      <c r="O1345" s="85" t="str">
        <f>IFERROR(VLOOKUP(E1345,L1349:N1359,3,FALSE),"")</f>
        <v/>
      </c>
      <c r="P1345" s="85" t="str">
        <f>IF(OR(E1345=L1350,E1345=L1351),N1350+N1351,"")</f>
        <v/>
      </c>
    </row>
    <row r="1346" spans="1:16" ht="26.25" customHeight="1" x14ac:dyDescent="0.15">
      <c r="A1346" s="245" t="s">
        <v>14</v>
      </c>
      <c r="B1346" s="246"/>
      <c r="C1346" s="209" t="s">
        <v>46</v>
      </c>
      <c r="D1346" s="211" t="s">
        <v>24</v>
      </c>
      <c r="E1346" s="213" t="s">
        <v>25</v>
      </c>
      <c r="F1346" s="116" t="s">
        <v>58</v>
      </c>
      <c r="G1346" s="116"/>
      <c r="H1346" s="116"/>
      <c r="I1346" s="214" t="s">
        <v>44</v>
      </c>
      <c r="J1346" s="213" t="s">
        <v>18</v>
      </c>
      <c r="L1346" s="207" t="s">
        <v>61</v>
      </c>
      <c r="M1346" s="208"/>
    </row>
    <row r="1347" spans="1:16" ht="26.25" customHeight="1" x14ac:dyDescent="0.15">
      <c r="A1347" s="247"/>
      <c r="B1347" s="248"/>
      <c r="C1347" s="210"/>
      <c r="D1347" s="212"/>
      <c r="E1347" s="213"/>
      <c r="F1347" s="87" t="s">
        <v>12</v>
      </c>
      <c r="G1347" s="174" t="s">
        <v>13</v>
      </c>
      <c r="H1347" s="174" t="s">
        <v>17</v>
      </c>
      <c r="I1347" s="214"/>
      <c r="J1347" s="213"/>
      <c r="L1347" s="88" t="s">
        <v>104</v>
      </c>
      <c r="M1347" s="88" t="s">
        <v>101</v>
      </c>
    </row>
    <row r="1348" spans="1:16" s="94" customFormat="1" ht="28.5" customHeight="1" x14ac:dyDescent="0.15">
      <c r="A1348" s="249"/>
      <c r="B1348" s="250"/>
      <c r="C1348" s="89"/>
      <c r="D1348" s="90"/>
      <c r="E1348" s="91"/>
      <c r="F1348" s="93"/>
      <c r="G1348" s="93"/>
      <c r="H1348" s="93"/>
      <c r="I1348" s="92"/>
      <c r="J1348" s="92"/>
    </row>
    <row r="1349" spans="1:16" s="94" customFormat="1" ht="28.5" customHeight="1" x14ac:dyDescent="0.15">
      <c r="A1349" s="249"/>
      <c r="B1349" s="250"/>
      <c r="C1349" s="89"/>
      <c r="D1349" s="90"/>
      <c r="E1349" s="91"/>
      <c r="F1349" s="93"/>
      <c r="G1349" s="93"/>
      <c r="H1349" s="93"/>
      <c r="I1349" s="92"/>
      <c r="J1349" s="92"/>
      <c r="L1349" s="94" t="s">
        <v>133</v>
      </c>
      <c r="N1349" s="94">
        <f>COUNTIF($E$1:E1362,L1349)</f>
        <v>0</v>
      </c>
      <c r="O1349" s="95"/>
    </row>
    <row r="1350" spans="1:16" s="94" customFormat="1" ht="28.5" customHeight="1" x14ac:dyDescent="0.15">
      <c r="A1350" s="249"/>
      <c r="B1350" s="250"/>
      <c r="C1350" s="89"/>
      <c r="D1350" s="90"/>
      <c r="E1350" s="91"/>
      <c r="F1350" s="93"/>
      <c r="G1350" s="93"/>
      <c r="H1350" s="93"/>
      <c r="I1350" s="92"/>
      <c r="J1350" s="92"/>
      <c r="L1350" s="94" t="s">
        <v>145</v>
      </c>
      <c r="N1350" s="94">
        <f>COUNTIF($E$1:E1362,L1350)</f>
        <v>0</v>
      </c>
      <c r="O1350" s="95"/>
    </row>
    <row r="1351" spans="1:16" s="94" customFormat="1" ht="28.5" customHeight="1" x14ac:dyDescent="0.15">
      <c r="A1351" s="249"/>
      <c r="B1351" s="250"/>
      <c r="C1351" s="89"/>
      <c r="D1351" s="90"/>
      <c r="E1351" s="91"/>
      <c r="F1351" s="93"/>
      <c r="G1351" s="93"/>
      <c r="H1351" s="93"/>
      <c r="I1351" s="92"/>
      <c r="J1351" s="92"/>
      <c r="L1351" s="94" t="s">
        <v>166</v>
      </c>
      <c r="N1351" s="94">
        <f>COUNTIF($E$1:E1362,L1351)</f>
        <v>0</v>
      </c>
    </row>
    <row r="1352" spans="1:16" s="94" customFormat="1" ht="28.5" customHeight="1" x14ac:dyDescent="0.15">
      <c r="A1352" s="249"/>
      <c r="B1352" s="250"/>
      <c r="C1352" s="89"/>
      <c r="D1352" s="90"/>
      <c r="E1352" s="91"/>
      <c r="F1352" s="93"/>
      <c r="G1352" s="93"/>
      <c r="H1352" s="93"/>
      <c r="I1352" s="92"/>
      <c r="J1352" s="92"/>
      <c r="L1352" s="94" t="s">
        <v>155</v>
      </c>
      <c r="N1352" s="94">
        <f>COUNTIF($E$1:E1362,L1352)</f>
        <v>0</v>
      </c>
    </row>
    <row r="1353" spans="1:16" s="94" customFormat="1" ht="28.5" customHeight="1" x14ac:dyDescent="0.15">
      <c r="A1353" s="249"/>
      <c r="B1353" s="250"/>
      <c r="C1353" s="89"/>
      <c r="D1353" s="90"/>
      <c r="E1353" s="91"/>
      <c r="F1353" s="93"/>
      <c r="G1353" s="93"/>
      <c r="H1353" s="93"/>
      <c r="I1353" s="92"/>
      <c r="J1353" s="92"/>
      <c r="L1353" s="94" t="s">
        <v>164</v>
      </c>
      <c r="N1353" s="94">
        <f>COUNTIF($E$1:E1362,L1353)</f>
        <v>0</v>
      </c>
    </row>
    <row r="1354" spans="1:16" s="94" customFormat="1" ht="28.5" customHeight="1" x14ac:dyDescent="0.15">
      <c r="A1354" s="249"/>
      <c r="B1354" s="250"/>
      <c r="C1354" s="89"/>
      <c r="D1354" s="90"/>
      <c r="E1354" s="91"/>
      <c r="F1354" s="93"/>
      <c r="G1354" s="93"/>
      <c r="H1354" s="93"/>
      <c r="I1354" s="92"/>
      <c r="J1354" s="92"/>
      <c r="L1354" s="94" t="s">
        <v>156</v>
      </c>
      <c r="N1354" s="94">
        <f>COUNTIF($E$1:E1367,L1354)</f>
        <v>0</v>
      </c>
    </row>
    <row r="1355" spans="1:16" s="94" customFormat="1" ht="28.5" customHeight="1" x14ac:dyDescent="0.15">
      <c r="A1355" s="249"/>
      <c r="B1355" s="250"/>
      <c r="C1355" s="89"/>
      <c r="D1355" s="90"/>
      <c r="E1355" s="91"/>
      <c r="F1355" s="93"/>
      <c r="G1355" s="93"/>
      <c r="H1355" s="93"/>
      <c r="I1355" s="92"/>
      <c r="J1355" s="92"/>
      <c r="L1355" s="94" t="s">
        <v>157</v>
      </c>
      <c r="N1355" s="94">
        <f>COUNTIF($E$1:E1362,L1355)</f>
        <v>0</v>
      </c>
    </row>
    <row r="1356" spans="1:16" s="94" customFormat="1" ht="28.5" customHeight="1" x14ac:dyDescent="0.15">
      <c r="A1356" s="249"/>
      <c r="B1356" s="250"/>
      <c r="C1356" s="89"/>
      <c r="D1356" s="90"/>
      <c r="E1356" s="91"/>
      <c r="F1356" s="93"/>
      <c r="G1356" s="93"/>
      <c r="H1356" s="93"/>
      <c r="I1356" s="92"/>
      <c r="J1356" s="92"/>
      <c r="L1356" s="94" t="s">
        <v>158</v>
      </c>
      <c r="N1356" s="94">
        <f>COUNTIF($E$1:E1362,L1356)</f>
        <v>0</v>
      </c>
    </row>
    <row r="1357" spans="1:16" s="94" customFormat="1" ht="28.5" customHeight="1" x14ac:dyDescent="0.15">
      <c r="A1357" s="249"/>
      <c r="B1357" s="250"/>
      <c r="C1357" s="89"/>
      <c r="D1357" s="90"/>
      <c r="E1357" s="91"/>
      <c r="F1357" s="93"/>
      <c r="G1357" s="93"/>
      <c r="H1357" s="93"/>
      <c r="I1357" s="92"/>
      <c r="J1357" s="92"/>
      <c r="L1357" s="94" t="s">
        <v>165</v>
      </c>
      <c r="N1357" s="94">
        <f>COUNTIF($E$1:E1352,L1357)</f>
        <v>0</v>
      </c>
    </row>
    <row r="1358" spans="1:16" s="94" customFormat="1" ht="28.5" customHeight="1" x14ac:dyDescent="0.15">
      <c r="A1358" s="249"/>
      <c r="B1358" s="250"/>
      <c r="C1358" s="89"/>
      <c r="D1358" s="90"/>
      <c r="E1358" s="91"/>
      <c r="F1358" s="93"/>
      <c r="G1358" s="93"/>
      <c r="H1358" s="93"/>
      <c r="I1358" s="92"/>
      <c r="J1358" s="92"/>
      <c r="L1358" s="94" t="s">
        <v>152</v>
      </c>
      <c r="N1358" s="94">
        <f>COUNTIF($E$1:E1362,L1358)</f>
        <v>0</v>
      </c>
    </row>
    <row r="1359" spans="1:16" s="94" customFormat="1" ht="28.5" customHeight="1" x14ac:dyDescent="0.15">
      <c r="A1359" s="249"/>
      <c r="B1359" s="250"/>
      <c r="C1359" s="89"/>
      <c r="D1359" s="90"/>
      <c r="E1359" s="91"/>
      <c r="F1359" s="93"/>
      <c r="G1359" s="93"/>
      <c r="H1359" s="93"/>
      <c r="I1359" s="92"/>
      <c r="J1359" s="92"/>
      <c r="L1359" s="94" t="s">
        <v>160</v>
      </c>
      <c r="N1359" s="94">
        <f>COUNTIF($E$1:E1362,L1359)</f>
        <v>0</v>
      </c>
    </row>
    <row r="1360" spans="1:16" s="94" customFormat="1" ht="28.5" customHeight="1" x14ac:dyDescent="0.15">
      <c r="A1360" s="249"/>
      <c r="B1360" s="250"/>
      <c r="C1360" s="89"/>
      <c r="D1360" s="90"/>
      <c r="E1360" s="91"/>
      <c r="F1360" s="93"/>
      <c r="G1360" s="93"/>
      <c r="H1360" s="93"/>
      <c r="I1360" s="92"/>
      <c r="J1360" s="92"/>
    </row>
    <row r="1361" spans="1:16" s="94" customFormat="1" ht="28.5" customHeight="1" x14ac:dyDescent="0.15">
      <c r="A1361" s="249"/>
      <c r="B1361" s="250"/>
      <c r="C1361" s="89"/>
      <c r="D1361" s="90"/>
      <c r="E1361" s="91"/>
      <c r="F1361" s="93"/>
      <c r="G1361" s="93"/>
      <c r="H1361" s="93"/>
      <c r="I1361" s="92"/>
      <c r="J1361" s="92"/>
    </row>
    <row r="1362" spans="1:16" s="94" customFormat="1" ht="28.5" customHeight="1" x14ac:dyDescent="0.15">
      <c r="A1362" s="249"/>
      <c r="B1362" s="250"/>
      <c r="C1362" s="89"/>
      <c r="D1362" s="90"/>
      <c r="E1362" s="91"/>
      <c r="F1362" s="93"/>
      <c r="G1362" s="93"/>
      <c r="H1362" s="93"/>
      <c r="I1362" s="92"/>
      <c r="J1362" s="92"/>
      <c r="L1362" s="96" t="str">
        <f>L1347</f>
        <v>立候補
準備</v>
      </c>
      <c r="M1362" s="97" t="str">
        <f>IF(E1363="","　　　　　　　　　",SUMIF(D1348:D1362,L1362,C1348:C1362))</f>
        <v>　　　　　　　　　</v>
      </c>
    </row>
    <row r="1363" spans="1:16" s="94" customFormat="1" ht="25.15" customHeight="1" x14ac:dyDescent="0.15">
      <c r="A1363" s="251"/>
      <c r="B1363" s="251"/>
      <c r="D1363" s="98" t="s">
        <v>153</v>
      </c>
      <c r="E1363" s="99" t="str">
        <f>IF(SUM(C1348:C1362)=0,"",SUM(C1348:C1362))</f>
        <v/>
      </c>
      <c r="F1363" s="100" t="str">
        <f>"円、うち立候補準備："&amp;TEXT(M1362,"#,##0")&amp;"円、選挙運動："&amp;TEXT(M1363,"#,##0")&amp;"円）"</f>
        <v>円、うち立候補準備：　　　　　　　　　円、選挙運動：　　　　　　　　　円）</v>
      </c>
      <c r="G1363" s="101"/>
      <c r="H1363" s="100"/>
      <c r="I1363" s="100"/>
      <c r="J1363" s="100"/>
      <c r="L1363" s="96" t="str">
        <f>M1347</f>
        <v>選挙
運動</v>
      </c>
      <c r="M1363" s="97" t="str">
        <f>IF(E1363="","　　　　　　　　　",SUMIF(D1348:D1362,L1363,C1348:C1362))</f>
        <v>　　　　　　　　　</v>
      </c>
    </row>
    <row r="1364" spans="1:16" ht="20.45" customHeight="1" x14ac:dyDescent="0.15">
      <c r="F1364" s="117" t="str">
        <f>IF(E1345="","費計：",E1345&amp;"計：")</f>
        <v>費計：</v>
      </c>
      <c r="G1364" s="253" t="str">
        <f>IF(OR(E1345="",COUNTA(C1348:C1362)=0),"",SUMIF($E$1:E1363,E1345,$E$19:E1363))</f>
        <v/>
      </c>
      <c r="H1364" s="253" t="s">
        <v>29</v>
      </c>
    </row>
    <row r="1365" spans="1:16" ht="20.45" customHeight="1" x14ac:dyDescent="0.15">
      <c r="F1365" s="254" t="s">
        <v>115</v>
      </c>
      <c r="G1365" s="253" t="str">
        <f>IF(E1345="","",SUMIF($E$1:E1363,L1350,$E$19:E1363)+SUMIF($E$1:E1363,L1351,$E$19:E1363))</f>
        <v/>
      </c>
      <c r="H1365" s="253" t="s">
        <v>29</v>
      </c>
    </row>
    <row r="1366" spans="1:16" ht="16.899999999999999" customHeight="1" x14ac:dyDescent="0.15">
      <c r="A1366" s="242" t="s">
        <v>102</v>
      </c>
      <c r="B1366" s="242"/>
      <c r="C1366" s="103" t="str">
        <f>IF($C$1="　","(No.　　)",C1345+1)</f>
        <v>(No.　　)</v>
      </c>
      <c r="D1366" s="84" t="s">
        <v>103</v>
      </c>
      <c r="E1366" s="256"/>
      <c r="G1366" s="86"/>
      <c r="O1366" s="85" t="str">
        <f>IFERROR(VLOOKUP(E1366,L1370:N1380,3,FALSE),"")</f>
        <v/>
      </c>
      <c r="P1366" s="85" t="str">
        <f>IF(OR(E1366=L1371,E1366=L1372),N1371+N1372,"")</f>
        <v/>
      </c>
    </row>
    <row r="1367" spans="1:16" ht="26.25" customHeight="1" x14ac:dyDescent="0.15">
      <c r="A1367" s="245" t="s">
        <v>14</v>
      </c>
      <c r="B1367" s="246"/>
      <c r="C1367" s="209" t="s">
        <v>46</v>
      </c>
      <c r="D1367" s="211" t="s">
        <v>24</v>
      </c>
      <c r="E1367" s="213" t="s">
        <v>25</v>
      </c>
      <c r="F1367" s="116" t="s">
        <v>58</v>
      </c>
      <c r="G1367" s="116"/>
      <c r="H1367" s="116"/>
      <c r="I1367" s="214" t="s">
        <v>44</v>
      </c>
      <c r="J1367" s="213" t="s">
        <v>18</v>
      </c>
      <c r="L1367" s="207" t="s">
        <v>61</v>
      </c>
      <c r="M1367" s="208"/>
    </row>
    <row r="1368" spans="1:16" ht="26.25" customHeight="1" x14ac:dyDescent="0.15">
      <c r="A1368" s="247"/>
      <c r="B1368" s="248"/>
      <c r="C1368" s="210"/>
      <c r="D1368" s="212"/>
      <c r="E1368" s="213"/>
      <c r="F1368" s="87" t="s">
        <v>12</v>
      </c>
      <c r="G1368" s="174" t="s">
        <v>13</v>
      </c>
      <c r="H1368" s="174" t="s">
        <v>17</v>
      </c>
      <c r="I1368" s="214"/>
      <c r="J1368" s="213"/>
      <c r="L1368" s="88" t="s">
        <v>104</v>
      </c>
      <c r="M1368" s="88" t="s">
        <v>101</v>
      </c>
    </row>
    <row r="1369" spans="1:16" s="94" customFormat="1" ht="28.5" customHeight="1" x14ac:dyDescent="0.15">
      <c r="A1369" s="249"/>
      <c r="B1369" s="250"/>
      <c r="C1369" s="89"/>
      <c r="D1369" s="90"/>
      <c r="E1369" s="91"/>
      <c r="F1369" s="93"/>
      <c r="G1369" s="93"/>
      <c r="H1369" s="93"/>
      <c r="I1369" s="92"/>
      <c r="J1369" s="92"/>
    </row>
    <row r="1370" spans="1:16" s="94" customFormat="1" ht="28.5" customHeight="1" x14ac:dyDescent="0.15">
      <c r="A1370" s="249"/>
      <c r="B1370" s="250"/>
      <c r="C1370" s="89"/>
      <c r="D1370" s="90"/>
      <c r="E1370" s="91"/>
      <c r="F1370" s="93"/>
      <c r="G1370" s="93"/>
      <c r="H1370" s="93"/>
      <c r="I1370" s="92"/>
      <c r="J1370" s="92"/>
      <c r="L1370" s="94" t="s">
        <v>163</v>
      </c>
      <c r="N1370" s="94">
        <f>COUNTIF($E$1:E1383,L1370)</f>
        <v>0</v>
      </c>
      <c r="O1370" s="95"/>
    </row>
    <row r="1371" spans="1:16" s="94" customFormat="1" ht="28.5" customHeight="1" x14ac:dyDescent="0.15">
      <c r="A1371" s="249"/>
      <c r="B1371" s="250"/>
      <c r="C1371" s="89"/>
      <c r="D1371" s="90"/>
      <c r="E1371" s="91"/>
      <c r="F1371" s="93"/>
      <c r="G1371" s="93"/>
      <c r="H1371" s="93"/>
      <c r="I1371" s="92"/>
      <c r="J1371" s="92"/>
      <c r="L1371" s="94" t="s">
        <v>154</v>
      </c>
      <c r="N1371" s="94">
        <f>COUNTIF($E$1:E1383,L1371)</f>
        <v>0</v>
      </c>
      <c r="O1371" s="95"/>
    </row>
    <row r="1372" spans="1:16" s="94" customFormat="1" ht="28.5" customHeight="1" x14ac:dyDescent="0.15">
      <c r="A1372" s="249"/>
      <c r="B1372" s="250"/>
      <c r="C1372" s="89"/>
      <c r="D1372" s="90"/>
      <c r="E1372" s="91"/>
      <c r="F1372" s="93"/>
      <c r="G1372" s="93"/>
      <c r="H1372" s="93"/>
      <c r="I1372" s="92"/>
      <c r="J1372" s="92"/>
      <c r="L1372" s="94" t="s">
        <v>161</v>
      </c>
      <c r="N1372" s="94">
        <f>COUNTIF($E$1:E1383,L1372)</f>
        <v>0</v>
      </c>
    </row>
    <row r="1373" spans="1:16" s="94" customFormat="1" ht="28.5" customHeight="1" x14ac:dyDescent="0.15">
      <c r="A1373" s="249"/>
      <c r="B1373" s="250"/>
      <c r="C1373" s="89"/>
      <c r="D1373" s="90"/>
      <c r="E1373" s="91"/>
      <c r="F1373" s="93"/>
      <c r="G1373" s="93"/>
      <c r="H1373" s="93"/>
      <c r="I1373" s="92"/>
      <c r="J1373" s="92"/>
      <c r="L1373" s="94" t="s">
        <v>146</v>
      </c>
      <c r="N1373" s="94">
        <f>COUNTIF($E$1:E1383,L1373)</f>
        <v>0</v>
      </c>
    </row>
    <row r="1374" spans="1:16" s="94" customFormat="1" ht="28.5" customHeight="1" x14ac:dyDescent="0.15">
      <c r="A1374" s="249"/>
      <c r="B1374" s="250"/>
      <c r="C1374" s="89"/>
      <c r="D1374" s="90"/>
      <c r="E1374" s="91"/>
      <c r="F1374" s="93"/>
      <c r="G1374" s="93"/>
      <c r="H1374" s="93"/>
      <c r="I1374" s="92"/>
      <c r="J1374" s="92"/>
      <c r="L1374" s="94" t="s">
        <v>147</v>
      </c>
      <c r="N1374" s="94">
        <f>COUNTIF($E$1:E1383,L1374)</f>
        <v>0</v>
      </c>
    </row>
    <row r="1375" spans="1:16" s="94" customFormat="1" ht="28.5" customHeight="1" x14ac:dyDescent="0.15">
      <c r="A1375" s="249"/>
      <c r="B1375" s="250"/>
      <c r="C1375" s="89"/>
      <c r="D1375" s="90"/>
      <c r="E1375" s="91"/>
      <c r="F1375" s="93"/>
      <c r="G1375" s="93"/>
      <c r="H1375" s="93"/>
      <c r="I1375" s="92"/>
      <c r="J1375" s="92"/>
      <c r="L1375" s="94" t="s">
        <v>148</v>
      </c>
      <c r="N1375" s="94">
        <f>COUNTIF($E$1:E1388,L1375)</f>
        <v>0</v>
      </c>
    </row>
    <row r="1376" spans="1:16" s="94" customFormat="1" ht="28.5" customHeight="1" x14ac:dyDescent="0.15">
      <c r="A1376" s="249"/>
      <c r="B1376" s="250"/>
      <c r="C1376" s="89"/>
      <c r="D1376" s="90"/>
      <c r="E1376" s="91"/>
      <c r="F1376" s="93"/>
      <c r="G1376" s="93"/>
      <c r="H1376" s="93"/>
      <c r="I1376" s="92"/>
      <c r="J1376" s="92"/>
      <c r="L1376" s="94" t="s">
        <v>149</v>
      </c>
      <c r="N1376" s="94">
        <f>COUNTIF($E$1:E1383,L1376)</f>
        <v>0</v>
      </c>
    </row>
    <row r="1377" spans="1:16" s="94" customFormat="1" ht="28.5" customHeight="1" x14ac:dyDescent="0.15">
      <c r="A1377" s="249"/>
      <c r="B1377" s="250"/>
      <c r="C1377" s="89"/>
      <c r="D1377" s="90"/>
      <c r="E1377" s="91"/>
      <c r="F1377" s="93"/>
      <c r="G1377" s="93"/>
      <c r="H1377" s="93"/>
      <c r="I1377" s="92"/>
      <c r="J1377" s="92"/>
      <c r="L1377" s="94" t="s">
        <v>158</v>
      </c>
      <c r="N1377" s="94">
        <f>COUNTIF($E$1:E1383,L1377)</f>
        <v>0</v>
      </c>
    </row>
    <row r="1378" spans="1:16" s="94" customFormat="1" ht="28.5" customHeight="1" x14ac:dyDescent="0.15">
      <c r="A1378" s="249"/>
      <c r="B1378" s="250"/>
      <c r="C1378" s="89"/>
      <c r="D1378" s="90"/>
      <c r="E1378" s="91"/>
      <c r="F1378" s="93"/>
      <c r="G1378" s="93"/>
      <c r="H1378" s="93"/>
      <c r="I1378" s="92"/>
      <c r="J1378" s="92"/>
      <c r="L1378" s="94" t="s">
        <v>151</v>
      </c>
      <c r="N1378" s="94">
        <f>COUNTIF($E$1:E1373,L1378)</f>
        <v>0</v>
      </c>
    </row>
    <row r="1379" spans="1:16" s="94" customFormat="1" ht="28.5" customHeight="1" x14ac:dyDescent="0.15">
      <c r="A1379" s="249"/>
      <c r="B1379" s="250"/>
      <c r="C1379" s="89"/>
      <c r="D1379" s="90"/>
      <c r="E1379" s="91"/>
      <c r="F1379" s="93"/>
      <c r="G1379" s="93"/>
      <c r="H1379" s="93"/>
      <c r="I1379" s="92"/>
      <c r="J1379" s="92"/>
      <c r="L1379" s="94" t="s">
        <v>152</v>
      </c>
      <c r="N1379" s="94">
        <f>COUNTIF($E$1:E1383,L1379)</f>
        <v>0</v>
      </c>
    </row>
    <row r="1380" spans="1:16" s="94" customFormat="1" ht="28.5" customHeight="1" x14ac:dyDescent="0.15">
      <c r="A1380" s="249"/>
      <c r="B1380" s="250"/>
      <c r="C1380" s="89"/>
      <c r="D1380" s="90"/>
      <c r="E1380" s="91"/>
      <c r="F1380" s="93"/>
      <c r="G1380" s="93"/>
      <c r="H1380" s="93"/>
      <c r="I1380" s="92"/>
      <c r="J1380" s="92"/>
      <c r="L1380" s="94" t="s">
        <v>144</v>
      </c>
      <c r="N1380" s="94">
        <f>COUNTIF($E$1:E1383,L1380)</f>
        <v>0</v>
      </c>
    </row>
    <row r="1381" spans="1:16" s="94" customFormat="1" ht="28.5" customHeight="1" x14ac:dyDescent="0.15">
      <c r="A1381" s="249"/>
      <c r="B1381" s="250"/>
      <c r="C1381" s="89"/>
      <c r="D1381" s="90"/>
      <c r="E1381" s="91"/>
      <c r="F1381" s="93"/>
      <c r="G1381" s="93"/>
      <c r="H1381" s="93"/>
      <c r="I1381" s="92"/>
      <c r="J1381" s="92"/>
    </row>
    <row r="1382" spans="1:16" s="94" customFormat="1" ht="28.5" customHeight="1" x14ac:dyDescent="0.15">
      <c r="A1382" s="249"/>
      <c r="B1382" s="250"/>
      <c r="C1382" s="89"/>
      <c r="D1382" s="90"/>
      <c r="E1382" s="91"/>
      <c r="F1382" s="93"/>
      <c r="G1382" s="93"/>
      <c r="H1382" s="93"/>
      <c r="I1382" s="92"/>
      <c r="J1382" s="92"/>
    </row>
    <row r="1383" spans="1:16" s="94" customFormat="1" ht="28.5" customHeight="1" x14ac:dyDescent="0.15">
      <c r="A1383" s="249"/>
      <c r="B1383" s="250"/>
      <c r="C1383" s="89"/>
      <c r="D1383" s="90"/>
      <c r="E1383" s="91"/>
      <c r="F1383" s="93"/>
      <c r="G1383" s="93"/>
      <c r="H1383" s="93"/>
      <c r="I1383" s="92"/>
      <c r="J1383" s="92"/>
      <c r="L1383" s="96" t="str">
        <f>L1368</f>
        <v>立候補
準備</v>
      </c>
      <c r="M1383" s="97" t="str">
        <f>IF(E1384="","　　　　　　　　　",SUMIF(D1369:D1383,L1383,C1369:C1383))</f>
        <v>　　　　　　　　　</v>
      </c>
    </row>
    <row r="1384" spans="1:16" s="94" customFormat="1" ht="25.15" customHeight="1" x14ac:dyDescent="0.15">
      <c r="A1384" s="251"/>
      <c r="B1384" s="251"/>
      <c r="D1384" s="98" t="s">
        <v>85</v>
      </c>
      <c r="E1384" s="99" t="str">
        <f>IF(SUM(C1369:C1383)=0,"",SUM(C1369:C1383))</f>
        <v/>
      </c>
      <c r="F1384" s="100" t="str">
        <f>"円、うち立候補準備："&amp;TEXT(M1383,"#,##0")&amp;"円、選挙運動："&amp;TEXT(M1384,"#,##0")&amp;"円）"</f>
        <v>円、うち立候補準備：　　　　　　　　　円、選挙運動：　　　　　　　　　円）</v>
      </c>
      <c r="G1384" s="101"/>
      <c r="H1384" s="100"/>
      <c r="I1384" s="100"/>
      <c r="J1384" s="100"/>
      <c r="L1384" s="96" t="str">
        <f>M1368</f>
        <v>選挙
運動</v>
      </c>
      <c r="M1384" s="97" t="str">
        <f>IF(E1384="","　　　　　　　　　",SUMIF(D1369:D1383,L1384,C1369:C1383))</f>
        <v>　　　　　　　　　</v>
      </c>
    </row>
    <row r="1385" spans="1:16" ht="20.45" customHeight="1" x14ac:dyDescent="0.15">
      <c r="F1385" s="117" t="str">
        <f>IF(E1366="","費計：",E1366&amp;"計：")</f>
        <v>費計：</v>
      </c>
      <c r="G1385" s="253" t="str">
        <f>IF(OR(E1366="",COUNTA(C1369:C1383)=0),"",SUMIF($E$1:E1384,E1366,$E$19:E1384))</f>
        <v/>
      </c>
      <c r="H1385" s="253" t="s">
        <v>29</v>
      </c>
    </row>
    <row r="1386" spans="1:16" ht="20.45" customHeight="1" x14ac:dyDescent="0.15">
      <c r="F1386" s="254" t="s">
        <v>115</v>
      </c>
      <c r="G1386" s="253" t="str">
        <f>IF(E1366="","",SUMIF($E$1:E1384,L1371,$E$19:E1384)+SUMIF($E$1:E1384,L1372,$E$19:E1384))</f>
        <v/>
      </c>
      <c r="H1386" s="253" t="s">
        <v>29</v>
      </c>
    </row>
    <row r="1387" spans="1:16" ht="16.899999999999999" customHeight="1" x14ac:dyDescent="0.15">
      <c r="A1387" s="242" t="s">
        <v>102</v>
      </c>
      <c r="B1387" s="242"/>
      <c r="C1387" s="103" t="str">
        <f>IF($C$1="　","(No.　　)",C1366+1)</f>
        <v>(No.　　)</v>
      </c>
      <c r="D1387" s="84" t="s">
        <v>103</v>
      </c>
      <c r="E1387" s="256"/>
      <c r="G1387" s="86"/>
      <c r="O1387" s="85" t="str">
        <f>IFERROR(VLOOKUP(E1387,L1391:N1401,3,FALSE),"")</f>
        <v/>
      </c>
      <c r="P1387" s="85" t="str">
        <f>IF(OR(E1387=L1392,E1387=L1393),N1392+N1393,"")</f>
        <v/>
      </c>
    </row>
    <row r="1388" spans="1:16" ht="26.25" customHeight="1" x14ac:dyDescent="0.15">
      <c r="A1388" s="245" t="s">
        <v>14</v>
      </c>
      <c r="B1388" s="246"/>
      <c r="C1388" s="209" t="s">
        <v>46</v>
      </c>
      <c r="D1388" s="211" t="s">
        <v>24</v>
      </c>
      <c r="E1388" s="213" t="s">
        <v>25</v>
      </c>
      <c r="F1388" s="116" t="s">
        <v>58</v>
      </c>
      <c r="G1388" s="116"/>
      <c r="H1388" s="116"/>
      <c r="I1388" s="214" t="s">
        <v>44</v>
      </c>
      <c r="J1388" s="213" t="s">
        <v>18</v>
      </c>
      <c r="L1388" s="207" t="s">
        <v>61</v>
      </c>
      <c r="M1388" s="208"/>
    </row>
    <row r="1389" spans="1:16" ht="26.25" customHeight="1" x14ac:dyDescent="0.15">
      <c r="A1389" s="247"/>
      <c r="B1389" s="248"/>
      <c r="C1389" s="210"/>
      <c r="D1389" s="212"/>
      <c r="E1389" s="213"/>
      <c r="F1389" s="87" t="s">
        <v>12</v>
      </c>
      <c r="G1389" s="174" t="s">
        <v>13</v>
      </c>
      <c r="H1389" s="174" t="s">
        <v>17</v>
      </c>
      <c r="I1389" s="214"/>
      <c r="J1389" s="213"/>
      <c r="L1389" s="88" t="s">
        <v>104</v>
      </c>
      <c r="M1389" s="88" t="s">
        <v>101</v>
      </c>
    </row>
    <row r="1390" spans="1:16" s="94" customFormat="1" ht="28.5" customHeight="1" x14ac:dyDescent="0.15">
      <c r="A1390" s="249"/>
      <c r="B1390" s="250"/>
      <c r="C1390" s="89"/>
      <c r="D1390" s="90"/>
      <c r="E1390" s="91"/>
      <c r="F1390" s="93"/>
      <c r="G1390" s="93"/>
      <c r="H1390" s="93"/>
      <c r="I1390" s="92"/>
      <c r="J1390" s="92"/>
    </row>
    <row r="1391" spans="1:16" s="94" customFormat="1" ht="28.5" customHeight="1" x14ac:dyDescent="0.15">
      <c r="A1391" s="249"/>
      <c r="B1391" s="250"/>
      <c r="C1391" s="89"/>
      <c r="D1391" s="90"/>
      <c r="E1391" s="91"/>
      <c r="F1391" s="93"/>
      <c r="G1391" s="93"/>
      <c r="H1391" s="93"/>
      <c r="I1391" s="92"/>
      <c r="J1391" s="92"/>
      <c r="L1391" s="94" t="s">
        <v>132</v>
      </c>
      <c r="N1391" s="94">
        <f>COUNTIF($E$1:E1404,L1391)</f>
        <v>0</v>
      </c>
      <c r="O1391" s="95"/>
    </row>
    <row r="1392" spans="1:16" s="94" customFormat="1" ht="28.5" customHeight="1" x14ac:dyDescent="0.15">
      <c r="A1392" s="249"/>
      <c r="B1392" s="250"/>
      <c r="C1392" s="89"/>
      <c r="D1392" s="90"/>
      <c r="E1392" s="91"/>
      <c r="F1392" s="93"/>
      <c r="G1392" s="93"/>
      <c r="H1392" s="93"/>
      <c r="I1392" s="92"/>
      <c r="J1392" s="92"/>
      <c r="L1392" s="94" t="s">
        <v>134</v>
      </c>
      <c r="N1392" s="94">
        <f>COUNTIF($E$1:E1404,L1392)</f>
        <v>0</v>
      </c>
      <c r="O1392" s="95"/>
    </row>
    <row r="1393" spans="1:16" s="94" customFormat="1" ht="28.5" customHeight="1" x14ac:dyDescent="0.15">
      <c r="A1393" s="249"/>
      <c r="B1393" s="250"/>
      <c r="C1393" s="89"/>
      <c r="D1393" s="90"/>
      <c r="E1393" s="91"/>
      <c r="F1393" s="93"/>
      <c r="G1393" s="93"/>
      <c r="H1393" s="93"/>
      <c r="I1393" s="92"/>
      <c r="J1393" s="92"/>
      <c r="L1393" s="94" t="s">
        <v>135</v>
      </c>
      <c r="N1393" s="94">
        <f>COUNTIF($E$1:E1404,L1393)</f>
        <v>0</v>
      </c>
    </row>
    <row r="1394" spans="1:16" s="94" customFormat="1" ht="28.5" customHeight="1" x14ac:dyDescent="0.15">
      <c r="A1394" s="249"/>
      <c r="B1394" s="250"/>
      <c r="C1394" s="89"/>
      <c r="D1394" s="90"/>
      <c r="E1394" s="91"/>
      <c r="F1394" s="93"/>
      <c r="G1394" s="93"/>
      <c r="H1394" s="93"/>
      <c r="I1394" s="92"/>
      <c r="J1394" s="92"/>
      <c r="L1394" s="94" t="s">
        <v>146</v>
      </c>
      <c r="N1394" s="94">
        <f>COUNTIF($E$1:E1404,L1394)</f>
        <v>0</v>
      </c>
    </row>
    <row r="1395" spans="1:16" s="94" customFormat="1" ht="28.5" customHeight="1" x14ac:dyDescent="0.15">
      <c r="A1395" s="249"/>
      <c r="B1395" s="250"/>
      <c r="C1395" s="89"/>
      <c r="D1395" s="90"/>
      <c r="E1395" s="91"/>
      <c r="F1395" s="93"/>
      <c r="G1395" s="93"/>
      <c r="H1395" s="93"/>
      <c r="I1395" s="92"/>
      <c r="J1395" s="92"/>
      <c r="L1395" s="94" t="s">
        <v>137</v>
      </c>
      <c r="N1395" s="94">
        <f>COUNTIF($E$1:E1404,L1395)</f>
        <v>0</v>
      </c>
    </row>
    <row r="1396" spans="1:16" s="94" customFormat="1" ht="28.5" customHeight="1" x14ac:dyDescent="0.15">
      <c r="A1396" s="249"/>
      <c r="B1396" s="250"/>
      <c r="C1396" s="89"/>
      <c r="D1396" s="90"/>
      <c r="E1396" s="91"/>
      <c r="F1396" s="93"/>
      <c r="G1396" s="93"/>
      <c r="H1396" s="93"/>
      <c r="I1396" s="92"/>
      <c r="J1396" s="92"/>
      <c r="L1396" s="94" t="s">
        <v>148</v>
      </c>
      <c r="N1396" s="94">
        <f>COUNTIF($E$1:E1409,L1396)</f>
        <v>0</v>
      </c>
    </row>
    <row r="1397" spans="1:16" s="94" customFormat="1" ht="28.5" customHeight="1" x14ac:dyDescent="0.15">
      <c r="A1397" s="249"/>
      <c r="B1397" s="250"/>
      <c r="C1397" s="89"/>
      <c r="D1397" s="90"/>
      <c r="E1397" s="91"/>
      <c r="F1397" s="93"/>
      <c r="G1397" s="93"/>
      <c r="H1397" s="93"/>
      <c r="I1397" s="92"/>
      <c r="J1397" s="92"/>
      <c r="L1397" s="94" t="s">
        <v>139</v>
      </c>
      <c r="N1397" s="94">
        <f>COUNTIF($E$1:E1404,L1397)</f>
        <v>0</v>
      </c>
    </row>
    <row r="1398" spans="1:16" s="94" customFormat="1" ht="28.5" customHeight="1" x14ac:dyDescent="0.15">
      <c r="A1398" s="249"/>
      <c r="B1398" s="250"/>
      <c r="C1398" s="89"/>
      <c r="D1398" s="90"/>
      <c r="E1398" s="91"/>
      <c r="F1398" s="93"/>
      <c r="G1398" s="93"/>
      <c r="H1398" s="93"/>
      <c r="I1398" s="92"/>
      <c r="J1398" s="92"/>
      <c r="L1398" s="94" t="s">
        <v>140</v>
      </c>
      <c r="N1398" s="94">
        <f>COUNTIF($E$1:E1404,L1398)</f>
        <v>0</v>
      </c>
    </row>
    <row r="1399" spans="1:16" s="94" customFormat="1" ht="28.5" customHeight="1" x14ac:dyDescent="0.15">
      <c r="A1399" s="249"/>
      <c r="B1399" s="250"/>
      <c r="C1399" s="89"/>
      <c r="D1399" s="90"/>
      <c r="E1399" s="91"/>
      <c r="F1399" s="93"/>
      <c r="G1399" s="93"/>
      <c r="H1399" s="93"/>
      <c r="I1399" s="92"/>
      <c r="J1399" s="92"/>
      <c r="L1399" s="94" t="s">
        <v>165</v>
      </c>
      <c r="N1399" s="94">
        <f>COUNTIF($E$1:E1394,L1399)</f>
        <v>0</v>
      </c>
    </row>
    <row r="1400" spans="1:16" s="94" customFormat="1" ht="28.5" customHeight="1" x14ac:dyDescent="0.15">
      <c r="A1400" s="249"/>
      <c r="B1400" s="250"/>
      <c r="C1400" s="89"/>
      <c r="D1400" s="90"/>
      <c r="E1400" s="91"/>
      <c r="F1400" s="93"/>
      <c r="G1400" s="93"/>
      <c r="H1400" s="93"/>
      <c r="I1400" s="92"/>
      <c r="J1400" s="92"/>
      <c r="L1400" s="94" t="s">
        <v>142</v>
      </c>
      <c r="N1400" s="94">
        <f>COUNTIF($E$1:E1404,L1400)</f>
        <v>0</v>
      </c>
    </row>
    <row r="1401" spans="1:16" s="94" customFormat="1" ht="28.5" customHeight="1" x14ac:dyDescent="0.15">
      <c r="A1401" s="249"/>
      <c r="B1401" s="250"/>
      <c r="C1401" s="89"/>
      <c r="D1401" s="90"/>
      <c r="E1401" s="91"/>
      <c r="F1401" s="93"/>
      <c r="G1401" s="93"/>
      <c r="H1401" s="93"/>
      <c r="I1401" s="92"/>
      <c r="J1401" s="92"/>
      <c r="L1401" s="94" t="s">
        <v>160</v>
      </c>
      <c r="N1401" s="94">
        <f>COUNTIF($E$1:E1404,L1401)</f>
        <v>0</v>
      </c>
    </row>
    <row r="1402" spans="1:16" s="94" customFormat="1" ht="28.5" customHeight="1" x14ac:dyDescent="0.15">
      <c r="A1402" s="249"/>
      <c r="B1402" s="250"/>
      <c r="C1402" s="89"/>
      <c r="D1402" s="90"/>
      <c r="E1402" s="91"/>
      <c r="F1402" s="93"/>
      <c r="G1402" s="93"/>
      <c r="H1402" s="93"/>
      <c r="I1402" s="92"/>
      <c r="J1402" s="92"/>
    </row>
    <row r="1403" spans="1:16" s="94" customFormat="1" ht="28.5" customHeight="1" x14ac:dyDescent="0.15">
      <c r="A1403" s="249"/>
      <c r="B1403" s="250"/>
      <c r="C1403" s="89"/>
      <c r="D1403" s="90"/>
      <c r="E1403" s="91"/>
      <c r="F1403" s="93"/>
      <c r="G1403" s="93"/>
      <c r="H1403" s="93"/>
      <c r="I1403" s="92"/>
      <c r="J1403" s="92"/>
    </row>
    <row r="1404" spans="1:16" s="94" customFormat="1" ht="28.5" customHeight="1" x14ac:dyDescent="0.15">
      <c r="A1404" s="249"/>
      <c r="B1404" s="250"/>
      <c r="C1404" s="89"/>
      <c r="D1404" s="90"/>
      <c r="E1404" s="91"/>
      <c r="F1404" s="93"/>
      <c r="G1404" s="93"/>
      <c r="H1404" s="93"/>
      <c r="I1404" s="92"/>
      <c r="J1404" s="92"/>
      <c r="L1404" s="96" t="str">
        <f>L1389</f>
        <v>立候補
準備</v>
      </c>
      <c r="M1404" s="97" t="str">
        <f>IF(E1405="","　　　　　　　　　",SUMIF(D1390:D1404,L1404,C1390:C1404))</f>
        <v>　　　　　　　　　</v>
      </c>
    </row>
    <row r="1405" spans="1:16" s="94" customFormat="1" ht="25.15" customHeight="1" x14ac:dyDescent="0.15">
      <c r="A1405" s="251"/>
      <c r="B1405" s="251"/>
      <c r="D1405" s="98" t="s">
        <v>153</v>
      </c>
      <c r="E1405" s="99" t="str">
        <f>IF(SUM(C1390:C1404)=0,"",SUM(C1390:C1404))</f>
        <v/>
      </c>
      <c r="F1405" s="100" t="str">
        <f>"円、うち立候補準備："&amp;TEXT(M1404,"#,##0")&amp;"円、選挙運動："&amp;TEXT(M1405,"#,##0")&amp;"円）"</f>
        <v>円、うち立候補準備：　　　　　　　　　円、選挙運動：　　　　　　　　　円）</v>
      </c>
      <c r="G1405" s="101"/>
      <c r="H1405" s="100"/>
      <c r="I1405" s="100"/>
      <c r="J1405" s="100"/>
      <c r="L1405" s="96" t="str">
        <f>M1389</f>
        <v>選挙
運動</v>
      </c>
      <c r="M1405" s="97" t="str">
        <f>IF(E1405="","　　　　　　　　　",SUMIF(D1390:D1404,L1405,C1390:C1404))</f>
        <v>　　　　　　　　　</v>
      </c>
    </row>
    <row r="1406" spans="1:16" ht="20.45" customHeight="1" x14ac:dyDescent="0.15">
      <c r="F1406" s="117" t="str">
        <f>IF(E1387="","費計：",E1387&amp;"計：")</f>
        <v>費計：</v>
      </c>
      <c r="G1406" s="253" t="str">
        <f>IF(OR(E1387="",COUNTA(C1390:C1404)=0),"",SUMIF($E$1:E1405,E1387,$E$19:E1405))</f>
        <v/>
      </c>
      <c r="H1406" s="253" t="s">
        <v>29</v>
      </c>
    </row>
    <row r="1407" spans="1:16" ht="20.45" customHeight="1" x14ac:dyDescent="0.15">
      <c r="F1407" s="254" t="s">
        <v>115</v>
      </c>
      <c r="G1407" s="253" t="str">
        <f>IF(E1387="","",SUMIF($E$1:E1405,L1392,$E$19:E1405)+SUMIF($E$1:E1405,L1393,$E$19:E1405))</f>
        <v/>
      </c>
      <c r="H1407" s="253" t="s">
        <v>29</v>
      </c>
    </row>
    <row r="1408" spans="1:16" ht="16.899999999999999" customHeight="1" x14ac:dyDescent="0.15">
      <c r="A1408" s="242" t="s">
        <v>102</v>
      </c>
      <c r="B1408" s="242"/>
      <c r="C1408" s="103" t="str">
        <f>IF($C$1="　","(No.　　)",C1387+1)</f>
        <v>(No.　　)</v>
      </c>
      <c r="D1408" s="84" t="s">
        <v>103</v>
      </c>
      <c r="E1408" s="256"/>
      <c r="G1408" s="86"/>
      <c r="O1408" s="85" t="str">
        <f>IFERROR(VLOOKUP(E1408,L1412:N1422,3,FALSE),"")</f>
        <v/>
      </c>
      <c r="P1408" s="85" t="str">
        <f>IF(OR(E1408=L1413,E1408=L1414),N1413+N1414,"")</f>
        <v/>
      </c>
    </row>
    <row r="1409" spans="1:15" ht="26.25" customHeight="1" x14ac:dyDescent="0.15">
      <c r="A1409" s="245" t="s">
        <v>14</v>
      </c>
      <c r="B1409" s="246"/>
      <c r="C1409" s="209" t="s">
        <v>46</v>
      </c>
      <c r="D1409" s="211" t="s">
        <v>24</v>
      </c>
      <c r="E1409" s="213" t="s">
        <v>25</v>
      </c>
      <c r="F1409" s="116" t="s">
        <v>58</v>
      </c>
      <c r="G1409" s="116"/>
      <c r="H1409" s="116"/>
      <c r="I1409" s="214" t="s">
        <v>44</v>
      </c>
      <c r="J1409" s="213" t="s">
        <v>18</v>
      </c>
      <c r="L1409" s="207" t="s">
        <v>61</v>
      </c>
      <c r="M1409" s="208"/>
    </row>
    <row r="1410" spans="1:15" ht="26.25" customHeight="1" x14ac:dyDescent="0.15">
      <c r="A1410" s="247"/>
      <c r="B1410" s="248"/>
      <c r="C1410" s="210"/>
      <c r="D1410" s="212"/>
      <c r="E1410" s="213"/>
      <c r="F1410" s="87" t="s">
        <v>12</v>
      </c>
      <c r="G1410" s="174" t="s">
        <v>13</v>
      </c>
      <c r="H1410" s="174" t="s">
        <v>17</v>
      </c>
      <c r="I1410" s="214"/>
      <c r="J1410" s="213"/>
      <c r="L1410" s="88" t="s">
        <v>104</v>
      </c>
      <c r="M1410" s="88" t="s">
        <v>101</v>
      </c>
    </row>
    <row r="1411" spans="1:15" s="94" customFormat="1" ht="28.5" customHeight="1" x14ac:dyDescent="0.15">
      <c r="A1411" s="249"/>
      <c r="B1411" s="250"/>
      <c r="C1411" s="89"/>
      <c r="D1411" s="90"/>
      <c r="E1411" s="91"/>
      <c r="F1411" s="93"/>
      <c r="G1411" s="93"/>
      <c r="H1411" s="93"/>
      <c r="I1411" s="92"/>
      <c r="J1411" s="92"/>
    </row>
    <row r="1412" spans="1:15" s="94" customFormat="1" ht="28.5" customHeight="1" x14ac:dyDescent="0.15">
      <c r="A1412" s="249"/>
      <c r="B1412" s="250"/>
      <c r="C1412" s="89"/>
      <c r="D1412" s="90"/>
      <c r="E1412" s="91"/>
      <c r="F1412" s="93"/>
      <c r="G1412" s="93"/>
      <c r="H1412" s="93"/>
      <c r="I1412" s="92"/>
      <c r="J1412" s="92"/>
      <c r="L1412" s="94" t="s">
        <v>163</v>
      </c>
      <c r="N1412" s="94">
        <f>COUNTIF($E$1:E1425,L1412)</f>
        <v>0</v>
      </c>
      <c r="O1412" s="95"/>
    </row>
    <row r="1413" spans="1:15" s="94" customFormat="1" ht="28.5" customHeight="1" x14ac:dyDescent="0.15">
      <c r="A1413" s="249"/>
      <c r="B1413" s="250"/>
      <c r="C1413" s="89"/>
      <c r="D1413" s="90"/>
      <c r="E1413" s="91"/>
      <c r="F1413" s="93"/>
      <c r="G1413" s="93"/>
      <c r="H1413" s="93"/>
      <c r="I1413" s="92"/>
      <c r="J1413" s="92"/>
      <c r="L1413" s="94" t="s">
        <v>134</v>
      </c>
      <c r="N1413" s="94">
        <f>COUNTIF($E$1:E1425,L1413)</f>
        <v>0</v>
      </c>
      <c r="O1413" s="95"/>
    </row>
    <row r="1414" spans="1:15" s="94" customFormat="1" ht="28.5" customHeight="1" x14ac:dyDescent="0.15">
      <c r="A1414" s="249"/>
      <c r="B1414" s="250"/>
      <c r="C1414" s="89"/>
      <c r="D1414" s="90"/>
      <c r="E1414" s="91"/>
      <c r="F1414" s="93"/>
      <c r="G1414" s="93"/>
      <c r="H1414" s="93"/>
      <c r="I1414" s="92"/>
      <c r="J1414" s="92"/>
      <c r="L1414" s="94" t="s">
        <v>161</v>
      </c>
      <c r="N1414" s="94">
        <f>COUNTIF($E$1:E1425,L1414)</f>
        <v>0</v>
      </c>
    </row>
    <row r="1415" spans="1:15" s="94" customFormat="1" ht="28.5" customHeight="1" x14ac:dyDescent="0.15">
      <c r="A1415" s="249"/>
      <c r="B1415" s="250"/>
      <c r="C1415" s="89"/>
      <c r="D1415" s="90"/>
      <c r="E1415" s="91"/>
      <c r="F1415" s="93"/>
      <c r="G1415" s="93"/>
      <c r="H1415" s="93"/>
      <c r="I1415" s="92"/>
      <c r="J1415" s="92"/>
      <c r="L1415" s="94" t="s">
        <v>155</v>
      </c>
      <c r="N1415" s="94">
        <f>COUNTIF($E$1:E1425,L1415)</f>
        <v>0</v>
      </c>
    </row>
    <row r="1416" spans="1:15" s="94" customFormat="1" ht="28.5" customHeight="1" x14ac:dyDescent="0.15">
      <c r="A1416" s="249"/>
      <c r="B1416" s="250"/>
      <c r="C1416" s="89"/>
      <c r="D1416" s="90"/>
      <c r="E1416" s="91"/>
      <c r="F1416" s="93"/>
      <c r="G1416" s="93"/>
      <c r="H1416" s="93"/>
      <c r="I1416" s="92"/>
      <c r="J1416" s="92"/>
      <c r="L1416" s="94" t="s">
        <v>137</v>
      </c>
      <c r="N1416" s="94">
        <f>COUNTIF($E$1:E1425,L1416)</f>
        <v>0</v>
      </c>
    </row>
    <row r="1417" spans="1:15" s="94" customFormat="1" ht="28.5" customHeight="1" x14ac:dyDescent="0.15">
      <c r="A1417" s="249"/>
      <c r="B1417" s="250"/>
      <c r="C1417" s="89"/>
      <c r="D1417" s="90"/>
      <c r="E1417" s="91"/>
      <c r="F1417" s="93"/>
      <c r="G1417" s="93"/>
      <c r="H1417" s="93"/>
      <c r="I1417" s="92"/>
      <c r="J1417" s="92"/>
      <c r="L1417" s="94" t="s">
        <v>148</v>
      </c>
      <c r="N1417" s="94">
        <f>COUNTIF($E$1:E1430,L1417)</f>
        <v>0</v>
      </c>
    </row>
    <row r="1418" spans="1:15" s="94" customFormat="1" ht="28.5" customHeight="1" x14ac:dyDescent="0.15">
      <c r="A1418" s="249"/>
      <c r="B1418" s="250"/>
      <c r="C1418" s="89"/>
      <c r="D1418" s="90"/>
      <c r="E1418" s="91"/>
      <c r="F1418" s="93"/>
      <c r="G1418" s="93"/>
      <c r="H1418" s="93"/>
      <c r="I1418" s="92"/>
      <c r="J1418" s="92"/>
      <c r="L1418" s="94" t="s">
        <v>157</v>
      </c>
      <c r="N1418" s="94">
        <f>COUNTIF($E$1:E1425,L1418)</f>
        <v>0</v>
      </c>
    </row>
    <row r="1419" spans="1:15" s="94" customFormat="1" ht="28.5" customHeight="1" x14ac:dyDescent="0.15">
      <c r="A1419" s="249"/>
      <c r="B1419" s="250"/>
      <c r="C1419" s="89"/>
      <c r="D1419" s="90"/>
      <c r="E1419" s="91"/>
      <c r="F1419" s="93"/>
      <c r="G1419" s="93"/>
      <c r="H1419" s="93"/>
      <c r="I1419" s="92"/>
      <c r="J1419" s="92"/>
      <c r="L1419" s="94" t="s">
        <v>150</v>
      </c>
      <c r="N1419" s="94">
        <f>COUNTIF($E$1:E1425,L1419)</f>
        <v>0</v>
      </c>
    </row>
    <row r="1420" spans="1:15" s="94" customFormat="1" ht="28.5" customHeight="1" x14ac:dyDescent="0.15">
      <c r="A1420" s="249"/>
      <c r="B1420" s="250"/>
      <c r="C1420" s="89"/>
      <c r="D1420" s="90"/>
      <c r="E1420" s="91"/>
      <c r="F1420" s="93"/>
      <c r="G1420" s="93"/>
      <c r="H1420" s="93"/>
      <c r="I1420" s="92"/>
      <c r="J1420" s="92"/>
      <c r="L1420" s="94" t="s">
        <v>141</v>
      </c>
      <c r="N1420" s="94">
        <f>COUNTIF($E$1:E1415,L1420)</f>
        <v>0</v>
      </c>
    </row>
    <row r="1421" spans="1:15" s="94" customFormat="1" ht="28.5" customHeight="1" x14ac:dyDescent="0.15">
      <c r="A1421" s="249"/>
      <c r="B1421" s="250"/>
      <c r="C1421" s="89"/>
      <c r="D1421" s="90"/>
      <c r="E1421" s="91"/>
      <c r="F1421" s="93"/>
      <c r="G1421" s="93"/>
      <c r="H1421" s="93"/>
      <c r="I1421" s="92"/>
      <c r="J1421" s="92"/>
      <c r="L1421" s="94" t="s">
        <v>152</v>
      </c>
      <c r="N1421" s="94">
        <f>COUNTIF($E$1:E1425,L1421)</f>
        <v>0</v>
      </c>
    </row>
    <row r="1422" spans="1:15" s="94" customFormat="1" ht="28.5" customHeight="1" x14ac:dyDescent="0.15">
      <c r="A1422" s="249"/>
      <c r="B1422" s="250"/>
      <c r="C1422" s="89"/>
      <c r="D1422" s="90"/>
      <c r="E1422" s="91"/>
      <c r="F1422" s="93"/>
      <c r="G1422" s="93"/>
      <c r="H1422" s="93"/>
      <c r="I1422" s="92"/>
      <c r="J1422" s="92"/>
      <c r="L1422" s="94" t="s">
        <v>160</v>
      </c>
      <c r="N1422" s="94">
        <f>COUNTIF($E$1:E1425,L1422)</f>
        <v>0</v>
      </c>
    </row>
    <row r="1423" spans="1:15" s="94" customFormat="1" ht="28.5" customHeight="1" x14ac:dyDescent="0.15">
      <c r="A1423" s="249"/>
      <c r="B1423" s="250"/>
      <c r="C1423" s="89"/>
      <c r="D1423" s="90"/>
      <c r="E1423" s="91"/>
      <c r="F1423" s="93"/>
      <c r="G1423" s="93"/>
      <c r="H1423" s="93"/>
      <c r="I1423" s="92"/>
      <c r="J1423" s="92"/>
    </row>
    <row r="1424" spans="1:15" s="94" customFormat="1" ht="28.5" customHeight="1" x14ac:dyDescent="0.15">
      <c r="A1424" s="249"/>
      <c r="B1424" s="250"/>
      <c r="C1424" s="89"/>
      <c r="D1424" s="90"/>
      <c r="E1424" s="91"/>
      <c r="F1424" s="93"/>
      <c r="G1424" s="93"/>
      <c r="H1424" s="93"/>
      <c r="I1424" s="92"/>
      <c r="J1424" s="92"/>
    </row>
    <row r="1425" spans="1:16" s="94" customFormat="1" ht="28.5" customHeight="1" x14ac:dyDescent="0.15">
      <c r="A1425" s="249"/>
      <c r="B1425" s="250"/>
      <c r="C1425" s="89"/>
      <c r="D1425" s="90"/>
      <c r="E1425" s="91"/>
      <c r="F1425" s="93"/>
      <c r="G1425" s="93"/>
      <c r="H1425" s="93"/>
      <c r="I1425" s="92"/>
      <c r="J1425" s="92"/>
      <c r="L1425" s="96" t="str">
        <f>L1410</f>
        <v>立候補
準備</v>
      </c>
      <c r="M1425" s="97" t="str">
        <f>IF(E1426="","　　　　　　　　　",SUMIF(D1411:D1425,L1425,C1411:C1425))</f>
        <v>　　　　　　　　　</v>
      </c>
    </row>
    <row r="1426" spans="1:16" s="94" customFormat="1" ht="25.15" customHeight="1" x14ac:dyDescent="0.15">
      <c r="A1426" s="251"/>
      <c r="B1426" s="251"/>
      <c r="D1426" s="98" t="s">
        <v>162</v>
      </c>
      <c r="E1426" s="99" t="str">
        <f>IF(SUM(C1411:C1425)=0,"",SUM(C1411:C1425))</f>
        <v/>
      </c>
      <c r="F1426" s="100" t="str">
        <f>"円、うち立候補準備："&amp;TEXT(M1425,"#,##0")&amp;"円、選挙運動："&amp;TEXT(M1426,"#,##0")&amp;"円）"</f>
        <v>円、うち立候補準備：　　　　　　　　　円、選挙運動：　　　　　　　　　円）</v>
      </c>
      <c r="G1426" s="101"/>
      <c r="H1426" s="100"/>
      <c r="I1426" s="100"/>
      <c r="J1426" s="100"/>
      <c r="L1426" s="96" t="str">
        <f>M1410</f>
        <v>選挙
運動</v>
      </c>
      <c r="M1426" s="97" t="str">
        <f>IF(E1426="","　　　　　　　　　",SUMIF(D1411:D1425,L1426,C1411:C1425))</f>
        <v>　　　　　　　　　</v>
      </c>
    </row>
    <row r="1427" spans="1:16" ht="20.45" customHeight="1" x14ac:dyDescent="0.15">
      <c r="F1427" s="117" t="str">
        <f>IF(E1408="","費計：",E1408&amp;"計：")</f>
        <v>費計：</v>
      </c>
      <c r="G1427" s="253" t="str">
        <f>IF(OR(E1408="",COUNTA(C1411:C1425)=0),"",SUMIF($E$1:E1426,E1408,$E$19:E1426))</f>
        <v/>
      </c>
      <c r="H1427" s="253" t="s">
        <v>29</v>
      </c>
    </row>
    <row r="1428" spans="1:16" ht="20.45" customHeight="1" x14ac:dyDescent="0.15">
      <c r="F1428" s="254" t="s">
        <v>115</v>
      </c>
      <c r="G1428" s="253" t="str">
        <f>IF(E1408="","",SUMIF($E$1:E1426,L1413,$E$19:E1426)+SUMIF($E$1:E1426,L1414,$E$19:E1426))</f>
        <v/>
      </c>
      <c r="H1428" s="253" t="s">
        <v>29</v>
      </c>
    </row>
    <row r="1429" spans="1:16" ht="16.899999999999999" customHeight="1" x14ac:dyDescent="0.15">
      <c r="A1429" s="242" t="s">
        <v>102</v>
      </c>
      <c r="B1429" s="242"/>
      <c r="C1429" s="103" t="str">
        <f>IF($C$1="　","(No.　　)",C1408+1)</f>
        <v>(No.　　)</v>
      </c>
      <c r="D1429" s="84" t="s">
        <v>103</v>
      </c>
      <c r="E1429" s="256"/>
      <c r="G1429" s="86"/>
      <c r="O1429" s="85" t="str">
        <f>IFERROR(VLOOKUP(E1429,L1433:N1443,3,FALSE),"")</f>
        <v/>
      </c>
      <c r="P1429" s="85" t="str">
        <f>IF(OR(E1429=L1434,E1429=L1435),N1434+N1435,"")</f>
        <v/>
      </c>
    </row>
    <row r="1430" spans="1:16" ht="26.25" customHeight="1" x14ac:dyDescent="0.15">
      <c r="A1430" s="245" t="s">
        <v>14</v>
      </c>
      <c r="B1430" s="246"/>
      <c r="C1430" s="209" t="s">
        <v>46</v>
      </c>
      <c r="D1430" s="211" t="s">
        <v>24</v>
      </c>
      <c r="E1430" s="213" t="s">
        <v>25</v>
      </c>
      <c r="F1430" s="116" t="s">
        <v>58</v>
      </c>
      <c r="G1430" s="116"/>
      <c r="H1430" s="116"/>
      <c r="I1430" s="214" t="s">
        <v>44</v>
      </c>
      <c r="J1430" s="213" t="s">
        <v>18</v>
      </c>
      <c r="L1430" s="207" t="s">
        <v>61</v>
      </c>
      <c r="M1430" s="208"/>
    </row>
    <row r="1431" spans="1:16" ht="26.25" customHeight="1" x14ac:dyDescent="0.15">
      <c r="A1431" s="247"/>
      <c r="B1431" s="248"/>
      <c r="C1431" s="210"/>
      <c r="D1431" s="212"/>
      <c r="E1431" s="213"/>
      <c r="F1431" s="87" t="s">
        <v>12</v>
      </c>
      <c r="G1431" s="174" t="s">
        <v>13</v>
      </c>
      <c r="H1431" s="174" t="s">
        <v>17</v>
      </c>
      <c r="I1431" s="214"/>
      <c r="J1431" s="213"/>
      <c r="L1431" s="88" t="s">
        <v>104</v>
      </c>
      <c r="M1431" s="88" t="s">
        <v>101</v>
      </c>
    </row>
    <row r="1432" spans="1:16" s="94" customFormat="1" ht="28.5" customHeight="1" x14ac:dyDescent="0.15">
      <c r="A1432" s="249"/>
      <c r="B1432" s="250"/>
      <c r="C1432" s="89"/>
      <c r="D1432" s="90"/>
      <c r="E1432" s="91"/>
      <c r="F1432" s="93"/>
      <c r="G1432" s="93"/>
      <c r="H1432" s="93"/>
      <c r="I1432" s="92"/>
      <c r="J1432" s="92"/>
    </row>
    <row r="1433" spans="1:16" s="94" customFormat="1" ht="28.5" customHeight="1" x14ac:dyDescent="0.15">
      <c r="A1433" s="249"/>
      <c r="B1433" s="250"/>
      <c r="C1433" s="89"/>
      <c r="D1433" s="90"/>
      <c r="E1433" s="91"/>
      <c r="F1433" s="93"/>
      <c r="G1433" s="93"/>
      <c r="H1433" s="93"/>
      <c r="I1433" s="92"/>
      <c r="J1433" s="92"/>
      <c r="L1433" s="94" t="s">
        <v>163</v>
      </c>
      <c r="N1433" s="94">
        <f>COUNTIF($E$1:E1446,L1433)</f>
        <v>0</v>
      </c>
      <c r="O1433" s="95"/>
    </row>
    <row r="1434" spans="1:16" s="94" customFormat="1" ht="28.5" customHeight="1" x14ac:dyDescent="0.15">
      <c r="A1434" s="249"/>
      <c r="B1434" s="250"/>
      <c r="C1434" s="89"/>
      <c r="D1434" s="90"/>
      <c r="E1434" s="91"/>
      <c r="F1434" s="93"/>
      <c r="G1434" s="93"/>
      <c r="H1434" s="93"/>
      <c r="I1434" s="92"/>
      <c r="J1434" s="92"/>
      <c r="L1434" s="94" t="s">
        <v>145</v>
      </c>
      <c r="N1434" s="94">
        <f>COUNTIF($E$1:E1446,L1434)</f>
        <v>0</v>
      </c>
      <c r="O1434" s="95"/>
    </row>
    <row r="1435" spans="1:16" s="94" customFormat="1" ht="28.5" customHeight="1" x14ac:dyDescent="0.15">
      <c r="A1435" s="249"/>
      <c r="B1435" s="250"/>
      <c r="C1435" s="89"/>
      <c r="D1435" s="90"/>
      <c r="E1435" s="91"/>
      <c r="F1435" s="93"/>
      <c r="G1435" s="93"/>
      <c r="H1435" s="93"/>
      <c r="I1435" s="92"/>
      <c r="J1435" s="92"/>
      <c r="L1435" s="94" t="s">
        <v>135</v>
      </c>
      <c r="N1435" s="94">
        <f>COUNTIF($E$1:E1446,L1435)</f>
        <v>0</v>
      </c>
    </row>
    <row r="1436" spans="1:16" s="94" customFormat="1" ht="28.5" customHeight="1" x14ac:dyDescent="0.15">
      <c r="A1436" s="249"/>
      <c r="B1436" s="250"/>
      <c r="C1436" s="89"/>
      <c r="D1436" s="90"/>
      <c r="E1436" s="91"/>
      <c r="F1436" s="93"/>
      <c r="G1436" s="93"/>
      <c r="H1436" s="93"/>
      <c r="I1436" s="92"/>
      <c r="J1436" s="92"/>
      <c r="L1436" s="94" t="s">
        <v>146</v>
      </c>
      <c r="N1436" s="94">
        <f>COUNTIF($E$1:E1446,L1436)</f>
        <v>0</v>
      </c>
    </row>
    <row r="1437" spans="1:16" s="94" customFormat="1" ht="28.5" customHeight="1" x14ac:dyDescent="0.15">
      <c r="A1437" s="249"/>
      <c r="B1437" s="250"/>
      <c r="C1437" s="89"/>
      <c r="D1437" s="90"/>
      <c r="E1437" s="91"/>
      <c r="F1437" s="93"/>
      <c r="G1437" s="93"/>
      <c r="H1437" s="93"/>
      <c r="I1437" s="92"/>
      <c r="J1437" s="92"/>
      <c r="L1437" s="94" t="s">
        <v>164</v>
      </c>
      <c r="N1437" s="94">
        <f>COUNTIF($E$1:E1446,L1437)</f>
        <v>0</v>
      </c>
    </row>
    <row r="1438" spans="1:16" s="94" customFormat="1" ht="28.5" customHeight="1" x14ac:dyDescent="0.15">
      <c r="A1438" s="249"/>
      <c r="B1438" s="250"/>
      <c r="C1438" s="89"/>
      <c r="D1438" s="90"/>
      <c r="E1438" s="91"/>
      <c r="F1438" s="93"/>
      <c r="G1438" s="93"/>
      <c r="H1438" s="93"/>
      <c r="I1438" s="92"/>
      <c r="J1438" s="92"/>
      <c r="L1438" s="94" t="s">
        <v>156</v>
      </c>
      <c r="N1438" s="94">
        <f>COUNTIF($E$1:E1451,L1438)</f>
        <v>0</v>
      </c>
    </row>
    <row r="1439" spans="1:16" s="94" customFormat="1" ht="28.5" customHeight="1" x14ac:dyDescent="0.15">
      <c r="A1439" s="249"/>
      <c r="B1439" s="250"/>
      <c r="C1439" s="89"/>
      <c r="D1439" s="90"/>
      <c r="E1439" s="91"/>
      <c r="F1439" s="93"/>
      <c r="G1439" s="93"/>
      <c r="H1439" s="93"/>
      <c r="I1439" s="92"/>
      <c r="J1439" s="92"/>
      <c r="L1439" s="94" t="s">
        <v>157</v>
      </c>
      <c r="N1439" s="94">
        <f>COUNTIF($E$1:E1446,L1439)</f>
        <v>0</v>
      </c>
    </row>
    <row r="1440" spans="1:16" s="94" customFormat="1" ht="28.5" customHeight="1" x14ac:dyDescent="0.15">
      <c r="A1440" s="249"/>
      <c r="B1440" s="250"/>
      <c r="C1440" s="89"/>
      <c r="D1440" s="90"/>
      <c r="E1440" s="91"/>
      <c r="F1440" s="93"/>
      <c r="G1440" s="93"/>
      <c r="H1440" s="93"/>
      <c r="I1440" s="92"/>
      <c r="J1440" s="92"/>
      <c r="L1440" s="94" t="s">
        <v>150</v>
      </c>
      <c r="N1440" s="94">
        <f>COUNTIF($E$1:E1446,L1440)</f>
        <v>0</v>
      </c>
    </row>
    <row r="1441" spans="1:16" s="94" customFormat="1" ht="28.5" customHeight="1" x14ac:dyDescent="0.15">
      <c r="A1441" s="249"/>
      <c r="B1441" s="250"/>
      <c r="C1441" s="89"/>
      <c r="D1441" s="90"/>
      <c r="E1441" s="91"/>
      <c r="F1441" s="93"/>
      <c r="G1441" s="93"/>
      <c r="H1441" s="93"/>
      <c r="I1441" s="92"/>
      <c r="J1441" s="92"/>
      <c r="L1441" s="94" t="s">
        <v>151</v>
      </c>
      <c r="N1441" s="94">
        <f>COUNTIF($E$1:E1436,L1441)</f>
        <v>0</v>
      </c>
    </row>
    <row r="1442" spans="1:16" s="94" customFormat="1" ht="28.5" customHeight="1" x14ac:dyDescent="0.15">
      <c r="A1442" s="249"/>
      <c r="B1442" s="250"/>
      <c r="C1442" s="89"/>
      <c r="D1442" s="90"/>
      <c r="E1442" s="91"/>
      <c r="F1442" s="93"/>
      <c r="G1442" s="93"/>
      <c r="H1442" s="93"/>
      <c r="I1442" s="92"/>
      <c r="J1442" s="92"/>
      <c r="L1442" s="94" t="s">
        <v>159</v>
      </c>
      <c r="N1442" s="94">
        <f>COUNTIF($E$1:E1446,L1442)</f>
        <v>0</v>
      </c>
    </row>
    <row r="1443" spans="1:16" s="94" customFormat="1" ht="28.5" customHeight="1" x14ac:dyDescent="0.15">
      <c r="A1443" s="249"/>
      <c r="B1443" s="250"/>
      <c r="C1443" s="89"/>
      <c r="D1443" s="90"/>
      <c r="E1443" s="91"/>
      <c r="F1443" s="93"/>
      <c r="G1443" s="93"/>
      <c r="H1443" s="93"/>
      <c r="I1443" s="92"/>
      <c r="J1443" s="92"/>
      <c r="L1443" s="94" t="s">
        <v>144</v>
      </c>
      <c r="N1443" s="94">
        <f>COUNTIF($E$1:E1446,L1443)</f>
        <v>0</v>
      </c>
    </row>
    <row r="1444" spans="1:16" s="94" customFormat="1" ht="28.5" customHeight="1" x14ac:dyDescent="0.15">
      <c r="A1444" s="249"/>
      <c r="B1444" s="250"/>
      <c r="C1444" s="89"/>
      <c r="D1444" s="90"/>
      <c r="E1444" s="91"/>
      <c r="F1444" s="93"/>
      <c r="G1444" s="93"/>
      <c r="H1444" s="93"/>
      <c r="I1444" s="92"/>
      <c r="J1444" s="92"/>
    </row>
    <row r="1445" spans="1:16" s="94" customFormat="1" ht="28.5" customHeight="1" x14ac:dyDescent="0.15">
      <c r="A1445" s="249"/>
      <c r="B1445" s="250"/>
      <c r="C1445" s="89"/>
      <c r="D1445" s="90"/>
      <c r="E1445" s="91"/>
      <c r="F1445" s="93"/>
      <c r="G1445" s="93"/>
      <c r="H1445" s="93"/>
      <c r="I1445" s="92"/>
      <c r="J1445" s="92"/>
    </row>
    <row r="1446" spans="1:16" s="94" customFormat="1" ht="28.5" customHeight="1" x14ac:dyDescent="0.15">
      <c r="A1446" s="249"/>
      <c r="B1446" s="250"/>
      <c r="C1446" s="89"/>
      <c r="D1446" s="90"/>
      <c r="E1446" s="91"/>
      <c r="F1446" s="93"/>
      <c r="G1446" s="93"/>
      <c r="H1446" s="93"/>
      <c r="I1446" s="92"/>
      <c r="J1446" s="92"/>
      <c r="L1446" s="96" t="str">
        <f>L1431</f>
        <v>立候補
準備</v>
      </c>
      <c r="M1446" s="97" t="str">
        <f>IF(E1447="","　　　　　　　　　",SUMIF(D1432:D1446,L1446,C1432:C1446))</f>
        <v>　　　　　　　　　</v>
      </c>
    </row>
    <row r="1447" spans="1:16" s="94" customFormat="1" ht="25.15" customHeight="1" x14ac:dyDescent="0.15">
      <c r="A1447" s="251"/>
      <c r="B1447" s="251"/>
      <c r="D1447" s="98" t="s">
        <v>153</v>
      </c>
      <c r="E1447" s="99" t="str">
        <f>IF(SUM(C1432:C1446)=0,"",SUM(C1432:C1446))</f>
        <v/>
      </c>
      <c r="F1447" s="100" t="str">
        <f>"円、うち立候補準備："&amp;TEXT(M1446,"#,##0")&amp;"円、選挙運動："&amp;TEXT(M1447,"#,##0")&amp;"円）"</f>
        <v>円、うち立候補準備：　　　　　　　　　円、選挙運動：　　　　　　　　　円）</v>
      </c>
      <c r="G1447" s="101"/>
      <c r="H1447" s="100"/>
      <c r="I1447" s="100"/>
      <c r="J1447" s="100"/>
      <c r="L1447" s="96" t="str">
        <f>M1431</f>
        <v>選挙
運動</v>
      </c>
      <c r="M1447" s="97" t="str">
        <f>IF(E1447="","　　　　　　　　　",SUMIF(D1432:D1446,L1447,C1432:C1446))</f>
        <v>　　　　　　　　　</v>
      </c>
    </row>
    <row r="1448" spans="1:16" ht="20.45" customHeight="1" x14ac:dyDescent="0.15">
      <c r="F1448" s="117" t="str">
        <f>IF(E1429="","費計：",E1429&amp;"計：")</f>
        <v>費計：</v>
      </c>
      <c r="G1448" s="253" t="str">
        <f>IF(OR(E1429="",COUNTA(C1432:C1446)=0),"",SUMIF($E$1:E1447,E1429,$E$19:E1447))</f>
        <v/>
      </c>
      <c r="H1448" s="253" t="s">
        <v>29</v>
      </c>
    </row>
    <row r="1449" spans="1:16" ht="20.45" customHeight="1" x14ac:dyDescent="0.15">
      <c r="F1449" s="254" t="s">
        <v>115</v>
      </c>
      <c r="G1449" s="253" t="str">
        <f>IF(E1429="","",SUMIF($E$1:E1447,L1434,$E$19:E1447)+SUMIF($E$1:E1447,L1435,$E$19:E1447))</f>
        <v/>
      </c>
      <c r="H1449" s="253" t="s">
        <v>29</v>
      </c>
    </row>
    <row r="1450" spans="1:16" ht="16.899999999999999" customHeight="1" x14ac:dyDescent="0.15">
      <c r="A1450" s="242" t="s">
        <v>102</v>
      </c>
      <c r="B1450" s="242"/>
      <c r="C1450" s="103" t="str">
        <f>IF($C$1="　","(No.　　)",C1429+1)</f>
        <v>(No.　　)</v>
      </c>
      <c r="D1450" s="84" t="s">
        <v>103</v>
      </c>
      <c r="E1450" s="256"/>
      <c r="G1450" s="86"/>
      <c r="O1450" s="85" t="str">
        <f>IFERROR(VLOOKUP(E1450,L1454:N1464,3,FALSE),"")</f>
        <v/>
      </c>
      <c r="P1450" s="85" t="str">
        <f>IF(OR(E1450=L1455,E1450=L1456),N1455+N1456,"")</f>
        <v/>
      </c>
    </row>
    <row r="1451" spans="1:16" ht="26.25" customHeight="1" x14ac:dyDescent="0.15">
      <c r="A1451" s="245" t="s">
        <v>14</v>
      </c>
      <c r="B1451" s="246"/>
      <c r="C1451" s="209" t="s">
        <v>46</v>
      </c>
      <c r="D1451" s="211" t="s">
        <v>24</v>
      </c>
      <c r="E1451" s="213" t="s">
        <v>25</v>
      </c>
      <c r="F1451" s="116" t="s">
        <v>58</v>
      </c>
      <c r="G1451" s="116"/>
      <c r="H1451" s="116"/>
      <c r="I1451" s="214" t="s">
        <v>44</v>
      </c>
      <c r="J1451" s="213" t="s">
        <v>18</v>
      </c>
      <c r="L1451" s="207" t="s">
        <v>61</v>
      </c>
      <c r="M1451" s="208"/>
    </row>
    <row r="1452" spans="1:16" ht="26.25" customHeight="1" x14ac:dyDescent="0.15">
      <c r="A1452" s="247"/>
      <c r="B1452" s="248"/>
      <c r="C1452" s="210"/>
      <c r="D1452" s="212"/>
      <c r="E1452" s="213"/>
      <c r="F1452" s="87" t="s">
        <v>12</v>
      </c>
      <c r="G1452" s="174" t="s">
        <v>13</v>
      </c>
      <c r="H1452" s="174" t="s">
        <v>17</v>
      </c>
      <c r="I1452" s="214"/>
      <c r="J1452" s="213"/>
      <c r="L1452" s="88" t="s">
        <v>104</v>
      </c>
      <c r="M1452" s="88" t="s">
        <v>101</v>
      </c>
    </row>
    <row r="1453" spans="1:16" s="94" customFormat="1" ht="28.5" customHeight="1" x14ac:dyDescent="0.15">
      <c r="A1453" s="249"/>
      <c r="B1453" s="250"/>
      <c r="C1453" s="89"/>
      <c r="D1453" s="90"/>
      <c r="E1453" s="91"/>
      <c r="F1453" s="93"/>
      <c r="G1453" s="93"/>
      <c r="H1453" s="93"/>
      <c r="I1453" s="92"/>
      <c r="J1453" s="92"/>
    </row>
    <row r="1454" spans="1:16" s="94" customFormat="1" ht="28.5" customHeight="1" x14ac:dyDescent="0.15">
      <c r="A1454" s="249"/>
      <c r="B1454" s="250"/>
      <c r="C1454" s="89"/>
      <c r="D1454" s="90"/>
      <c r="E1454" s="91"/>
      <c r="F1454" s="93"/>
      <c r="G1454" s="93"/>
      <c r="H1454" s="93"/>
      <c r="I1454" s="92"/>
      <c r="J1454" s="92"/>
      <c r="L1454" s="94" t="s">
        <v>163</v>
      </c>
      <c r="N1454" s="94">
        <f>COUNTIF($E$1:E1467,L1454)</f>
        <v>0</v>
      </c>
      <c r="O1454" s="95"/>
    </row>
    <row r="1455" spans="1:16" s="94" customFormat="1" ht="28.5" customHeight="1" x14ac:dyDescent="0.15">
      <c r="A1455" s="249"/>
      <c r="B1455" s="250"/>
      <c r="C1455" s="89"/>
      <c r="D1455" s="90"/>
      <c r="E1455" s="91"/>
      <c r="F1455" s="93"/>
      <c r="G1455" s="93"/>
      <c r="H1455" s="93"/>
      <c r="I1455" s="92"/>
      <c r="J1455" s="92"/>
      <c r="L1455" s="94" t="s">
        <v>134</v>
      </c>
      <c r="N1455" s="94">
        <f>COUNTIF($E$1:E1467,L1455)</f>
        <v>0</v>
      </c>
      <c r="O1455" s="95"/>
    </row>
    <row r="1456" spans="1:16" s="94" customFormat="1" ht="28.5" customHeight="1" x14ac:dyDescent="0.15">
      <c r="A1456" s="249"/>
      <c r="B1456" s="250"/>
      <c r="C1456" s="89"/>
      <c r="D1456" s="90"/>
      <c r="E1456" s="91"/>
      <c r="F1456" s="93"/>
      <c r="G1456" s="93"/>
      <c r="H1456" s="93"/>
      <c r="I1456" s="92"/>
      <c r="J1456" s="92"/>
      <c r="L1456" s="94" t="s">
        <v>166</v>
      </c>
      <c r="N1456" s="94">
        <f>COUNTIF($E$1:E1467,L1456)</f>
        <v>0</v>
      </c>
    </row>
    <row r="1457" spans="1:16" s="94" customFormat="1" ht="28.5" customHeight="1" x14ac:dyDescent="0.15">
      <c r="A1457" s="249"/>
      <c r="B1457" s="250"/>
      <c r="C1457" s="89"/>
      <c r="D1457" s="90"/>
      <c r="E1457" s="91"/>
      <c r="F1457" s="93"/>
      <c r="G1457" s="93"/>
      <c r="H1457" s="93"/>
      <c r="I1457" s="92"/>
      <c r="J1457" s="92"/>
      <c r="L1457" s="94" t="s">
        <v>155</v>
      </c>
      <c r="N1457" s="94">
        <f>COUNTIF($E$1:E1467,L1457)</f>
        <v>0</v>
      </c>
    </row>
    <row r="1458" spans="1:16" s="94" customFormat="1" ht="28.5" customHeight="1" x14ac:dyDescent="0.15">
      <c r="A1458" s="249"/>
      <c r="B1458" s="250"/>
      <c r="C1458" s="89"/>
      <c r="D1458" s="90"/>
      <c r="E1458" s="91"/>
      <c r="F1458" s="93"/>
      <c r="G1458" s="93"/>
      <c r="H1458" s="93"/>
      <c r="I1458" s="92"/>
      <c r="J1458" s="92"/>
      <c r="L1458" s="94" t="s">
        <v>164</v>
      </c>
      <c r="N1458" s="94">
        <f>COUNTIF($E$1:E1467,L1458)</f>
        <v>0</v>
      </c>
    </row>
    <row r="1459" spans="1:16" s="94" customFormat="1" ht="28.5" customHeight="1" x14ac:dyDescent="0.15">
      <c r="A1459" s="249"/>
      <c r="B1459" s="250"/>
      <c r="C1459" s="89"/>
      <c r="D1459" s="90"/>
      <c r="E1459" s="91"/>
      <c r="F1459" s="93"/>
      <c r="G1459" s="93"/>
      <c r="H1459" s="93"/>
      <c r="I1459" s="92"/>
      <c r="J1459" s="92"/>
      <c r="L1459" s="94" t="s">
        <v>156</v>
      </c>
      <c r="N1459" s="94">
        <f>COUNTIF($E$1:E1472,L1459)</f>
        <v>0</v>
      </c>
    </row>
    <row r="1460" spans="1:16" s="94" customFormat="1" ht="28.5" customHeight="1" x14ac:dyDescent="0.15">
      <c r="A1460" s="249"/>
      <c r="B1460" s="250"/>
      <c r="C1460" s="89"/>
      <c r="D1460" s="90"/>
      <c r="E1460" s="91"/>
      <c r="F1460" s="93"/>
      <c r="G1460" s="93"/>
      <c r="H1460" s="93"/>
      <c r="I1460" s="92"/>
      <c r="J1460" s="92"/>
      <c r="L1460" s="94" t="s">
        <v>157</v>
      </c>
      <c r="N1460" s="94">
        <f>COUNTIF($E$1:E1467,L1460)</f>
        <v>0</v>
      </c>
    </row>
    <row r="1461" spans="1:16" s="94" customFormat="1" ht="28.5" customHeight="1" x14ac:dyDescent="0.15">
      <c r="A1461" s="249"/>
      <c r="B1461" s="250"/>
      <c r="C1461" s="89"/>
      <c r="D1461" s="90"/>
      <c r="E1461" s="91"/>
      <c r="F1461" s="93"/>
      <c r="G1461" s="93"/>
      <c r="H1461" s="93"/>
      <c r="I1461" s="92"/>
      <c r="J1461" s="92"/>
      <c r="L1461" s="94" t="s">
        <v>150</v>
      </c>
      <c r="N1461" s="94">
        <f>COUNTIF($E$1:E1467,L1461)</f>
        <v>0</v>
      </c>
    </row>
    <row r="1462" spans="1:16" s="94" customFormat="1" ht="28.5" customHeight="1" x14ac:dyDescent="0.15">
      <c r="A1462" s="249"/>
      <c r="B1462" s="250"/>
      <c r="C1462" s="89"/>
      <c r="D1462" s="90"/>
      <c r="E1462" s="91"/>
      <c r="F1462" s="93"/>
      <c r="G1462" s="93"/>
      <c r="H1462" s="93"/>
      <c r="I1462" s="92"/>
      <c r="J1462" s="92"/>
      <c r="L1462" s="94" t="s">
        <v>151</v>
      </c>
      <c r="N1462" s="94">
        <f>COUNTIF($E$1:E1457,L1462)</f>
        <v>0</v>
      </c>
    </row>
    <row r="1463" spans="1:16" s="94" customFormat="1" ht="28.5" customHeight="1" x14ac:dyDescent="0.15">
      <c r="A1463" s="249"/>
      <c r="B1463" s="250"/>
      <c r="C1463" s="89"/>
      <c r="D1463" s="90"/>
      <c r="E1463" s="91"/>
      <c r="F1463" s="93"/>
      <c r="G1463" s="93"/>
      <c r="H1463" s="93"/>
      <c r="I1463" s="92"/>
      <c r="J1463" s="92"/>
      <c r="L1463" s="94" t="s">
        <v>152</v>
      </c>
      <c r="N1463" s="94">
        <f>COUNTIF($E$1:E1467,L1463)</f>
        <v>0</v>
      </c>
    </row>
    <row r="1464" spans="1:16" s="94" customFormat="1" ht="28.5" customHeight="1" x14ac:dyDescent="0.15">
      <c r="A1464" s="249"/>
      <c r="B1464" s="250"/>
      <c r="C1464" s="89"/>
      <c r="D1464" s="90"/>
      <c r="E1464" s="91"/>
      <c r="F1464" s="93"/>
      <c r="G1464" s="93"/>
      <c r="H1464" s="93"/>
      <c r="I1464" s="92"/>
      <c r="J1464" s="92"/>
      <c r="L1464" s="94" t="s">
        <v>160</v>
      </c>
      <c r="N1464" s="94">
        <f>COUNTIF($E$1:E1467,L1464)</f>
        <v>0</v>
      </c>
    </row>
    <row r="1465" spans="1:16" s="94" customFormat="1" ht="28.5" customHeight="1" x14ac:dyDescent="0.15">
      <c r="A1465" s="249"/>
      <c r="B1465" s="250"/>
      <c r="C1465" s="89"/>
      <c r="D1465" s="90"/>
      <c r="E1465" s="91"/>
      <c r="F1465" s="93"/>
      <c r="G1465" s="93"/>
      <c r="H1465" s="93"/>
      <c r="I1465" s="92"/>
      <c r="J1465" s="92"/>
    </row>
    <row r="1466" spans="1:16" s="94" customFormat="1" ht="28.5" customHeight="1" x14ac:dyDescent="0.15">
      <c r="A1466" s="249"/>
      <c r="B1466" s="250"/>
      <c r="C1466" s="89"/>
      <c r="D1466" s="90"/>
      <c r="E1466" s="91"/>
      <c r="F1466" s="93"/>
      <c r="G1466" s="93"/>
      <c r="H1466" s="93"/>
      <c r="I1466" s="92"/>
      <c r="J1466" s="92"/>
    </row>
    <row r="1467" spans="1:16" s="94" customFormat="1" ht="28.5" customHeight="1" x14ac:dyDescent="0.15">
      <c r="A1467" s="249"/>
      <c r="B1467" s="250"/>
      <c r="C1467" s="89"/>
      <c r="D1467" s="90"/>
      <c r="E1467" s="91"/>
      <c r="F1467" s="93"/>
      <c r="G1467" s="93"/>
      <c r="H1467" s="93"/>
      <c r="I1467" s="92"/>
      <c r="J1467" s="92"/>
      <c r="L1467" s="96" t="str">
        <f>L1452</f>
        <v>立候補
準備</v>
      </c>
      <c r="M1467" s="97" t="str">
        <f>IF(E1468="","　　　　　　　　　",SUMIF(D1453:D1467,L1467,C1453:C1467))</f>
        <v>　　　　　　　　　</v>
      </c>
    </row>
    <row r="1468" spans="1:16" s="94" customFormat="1" ht="25.15" customHeight="1" x14ac:dyDescent="0.15">
      <c r="A1468" s="251"/>
      <c r="B1468" s="251"/>
      <c r="D1468" s="98" t="s">
        <v>85</v>
      </c>
      <c r="E1468" s="99" t="str">
        <f>IF(SUM(C1453:C1467)=0,"",SUM(C1453:C1467))</f>
        <v/>
      </c>
      <c r="F1468" s="100" t="str">
        <f>"円、うち立候補準備："&amp;TEXT(M1467,"#,##0")&amp;"円、選挙運動："&amp;TEXT(M1468,"#,##0")&amp;"円）"</f>
        <v>円、うち立候補準備：　　　　　　　　　円、選挙運動：　　　　　　　　　円）</v>
      </c>
      <c r="G1468" s="101"/>
      <c r="H1468" s="100"/>
      <c r="I1468" s="100"/>
      <c r="J1468" s="100"/>
      <c r="L1468" s="96" t="str">
        <f>M1452</f>
        <v>選挙
運動</v>
      </c>
      <c r="M1468" s="97" t="str">
        <f>IF(E1468="","　　　　　　　　　",SUMIF(D1453:D1467,L1468,C1453:C1467))</f>
        <v>　　　　　　　　　</v>
      </c>
    </row>
    <row r="1469" spans="1:16" ht="20.45" customHeight="1" x14ac:dyDescent="0.15">
      <c r="F1469" s="117" t="str">
        <f>IF(E1450="","費計：",E1450&amp;"計：")</f>
        <v>費計：</v>
      </c>
      <c r="G1469" s="253" t="str">
        <f>IF(OR(E1450="",COUNTA(C1453:C1467)=0),"",SUMIF($E$1:E1468,E1450,$E$19:E1468))</f>
        <v/>
      </c>
      <c r="H1469" s="253" t="s">
        <v>29</v>
      </c>
    </row>
    <row r="1470" spans="1:16" ht="20.45" customHeight="1" x14ac:dyDescent="0.15">
      <c r="F1470" s="254" t="s">
        <v>115</v>
      </c>
      <c r="G1470" s="253" t="str">
        <f>IF(E1450="","",SUMIF($E$1:E1468,L1455,$E$19:E1468)+SUMIF($E$1:E1468,L1456,$E$19:E1468))</f>
        <v/>
      </c>
      <c r="H1470" s="253" t="s">
        <v>29</v>
      </c>
    </row>
    <row r="1471" spans="1:16" ht="16.899999999999999" customHeight="1" x14ac:dyDescent="0.15">
      <c r="A1471" s="242" t="s">
        <v>102</v>
      </c>
      <c r="B1471" s="242"/>
      <c r="C1471" s="103" t="str">
        <f>IF($C$1="　","(No.　　)",C1450+1)</f>
        <v>(No.　　)</v>
      </c>
      <c r="D1471" s="84" t="s">
        <v>103</v>
      </c>
      <c r="E1471" s="256"/>
      <c r="G1471" s="86"/>
      <c r="O1471" s="85" t="str">
        <f>IFERROR(VLOOKUP(E1471,L1475:N1485,3,FALSE),"")</f>
        <v/>
      </c>
      <c r="P1471" s="85" t="str">
        <f>IF(OR(E1471=L1476,E1471=L1477),N1476+N1477,"")</f>
        <v/>
      </c>
    </row>
    <row r="1472" spans="1:16" ht="26.25" customHeight="1" x14ac:dyDescent="0.15">
      <c r="A1472" s="245" t="s">
        <v>14</v>
      </c>
      <c r="B1472" s="246"/>
      <c r="C1472" s="209" t="s">
        <v>46</v>
      </c>
      <c r="D1472" s="211" t="s">
        <v>24</v>
      </c>
      <c r="E1472" s="213" t="s">
        <v>25</v>
      </c>
      <c r="F1472" s="116" t="s">
        <v>58</v>
      </c>
      <c r="G1472" s="116"/>
      <c r="H1472" s="116"/>
      <c r="I1472" s="214" t="s">
        <v>44</v>
      </c>
      <c r="J1472" s="213" t="s">
        <v>18</v>
      </c>
      <c r="L1472" s="207" t="s">
        <v>61</v>
      </c>
      <c r="M1472" s="208"/>
    </row>
    <row r="1473" spans="1:15" ht="26.25" customHeight="1" x14ac:dyDescent="0.15">
      <c r="A1473" s="247"/>
      <c r="B1473" s="248"/>
      <c r="C1473" s="210"/>
      <c r="D1473" s="212"/>
      <c r="E1473" s="213"/>
      <c r="F1473" s="87" t="s">
        <v>12</v>
      </c>
      <c r="G1473" s="174" t="s">
        <v>13</v>
      </c>
      <c r="H1473" s="174" t="s">
        <v>17</v>
      </c>
      <c r="I1473" s="214"/>
      <c r="J1473" s="213"/>
      <c r="L1473" s="88" t="s">
        <v>104</v>
      </c>
      <c r="M1473" s="88" t="s">
        <v>101</v>
      </c>
    </row>
    <row r="1474" spans="1:15" s="94" customFormat="1" ht="28.5" customHeight="1" x14ac:dyDescent="0.15">
      <c r="A1474" s="249"/>
      <c r="B1474" s="250"/>
      <c r="C1474" s="89"/>
      <c r="D1474" s="90"/>
      <c r="E1474" s="91"/>
      <c r="F1474" s="93"/>
      <c r="G1474" s="93"/>
      <c r="H1474" s="93"/>
      <c r="I1474" s="92"/>
      <c r="J1474" s="92"/>
    </row>
    <row r="1475" spans="1:15" s="94" customFormat="1" ht="28.5" customHeight="1" x14ac:dyDescent="0.15">
      <c r="A1475" s="249"/>
      <c r="B1475" s="250"/>
      <c r="C1475" s="89"/>
      <c r="D1475" s="90"/>
      <c r="E1475" s="91"/>
      <c r="F1475" s="93"/>
      <c r="G1475" s="93"/>
      <c r="H1475" s="93"/>
      <c r="I1475" s="92"/>
      <c r="J1475" s="92"/>
      <c r="L1475" s="94" t="s">
        <v>133</v>
      </c>
      <c r="N1475" s="94">
        <f>COUNTIF($E$1:E1488,L1475)</f>
        <v>0</v>
      </c>
      <c r="O1475" s="95"/>
    </row>
    <row r="1476" spans="1:15" s="94" customFormat="1" ht="28.5" customHeight="1" x14ac:dyDescent="0.15">
      <c r="A1476" s="249"/>
      <c r="B1476" s="250"/>
      <c r="C1476" s="89"/>
      <c r="D1476" s="90"/>
      <c r="E1476" s="91"/>
      <c r="F1476" s="93"/>
      <c r="G1476" s="93"/>
      <c r="H1476" s="93"/>
      <c r="I1476" s="92"/>
      <c r="J1476" s="92"/>
      <c r="L1476" s="94" t="s">
        <v>134</v>
      </c>
      <c r="N1476" s="94">
        <f>COUNTIF($E$1:E1488,L1476)</f>
        <v>0</v>
      </c>
      <c r="O1476" s="95"/>
    </row>
    <row r="1477" spans="1:15" s="94" customFormat="1" ht="28.5" customHeight="1" x14ac:dyDescent="0.15">
      <c r="A1477" s="249"/>
      <c r="B1477" s="250"/>
      <c r="C1477" s="89"/>
      <c r="D1477" s="90"/>
      <c r="E1477" s="91"/>
      <c r="F1477" s="93"/>
      <c r="G1477" s="93"/>
      <c r="H1477" s="93"/>
      <c r="I1477" s="92"/>
      <c r="J1477" s="92"/>
      <c r="L1477" s="94" t="s">
        <v>161</v>
      </c>
      <c r="N1477" s="94">
        <f>COUNTIF($E$1:E1488,L1477)</f>
        <v>0</v>
      </c>
    </row>
    <row r="1478" spans="1:15" s="94" customFormat="1" ht="28.5" customHeight="1" x14ac:dyDescent="0.15">
      <c r="A1478" s="249"/>
      <c r="B1478" s="250"/>
      <c r="C1478" s="89"/>
      <c r="D1478" s="90"/>
      <c r="E1478" s="91"/>
      <c r="F1478" s="93"/>
      <c r="G1478" s="93"/>
      <c r="H1478" s="93"/>
      <c r="I1478" s="92"/>
      <c r="J1478" s="92"/>
      <c r="L1478" s="94" t="s">
        <v>146</v>
      </c>
      <c r="N1478" s="94">
        <f>COUNTIF($E$1:E1488,L1478)</f>
        <v>0</v>
      </c>
    </row>
    <row r="1479" spans="1:15" s="94" customFormat="1" ht="28.5" customHeight="1" x14ac:dyDescent="0.15">
      <c r="A1479" s="249"/>
      <c r="B1479" s="250"/>
      <c r="C1479" s="89"/>
      <c r="D1479" s="90"/>
      <c r="E1479" s="91"/>
      <c r="F1479" s="93"/>
      <c r="G1479" s="93"/>
      <c r="H1479" s="93"/>
      <c r="I1479" s="92"/>
      <c r="J1479" s="92"/>
      <c r="L1479" s="94" t="s">
        <v>164</v>
      </c>
      <c r="N1479" s="94">
        <f>COUNTIF($E$1:E1488,L1479)</f>
        <v>0</v>
      </c>
    </row>
    <row r="1480" spans="1:15" s="94" customFormat="1" ht="28.5" customHeight="1" x14ac:dyDescent="0.15">
      <c r="A1480" s="249"/>
      <c r="B1480" s="250"/>
      <c r="C1480" s="89"/>
      <c r="D1480" s="90"/>
      <c r="E1480" s="91"/>
      <c r="F1480" s="93"/>
      <c r="G1480" s="93"/>
      <c r="H1480" s="93"/>
      <c r="I1480" s="92"/>
      <c r="J1480" s="92"/>
      <c r="L1480" s="94" t="s">
        <v>138</v>
      </c>
      <c r="N1480" s="94">
        <f>COUNTIF($E$1:E1493,L1480)</f>
        <v>0</v>
      </c>
    </row>
    <row r="1481" spans="1:15" s="94" customFormat="1" ht="28.5" customHeight="1" x14ac:dyDescent="0.15">
      <c r="A1481" s="249"/>
      <c r="B1481" s="250"/>
      <c r="C1481" s="89"/>
      <c r="D1481" s="90"/>
      <c r="E1481" s="91"/>
      <c r="F1481" s="93"/>
      <c r="G1481" s="93"/>
      <c r="H1481" s="93"/>
      <c r="I1481" s="92"/>
      <c r="J1481" s="92"/>
      <c r="L1481" s="94" t="s">
        <v>149</v>
      </c>
      <c r="N1481" s="94">
        <f>COUNTIF($E$1:E1488,L1481)</f>
        <v>0</v>
      </c>
    </row>
    <row r="1482" spans="1:15" s="94" customFormat="1" ht="28.5" customHeight="1" x14ac:dyDescent="0.15">
      <c r="A1482" s="249"/>
      <c r="B1482" s="250"/>
      <c r="C1482" s="89"/>
      <c r="D1482" s="90"/>
      <c r="E1482" s="91"/>
      <c r="F1482" s="93"/>
      <c r="G1482" s="93"/>
      <c r="H1482" s="93"/>
      <c r="I1482" s="92"/>
      <c r="J1482" s="92"/>
      <c r="L1482" s="94" t="s">
        <v>140</v>
      </c>
      <c r="N1482" s="94">
        <f>COUNTIF($E$1:E1488,L1482)</f>
        <v>0</v>
      </c>
    </row>
    <row r="1483" spans="1:15" s="94" customFormat="1" ht="28.5" customHeight="1" x14ac:dyDescent="0.15">
      <c r="A1483" s="249"/>
      <c r="B1483" s="250"/>
      <c r="C1483" s="89"/>
      <c r="D1483" s="90"/>
      <c r="E1483" s="91"/>
      <c r="F1483" s="93"/>
      <c r="G1483" s="93"/>
      <c r="H1483" s="93"/>
      <c r="I1483" s="92"/>
      <c r="J1483" s="92"/>
      <c r="L1483" s="94" t="s">
        <v>141</v>
      </c>
      <c r="N1483" s="94">
        <f>COUNTIF($E$1:E1478,L1483)</f>
        <v>0</v>
      </c>
    </row>
    <row r="1484" spans="1:15" s="94" customFormat="1" ht="28.5" customHeight="1" x14ac:dyDescent="0.15">
      <c r="A1484" s="249"/>
      <c r="B1484" s="250"/>
      <c r="C1484" s="89"/>
      <c r="D1484" s="90"/>
      <c r="E1484" s="91"/>
      <c r="F1484" s="93"/>
      <c r="G1484" s="93"/>
      <c r="H1484" s="93"/>
      <c r="I1484" s="92"/>
      <c r="J1484" s="92"/>
      <c r="L1484" s="94" t="s">
        <v>152</v>
      </c>
      <c r="N1484" s="94">
        <f>COUNTIF($E$1:E1488,L1484)</f>
        <v>0</v>
      </c>
    </row>
    <row r="1485" spans="1:15" s="94" customFormat="1" ht="28.5" customHeight="1" x14ac:dyDescent="0.15">
      <c r="A1485" s="249"/>
      <c r="B1485" s="250"/>
      <c r="C1485" s="89"/>
      <c r="D1485" s="90"/>
      <c r="E1485" s="91"/>
      <c r="F1485" s="93"/>
      <c r="G1485" s="93"/>
      <c r="H1485" s="93"/>
      <c r="I1485" s="92"/>
      <c r="J1485" s="92"/>
      <c r="L1485" s="94" t="s">
        <v>143</v>
      </c>
      <c r="N1485" s="94">
        <f>COUNTIF($E$1:E1488,L1485)</f>
        <v>0</v>
      </c>
    </row>
    <row r="1486" spans="1:15" s="94" customFormat="1" ht="28.5" customHeight="1" x14ac:dyDescent="0.15">
      <c r="A1486" s="249"/>
      <c r="B1486" s="250"/>
      <c r="C1486" s="89"/>
      <c r="D1486" s="90"/>
      <c r="E1486" s="91"/>
      <c r="F1486" s="93"/>
      <c r="G1486" s="93"/>
      <c r="H1486" s="93"/>
      <c r="I1486" s="92"/>
      <c r="J1486" s="92"/>
    </row>
    <row r="1487" spans="1:15" s="94" customFormat="1" ht="28.5" customHeight="1" x14ac:dyDescent="0.15">
      <c r="A1487" s="249"/>
      <c r="B1487" s="250"/>
      <c r="C1487" s="89"/>
      <c r="D1487" s="90"/>
      <c r="E1487" s="91"/>
      <c r="F1487" s="93"/>
      <c r="G1487" s="93"/>
      <c r="H1487" s="93"/>
      <c r="I1487" s="92"/>
      <c r="J1487" s="92"/>
    </row>
    <row r="1488" spans="1:15" s="94" customFormat="1" ht="28.5" customHeight="1" x14ac:dyDescent="0.15">
      <c r="A1488" s="249"/>
      <c r="B1488" s="250"/>
      <c r="C1488" s="89"/>
      <c r="D1488" s="90"/>
      <c r="E1488" s="91"/>
      <c r="F1488" s="93"/>
      <c r="G1488" s="93"/>
      <c r="H1488" s="93"/>
      <c r="I1488" s="92"/>
      <c r="J1488" s="92"/>
      <c r="L1488" s="96" t="str">
        <f>L1473</f>
        <v>立候補
準備</v>
      </c>
      <c r="M1488" s="97" t="str">
        <f>IF(E1489="","　　　　　　　　　",SUMIF(D1474:D1488,L1488,C1474:C1488))</f>
        <v>　　　　　　　　　</v>
      </c>
    </row>
    <row r="1489" spans="1:16" s="94" customFormat="1" ht="25.15" customHeight="1" x14ac:dyDescent="0.15">
      <c r="A1489" s="251"/>
      <c r="B1489" s="251"/>
      <c r="D1489" s="98" t="s">
        <v>85</v>
      </c>
      <c r="E1489" s="99" t="str">
        <f>IF(SUM(C1474:C1488)=0,"",SUM(C1474:C1488))</f>
        <v/>
      </c>
      <c r="F1489" s="100" t="str">
        <f>"円、うち立候補準備："&amp;TEXT(M1488,"#,##0")&amp;"円、選挙運動："&amp;TEXT(M1489,"#,##0")&amp;"円）"</f>
        <v>円、うち立候補準備：　　　　　　　　　円、選挙運動：　　　　　　　　　円）</v>
      </c>
      <c r="G1489" s="101"/>
      <c r="H1489" s="100"/>
      <c r="I1489" s="100"/>
      <c r="J1489" s="100"/>
      <c r="L1489" s="96" t="str">
        <f>M1473</f>
        <v>選挙
運動</v>
      </c>
      <c r="M1489" s="97" t="str">
        <f>IF(E1489="","　　　　　　　　　",SUMIF(D1474:D1488,L1489,C1474:C1488))</f>
        <v>　　　　　　　　　</v>
      </c>
    </row>
    <row r="1490" spans="1:16" ht="20.45" customHeight="1" x14ac:dyDescent="0.15">
      <c r="F1490" s="117" t="str">
        <f>IF(E1471="","費計：",E1471&amp;"計：")</f>
        <v>費計：</v>
      </c>
      <c r="G1490" s="253" t="str">
        <f>IF(OR(E1471="",COUNTA(C1474:C1488)=0),"",SUMIF($E$1:E1489,E1471,$E$19:E1489))</f>
        <v/>
      </c>
      <c r="H1490" s="253" t="s">
        <v>29</v>
      </c>
    </row>
    <row r="1491" spans="1:16" ht="20.45" customHeight="1" x14ac:dyDescent="0.15">
      <c r="F1491" s="254" t="s">
        <v>115</v>
      </c>
      <c r="G1491" s="253" t="str">
        <f>IF(E1471="","",SUMIF($E$1:E1489,L1476,$E$19:E1489)+SUMIF($E$1:E1489,L1477,$E$19:E1489))</f>
        <v/>
      </c>
      <c r="H1491" s="253" t="s">
        <v>29</v>
      </c>
    </row>
    <row r="1492" spans="1:16" ht="16.899999999999999" customHeight="1" x14ac:dyDescent="0.15">
      <c r="A1492" s="242" t="s">
        <v>102</v>
      </c>
      <c r="B1492" s="242"/>
      <c r="C1492" s="103" t="str">
        <f>IF($C$1="　","(No.　　)",C1471+1)</f>
        <v>(No.　　)</v>
      </c>
      <c r="D1492" s="84" t="s">
        <v>103</v>
      </c>
      <c r="E1492" s="256"/>
      <c r="G1492" s="86"/>
      <c r="O1492" s="85" t="str">
        <f>IFERROR(VLOOKUP(E1492,L1496:N1506,3,FALSE),"")</f>
        <v/>
      </c>
      <c r="P1492" s="85" t="str">
        <f>IF(OR(E1492=L1497,E1492=L1498),N1497+N1498,"")</f>
        <v/>
      </c>
    </row>
    <row r="1493" spans="1:16" ht="26.25" customHeight="1" x14ac:dyDescent="0.15">
      <c r="A1493" s="245" t="s">
        <v>14</v>
      </c>
      <c r="B1493" s="246"/>
      <c r="C1493" s="209" t="s">
        <v>46</v>
      </c>
      <c r="D1493" s="211" t="s">
        <v>24</v>
      </c>
      <c r="E1493" s="213" t="s">
        <v>25</v>
      </c>
      <c r="F1493" s="116" t="s">
        <v>58</v>
      </c>
      <c r="G1493" s="116"/>
      <c r="H1493" s="116"/>
      <c r="I1493" s="214" t="s">
        <v>44</v>
      </c>
      <c r="J1493" s="213" t="s">
        <v>18</v>
      </c>
      <c r="L1493" s="207" t="s">
        <v>61</v>
      </c>
      <c r="M1493" s="208"/>
    </row>
    <row r="1494" spans="1:16" ht="26.25" customHeight="1" x14ac:dyDescent="0.15">
      <c r="A1494" s="247"/>
      <c r="B1494" s="248"/>
      <c r="C1494" s="210"/>
      <c r="D1494" s="212"/>
      <c r="E1494" s="213"/>
      <c r="F1494" s="87" t="s">
        <v>12</v>
      </c>
      <c r="G1494" s="174" t="s">
        <v>13</v>
      </c>
      <c r="H1494" s="174" t="s">
        <v>17</v>
      </c>
      <c r="I1494" s="214"/>
      <c r="J1494" s="213"/>
      <c r="L1494" s="88" t="s">
        <v>104</v>
      </c>
      <c r="M1494" s="88" t="s">
        <v>101</v>
      </c>
    </row>
    <row r="1495" spans="1:16" s="94" customFormat="1" ht="28.5" customHeight="1" x14ac:dyDescent="0.15">
      <c r="A1495" s="249"/>
      <c r="B1495" s="250"/>
      <c r="C1495" s="89"/>
      <c r="D1495" s="90"/>
      <c r="E1495" s="91"/>
      <c r="F1495" s="93"/>
      <c r="G1495" s="93"/>
      <c r="H1495" s="93"/>
      <c r="I1495" s="92"/>
      <c r="J1495" s="92"/>
    </row>
    <row r="1496" spans="1:16" s="94" customFormat="1" ht="28.5" customHeight="1" x14ac:dyDescent="0.15">
      <c r="A1496" s="249"/>
      <c r="B1496" s="250"/>
      <c r="C1496" s="89"/>
      <c r="D1496" s="90"/>
      <c r="E1496" s="91"/>
      <c r="F1496" s="93"/>
      <c r="G1496" s="93"/>
      <c r="H1496" s="93"/>
      <c r="I1496" s="92"/>
      <c r="J1496" s="92"/>
      <c r="L1496" s="94" t="s">
        <v>163</v>
      </c>
      <c r="N1496" s="94">
        <f>COUNTIF($E$1:E1509,L1496)</f>
        <v>0</v>
      </c>
      <c r="O1496" s="95"/>
    </row>
    <row r="1497" spans="1:16" s="94" customFormat="1" ht="28.5" customHeight="1" x14ac:dyDescent="0.15">
      <c r="A1497" s="249"/>
      <c r="B1497" s="250"/>
      <c r="C1497" s="89"/>
      <c r="D1497" s="90"/>
      <c r="E1497" s="91"/>
      <c r="F1497" s="93"/>
      <c r="G1497" s="93"/>
      <c r="H1497" s="93"/>
      <c r="I1497" s="92"/>
      <c r="J1497" s="92"/>
      <c r="L1497" s="94" t="s">
        <v>154</v>
      </c>
      <c r="N1497" s="94">
        <f>COUNTIF($E$1:E1509,L1497)</f>
        <v>0</v>
      </c>
      <c r="O1497" s="95"/>
    </row>
    <row r="1498" spans="1:16" s="94" customFormat="1" ht="28.5" customHeight="1" x14ac:dyDescent="0.15">
      <c r="A1498" s="249"/>
      <c r="B1498" s="250"/>
      <c r="C1498" s="89"/>
      <c r="D1498" s="90"/>
      <c r="E1498" s="91"/>
      <c r="F1498" s="93"/>
      <c r="G1498" s="93"/>
      <c r="H1498" s="93"/>
      <c r="I1498" s="92"/>
      <c r="J1498" s="92"/>
      <c r="L1498" s="94" t="s">
        <v>161</v>
      </c>
      <c r="N1498" s="94">
        <f>COUNTIF($E$1:E1509,L1498)</f>
        <v>0</v>
      </c>
    </row>
    <row r="1499" spans="1:16" s="94" customFormat="1" ht="28.5" customHeight="1" x14ac:dyDescent="0.15">
      <c r="A1499" s="249"/>
      <c r="B1499" s="250"/>
      <c r="C1499" s="89"/>
      <c r="D1499" s="90"/>
      <c r="E1499" s="91"/>
      <c r="F1499" s="93"/>
      <c r="G1499" s="93"/>
      <c r="H1499" s="93"/>
      <c r="I1499" s="92"/>
      <c r="J1499" s="92"/>
      <c r="L1499" s="94" t="s">
        <v>155</v>
      </c>
      <c r="N1499" s="94">
        <f>COUNTIF($E$1:E1509,L1499)</f>
        <v>0</v>
      </c>
    </row>
    <row r="1500" spans="1:16" s="94" customFormat="1" ht="28.5" customHeight="1" x14ac:dyDescent="0.15">
      <c r="A1500" s="249"/>
      <c r="B1500" s="250"/>
      <c r="C1500" s="89"/>
      <c r="D1500" s="90"/>
      <c r="E1500" s="91"/>
      <c r="F1500" s="93"/>
      <c r="G1500" s="93"/>
      <c r="H1500" s="93"/>
      <c r="I1500" s="92"/>
      <c r="J1500" s="92"/>
      <c r="L1500" s="94" t="s">
        <v>147</v>
      </c>
      <c r="N1500" s="94">
        <f>COUNTIF($E$1:E1509,L1500)</f>
        <v>0</v>
      </c>
    </row>
    <row r="1501" spans="1:16" s="94" customFormat="1" ht="28.5" customHeight="1" x14ac:dyDescent="0.15">
      <c r="A1501" s="249"/>
      <c r="B1501" s="250"/>
      <c r="C1501" s="89"/>
      <c r="D1501" s="90"/>
      <c r="E1501" s="91"/>
      <c r="F1501" s="93"/>
      <c r="G1501" s="93"/>
      <c r="H1501" s="93"/>
      <c r="I1501" s="92"/>
      <c r="J1501" s="92"/>
      <c r="L1501" s="94" t="s">
        <v>156</v>
      </c>
      <c r="N1501" s="94">
        <f>COUNTIF($E$1:E1514,L1501)</f>
        <v>0</v>
      </c>
    </row>
    <row r="1502" spans="1:16" s="94" customFormat="1" ht="28.5" customHeight="1" x14ac:dyDescent="0.15">
      <c r="A1502" s="249"/>
      <c r="B1502" s="250"/>
      <c r="C1502" s="89"/>
      <c r="D1502" s="90"/>
      <c r="E1502" s="91"/>
      <c r="F1502" s="93"/>
      <c r="G1502" s="93"/>
      <c r="H1502" s="93"/>
      <c r="I1502" s="92"/>
      <c r="J1502" s="92"/>
      <c r="L1502" s="94" t="s">
        <v>149</v>
      </c>
      <c r="N1502" s="94">
        <f>COUNTIF($E$1:E1509,L1502)</f>
        <v>0</v>
      </c>
    </row>
    <row r="1503" spans="1:16" s="94" customFormat="1" ht="28.5" customHeight="1" x14ac:dyDescent="0.15">
      <c r="A1503" s="249"/>
      <c r="B1503" s="250"/>
      <c r="C1503" s="89"/>
      <c r="D1503" s="90"/>
      <c r="E1503" s="91"/>
      <c r="F1503" s="93"/>
      <c r="G1503" s="93"/>
      <c r="H1503" s="93"/>
      <c r="I1503" s="92"/>
      <c r="J1503" s="92"/>
      <c r="L1503" s="94" t="s">
        <v>140</v>
      </c>
      <c r="N1503" s="94">
        <f>COUNTIF($E$1:E1509,L1503)</f>
        <v>0</v>
      </c>
    </row>
    <row r="1504" spans="1:16" s="94" customFormat="1" ht="28.5" customHeight="1" x14ac:dyDescent="0.15">
      <c r="A1504" s="249"/>
      <c r="B1504" s="250"/>
      <c r="C1504" s="89"/>
      <c r="D1504" s="90"/>
      <c r="E1504" s="91"/>
      <c r="F1504" s="93"/>
      <c r="G1504" s="93"/>
      <c r="H1504" s="93"/>
      <c r="I1504" s="92"/>
      <c r="J1504" s="92"/>
      <c r="L1504" s="94" t="s">
        <v>151</v>
      </c>
      <c r="N1504" s="94">
        <f>COUNTIF($E$1:E1499,L1504)</f>
        <v>0</v>
      </c>
    </row>
    <row r="1505" spans="1:16" s="94" customFormat="1" ht="28.5" customHeight="1" x14ac:dyDescent="0.15">
      <c r="A1505" s="249"/>
      <c r="B1505" s="250"/>
      <c r="C1505" s="89"/>
      <c r="D1505" s="90"/>
      <c r="E1505" s="91"/>
      <c r="F1505" s="93"/>
      <c r="G1505" s="93"/>
      <c r="H1505" s="93"/>
      <c r="I1505" s="92"/>
      <c r="J1505" s="92"/>
      <c r="L1505" s="94" t="s">
        <v>159</v>
      </c>
      <c r="N1505" s="94">
        <f>COUNTIF($E$1:E1509,L1505)</f>
        <v>0</v>
      </c>
    </row>
    <row r="1506" spans="1:16" s="94" customFormat="1" ht="28.5" customHeight="1" x14ac:dyDescent="0.15">
      <c r="A1506" s="249"/>
      <c r="B1506" s="250"/>
      <c r="C1506" s="89"/>
      <c r="D1506" s="90"/>
      <c r="E1506" s="91"/>
      <c r="F1506" s="93"/>
      <c r="G1506" s="93"/>
      <c r="H1506" s="93"/>
      <c r="I1506" s="92"/>
      <c r="J1506" s="92"/>
      <c r="L1506" s="94" t="s">
        <v>144</v>
      </c>
      <c r="N1506" s="94">
        <f>COUNTIF($E$1:E1509,L1506)</f>
        <v>0</v>
      </c>
    </row>
    <row r="1507" spans="1:16" s="94" customFormat="1" ht="28.5" customHeight="1" x14ac:dyDescent="0.15">
      <c r="A1507" s="249"/>
      <c r="B1507" s="250"/>
      <c r="C1507" s="89"/>
      <c r="D1507" s="90"/>
      <c r="E1507" s="91"/>
      <c r="F1507" s="93"/>
      <c r="G1507" s="93"/>
      <c r="H1507" s="93"/>
      <c r="I1507" s="92"/>
      <c r="J1507" s="92"/>
    </row>
    <row r="1508" spans="1:16" s="94" customFormat="1" ht="28.5" customHeight="1" x14ac:dyDescent="0.15">
      <c r="A1508" s="249"/>
      <c r="B1508" s="250"/>
      <c r="C1508" s="89"/>
      <c r="D1508" s="90"/>
      <c r="E1508" s="91"/>
      <c r="F1508" s="93"/>
      <c r="G1508" s="93"/>
      <c r="H1508" s="93"/>
      <c r="I1508" s="92"/>
      <c r="J1508" s="92"/>
    </row>
    <row r="1509" spans="1:16" s="94" customFormat="1" ht="28.5" customHeight="1" x14ac:dyDescent="0.15">
      <c r="A1509" s="249"/>
      <c r="B1509" s="250"/>
      <c r="C1509" s="89"/>
      <c r="D1509" s="90"/>
      <c r="E1509" s="91"/>
      <c r="F1509" s="93"/>
      <c r="G1509" s="93"/>
      <c r="H1509" s="93"/>
      <c r="I1509" s="92"/>
      <c r="J1509" s="92"/>
      <c r="L1509" s="96" t="str">
        <f>L1494</f>
        <v>立候補
準備</v>
      </c>
      <c r="M1509" s="97" t="str">
        <f>IF(E1510="","　　　　　　　　　",SUMIF(D1495:D1509,L1509,C1495:C1509))</f>
        <v>　　　　　　　　　</v>
      </c>
    </row>
    <row r="1510" spans="1:16" s="94" customFormat="1" ht="25.15" customHeight="1" x14ac:dyDescent="0.15">
      <c r="A1510" s="251"/>
      <c r="B1510" s="251"/>
      <c r="D1510" s="98" t="s">
        <v>85</v>
      </c>
      <c r="E1510" s="99" t="str">
        <f>IF(SUM(C1495:C1509)=0,"",SUM(C1495:C1509))</f>
        <v/>
      </c>
      <c r="F1510" s="100" t="str">
        <f>"円、うち立候補準備："&amp;TEXT(M1509,"#,##0")&amp;"円、選挙運動："&amp;TEXT(M1510,"#,##0")&amp;"円）"</f>
        <v>円、うち立候補準備：　　　　　　　　　円、選挙運動：　　　　　　　　　円）</v>
      </c>
      <c r="G1510" s="101"/>
      <c r="H1510" s="100"/>
      <c r="I1510" s="100"/>
      <c r="J1510" s="100"/>
      <c r="L1510" s="96" t="str">
        <f>M1494</f>
        <v>選挙
運動</v>
      </c>
      <c r="M1510" s="97" t="str">
        <f>IF(E1510="","　　　　　　　　　",SUMIF(D1495:D1509,L1510,C1495:C1509))</f>
        <v>　　　　　　　　　</v>
      </c>
    </row>
    <row r="1511" spans="1:16" ht="20.45" customHeight="1" x14ac:dyDescent="0.15">
      <c r="F1511" s="117" t="str">
        <f>IF(E1492="","費計：",E1492&amp;"計：")</f>
        <v>費計：</v>
      </c>
      <c r="G1511" s="253" t="str">
        <f>IF(OR(E1492="",COUNTA(C1495:C1509)=0),"",SUMIF($E$1:E1510,E1492,$E$19:E1510))</f>
        <v/>
      </c>
      <c r="H1511" s="253" t="s">
        <v>29</v>
      </c>
    </row>
    <row r="1512" spans="1:16" ht="20.45" customHeight="1" x14ac:dyDescent="0.15">
      <c r="F1512" s="254" t="s">
        <v>115</v>
      </c>
      <c r="G1512" s="253" t="str">
        <f>IF(E1492="","",SUMIF($E$1:E1510,L1497,$E$19:E1510)+SUMIF($E$1:E1510,L1498,$E$19:E1510))</f>
        <v/>
      </c>
      <c r="H1512" s="253" t="s">
        <v>29</v>
      </c>
    </row>
    <row r="1513" spans="1:16" ht="16.899999999999999" customHeight="1" x14ac:dyDescent="0.15">
      <c r="A1513" s="242" t="s">
        <v>102</v>
      </c>
      <c r="B1513" s="242"/>
      <c r="C1513" s="103" t="str">
        <f>IF($C$1="　","(No.　　)",C1492+1)</f>
        <v>(No.　　)</v>
      </c>
      <c r="D1513" s="84" t="s">
        <v>103</v>
      </c>
      <c r="E1513" s="256"/>
      <c r="G1513" s="86"/>
      <c r="O1513" s="85" t="str">
        <f>IFERROR(VLOOKUP(E1513,L1517:N1527,3,FALSE),"")</f>
        <v/>
      </c>
      <c r="P1513" s="85" t="str">
        <f>IF(OR(E1513=L1518,E1513=L1519),N1518+N1519,"")</f>
        <v/>
      </c>
    </row>
    <row r="1514" spans="1:16" ht="26.25" customHeight="1" x14ac:dyDescent="0.15">
      <c r="A1514" s="245" t="s">
        <v>14</v>
      </c>
      <c r="B1514" s="246"/>
      <c r="C1514" s="209" t="s">
        <v>46</v>
      </c>
      <c r="D1514" s="211" t="s">
        <v>24</v>
      </c>
      <c r="E1514" s="213" t="s">
        <v>25</v>
      </c>
      <c r="F1514" s="116" t="s">
        <v>58</v>
      </c>
      <c r="G1514" s="116"/>
      <c r="H1514" s="116"/>
      <c r="I1514" s="214" t="s">
        <v>44</v>
      </c>
      <c r="J1514" s="213" t="s">
        <v>18</v>
      </c>
      <c r="L1514" s="207" t="s">
        <v>61</v>
      </c>
      <c r="M1514" s="208"/>
    </row>
    <row r="1515" spans="1:16" ht="26.25" customHeight="1" x14ac:dyDescent="0.15">
      <c r="A1515" s="247"/>
      <c r="B1515" s="248"/>
      <c r="C1515" s="210"/>
      <c r="D1515" s="212"/>
      <c r="E1515" s="213"/>
      <c r="F1515" s="87" t="s">
        <v>12</v>
      </c>
      <c r="G1515" s="174" t="s">
        <v>13</v>
      </c>
      <c r="H1515" s="174" t="s">
        <v>17</v>
      </c>
      <c r="I1515" s="214"/>
      <c r="J1515" s="213"/>
      <c r="L1515" s="88" t="s">
        <v>104</v>
      </c>
      <c r="M1515" s="88" t="s">
        <v>101</v>
      </c>
    </row>
    <row r="1516" spans="1:16" s="94" customFormat="1" ht="28.5" customHeight="1" x14ac:dyDescent="0.15">
      <c r="A1516" s="249"/>
      <c r="B1516" s="250"/>
      <c r="C1516" s="89"/>
      <c r="D1516" s="90"/>
      <c r="E1516" s="91"/>
      <c r="F1516" s="93"/>
      <c r="G1516" s="93"/>
      <c r="H1516" s="93"/>
      <c r="I1516" s="92"/>
      <c r="J1516" s="92"/>
    </row>
    <row r="1517" spans="1:16" s="94" customFormat="1" ht="28.5" customHeight="1" x14ac:dyDescent="0.15">
      <c r="A1517" s="249"/>
      <c r="B1517" s="250"/>
      <c r="C1517" s="89"/>
      <c r="D1517" s="90"/>
      <c r="E1517" s="91"/>
      <c r="F1517" s="93"/>
      <c r="G1517" s="93"/>
      <c r="H1517" s="93"/>
      <c r="I1517" s="92"/>
      <c r="J1517" s="92"/>
      <c r="L1517" s="94" t="s">
        <v>132</v>
      </c>
      <c r="N1517" s="94">
        <f>COUNTIF($E$1:E1530,L1517)</f>
        <v>0</v>
      </c>
      <c r="O1517" s="95"/>
    </row>
    <row r="1518" spans="1:16" s="94" customFormat="1" ht="28.5" customHeight="1" x14ac:dyDescent="0.15">
      <c r="A1518" s="249"/>
      <c r="B1518" s="250"/>
      <c r="C1518" s="89"/>
      <c r="D1518" s="90"/>
      <c r="E1518" s="91"/>
      <c r="F1518" s="93"/>
      <c r="G1518" s="93"/>
      <c r="H1518" s="93"/>
      <c r="I1518" s="92"/>
      <c r="J1518" s="92"/>
      <c r="L1518" s="94" t="s">
        <v>154</v>
      </c>
      <c r="N1518" s="94">
        <f>COUNTIF($E$1:E1530,L1518)</f>
        <v>0</v>
      </c>
      <c r="O1518" s="95"/>
    </row>
    <row r="1519" spans="1:16" s="94" customFormat="1" ht="28.5" customHeight="1" x14ac:dyDescent="0.15">
      <c r="A1519" s="249"/>
      <c r="B1519" s="250"/>
      <c r="C1519" s="89"/>
      <c r="D1519" s="90"/>
      <c r="E1519" s="91"/>
      <c r="F1519" s="93"/>
      <c r="G1519" s="93"/>
      <c r="H1519" s="93"/>
      <c r="I1519" s="92"/>
      <c r="J1519" s="92"/>
      <c r="L1519" s="94" t="s">
        <v>135</v>
      </c>
      <c r="N1519" s="94">
        <f>COUNTIF($E$1:E1530,L1519)</f>
        <v>0</v>
      </c>
    </row>
    <row r="1520" spans="1:16" s="94" customFormat="1" ht="28.5" customHeight="1" x14ac:dyDescent="0.15">
      <c r="A1520" s="249"/>
      <c r="B1520" s="250"/>
      <c r="C1520" s="89"/>
      <c r="D1520" s="90"/>
      <c r="E1520" s="91"/>
      <c r="F1520" s="93"/>
      <c r="G1520" s="93"/>
      <c r="H1520" s="93"/>
      <c r="I1520" s="92"/>
      <c r="J1520" s="92"/>
      <c r="L1520" s="94" t="s">
        <v>136</v>
      </c>
      <c r="N1520" s="94">
        <f>COUNTIF($E$1:E1530,L1520)</f>
        <v>0</v>
      </c>
    </row>
    <row r="1521" spans="1:16" s="94" customFormat="1" ht="28.5" customHeight="1" x14ac:dyDescent="0.15">
      <c r="A1521" s="249"/>
      <c r="B1521" s="250"/>
      <c r="C1521" s="89"/>
      <c r="D1521" s="90"/>
      <c r="E1521" s="91"/>
      <c r="F1521" s="93"/>
      <c r="G1521" s="93"/>
      <c r="H1521" s="93"/>
      <c r="I1521" s="92"/>
      <c r="J1521" s="92"/>
      <c r="L1521" s="94" t="s">
        <v>137</v>
      </c>
      <c r="N1521" s="94">
        <f>COUNTIF($E$1:E1530,L1521)</f>
        <v>0</v>
      </c>
    </row>
    <row r="1522" spans="1:16" s="94" customFormat="1" ht="28.5" customHeight="1" x14ac:dyDescent="0.15">
      <c r="A1522" s="249"/>
      <c r="B1522" s="250"/>
      <c r="C1522" s="89"/>
      <c r="D1522" s="90"/>
      <c r="E1522" s="91"/>
      <c r="F1522" s="93"/>
      <c r="G1522" s="93"/>
      <c r="H1522" s="93"/>
      <c r="I1522" s="92"/>
      <c r="J1522" s="92"/>
      <c r="L1522" s="94" t="s">
        <v>138</v>
      </c>
      <c r="N1522" s="94">
        <f>COUNTIF($E$1:E1535,L1522)</f>
        <v>0</v>
      </c>
    </row>
    <row r="1523" spans="1:16" s="94" customFormat="1" ht="28.5" customHeight="1" x14ac:dyDescent="0.15">
      <c r="A1523" s="249"/>
      <c r="B1523" s="250"/>
      <c r="C1523" s="89"/>
      <c r="D1523" s="90"/>
      <c r="E1523" s="91"/>
      <c r="F1523" s="93"/>
      <c r="G1523" s="93"/>
      <c r="H1523" s="93"/>
      <c r="I1523" s="92"/>
      <c r="J1523" s="92"/>
      <c r="L1523" s="94" t="s">
        <v>149</v>
      </c>
      <c r="N1523" s="94">
        <f>COUNTIF($E$1:E1530,L1523)</f>
        <v>0</v>
      </c>
    </row>
    <row r="1524" spans="1:16" s="94" customFormat="1" ht="28.5" customHeight="1" x14ac:dyDescent="0.15">
      <c r="A1524" s="249"/>
      <c r="B1524" s="250"/>
      <c r="C1524" s="89"/>
      <c r="D1524" s="90"/>
      <c r="E1524" s="91"/>
      <c r="F1524" s="93"/>
      <c r="G1524" s="93"/>
      <c r="H1524" s="93"/>
      <c r="I1524" s="92"/>
      <c r="J1524" s="92"/>
      <c r="L1524" s="94" t="s">
        <v>158</v>
      </c>
      <c r="N1524" s="94">
        <f>COUNTIF($E$1:E1530,L1524)</f>
        <v>0</v>
      </c>
    </row>
    <row r="1525" spans="1:16" s="94" customFormat="1" ht="28.5" customHeight="1" x14ac:dyDescent="0.15">
      <c r="A1525" s="249"/>
      <c r="B1525" s="250"/>
      <c r="C1525" s="89"/>
      <c r="D1525" s="90"/>
      <c r="E1525" s="91"/>
      <c r="F1525" s="93"/>
      <c r="G1525" s="93"/>
      <c r="H1525" s="93"/>
      <c r="I1525" s="92"/>
      <c r="J1525" s="92"/>
      <c r="L1525" s="94" t="s">
        <v>141</v>
      </c>
      <c r="N1525" s="94">
        <f>COUNTIF($E$1:E1520,L1525)</f>
        <v>0</v>
      </c>
    </row>
    <row r="1526" spans="1:16" s="94" customFormat="1" ht="28.5" customHeight="1" x14ac:dyDescent="0.15">
      <c r="A1526" s="249"/>
      <c r="B1526" s="250"/>
      <c r="C1526" s="89"/>
      <c r="D1526" s="90"/>
      <c r="E1526" s="91"/>
      <c r="F1526" s="93"/>
      <c r="G1526" s="93"/>
      <c r="H1526" s="93"/>
      <c r="I1526" s="92"/>
      <c r="J1526" s="92"/>
      <c r="L1526" s="94" t="s">
        <v>142</v>
      </c>
      <c r="N1526" s="94">
        <f>COUNTIF($E$1:E1530,L1526)</f>
        <v>0</v>
      </c>
    </row>
    <row r="1527" spans="1:16" s="94" customFormat="1" ht="28.5" customHeight="1" x14ac:dyDescent="0.15">
      <c r="A1527" s="249"/>
      <c r="B1527" s="250"/>
      <c r="C1527" s="89"/>
      <c r="D1527" s="90"/>
      <c r="E1527" s="91"/>
      <c r="F1527" s="93"/>
      <c r="G1527" s="93"/>
      <c r="H1527" s="93"/>
      <c r="I1527" s="92"/>
      <c r="J1527" s="92"/>
      <c r="L1527" s="94" t="s">
        <v>143</v>
      </c>
      <c r="N1527" s="94">
        <f>COUNTIF($E$1:E1530,L1527)</f>
        <v>0</v>
      </c>
    </row>
    <row r="1528" spans="1:16" s="94" customFormat="1" ht="28.5" customHeight="1" x14ac:dyDescent="0.15">
      <c r="A1528" s="249"/>
      <c r="B1528" s="250"/>
      <c r="C1528" s="89"/>
      <c r="D1528" s="90"/>
      <c r="E1528" s="91"/>
      <c r="F1528" s="93"/>
      <c r="G1528" s="93"/>
      <c r="H1528" s="93"/>
      <c r="I1528" s="92"/>
      <c r="J1528" s="92"/>
    </row>
    <row r="1529" spans="1:16" s="94" customFormat="1" ht="28.5" customHeight="1" x14ac:dyDescent="0.15">
      <c r="A1529" s="249"/>
      <c r="B1529" s="250"/>
      <c r="C1529" s="89"/>
      <c r="D1529" s="90"/>
      <c r="E1529" s="91"/>
      <c r="F1529" s="93"/>
      <c r="G1529" s="93"/>
      <c r="H1529" s="93"/>
      <c r="I1529" s="92"/>
      <c r="J1529" s="92"/>
    </row>
    <row r="1530" spans="1:16" s="94" customFormat="1" ht="28.5" customHeight="1" x14ac:dyDescent="0.15">
      <c r="A1530" s="249"/>
      <c r="B1530" s="250"/>
      <c r="C1530" s="89"/>
      <c r="D1530" s="90"/>
      <c r="E1530" s="91"/>
      <c r="F1530" s="93"/>
      <c r="G1530" s="93"/>
      <c r="H1530" s="93"/>
      <c r="I1530" s="92"/>
      <c r="J1530" s="92"/>
      <c r="L1530" s="96" t="str">
        <f>L1515</f>
        <v>立候補
準備</v>
      </c>
      <c r="M1530" s="97" t="str">
        <f>IF(E1531="","　　　　　　　　　",SUMIF(D1516:D1530,L1530,C1516:C1530))</f>
        <v>　　　　　　　　　</v>
      </c>
    </row>
    <row r="1531" spans="1:16" s="94" customFormat="1" ht="25.15" customHeight="1" x14ac:dyDescent="0.15">
      <c r="A1531" s="251"/>
      <c r="B1531" s="251"/>
      <c r="D1531" s="98" t="s">
        <v>153</v>
      </c>
      <c r="E1531" s="99" t="str">
        <f>IF(SUM(C1516:C1530)=0,"",SUM(C1516:C1530))</f>
        <v/>
      </c>
      <c r="F1531" s="100" t="str">
        <f>"円、うち立候補準備："&amp;TEXT(M1530,"#,##0")&amp;"円、選挙運動："&amp;TEXT(M1531,"#,##0")&amp;"円）"</f>
        <v>円、うち立候補準備：　　　　　　　　　円、選挙運動：　　　　　　　　　円）</v>
      </c>
      <c r="G1531" s="101"/>
      <c r="H1531" s="100"/>
      <c r="I1531" s="100"/>
      <c r="J1531" s="100"/>
      <c r="L1531" s="96" t="str">
        <f>M1515</f>
        <v>選挙
運動</v>
      </c>
      <c r="M1531" s="97" t="str">
        <f>IF(E1531="","　　　　　　　　　",SUMIF(D1516:D1530,L1531,C1516:C1530))</f>
        <v>　　　　　　　　　</v>
      </c>
    </row>
    <row r="1532" spans="1:16" ht="20.45" customHeight="1" x14ac:dyDescent="0.15">
      <c r="F1532" s="117" t="str">
        <f>IF(E1513="","費計：",E1513&amp;"計：")</f>
        <v>費計：</v>
      </c>
      <c r="G1532" s="253" t="str">
        <f>IF(OR(E1513="",COUNTA(C1516:C1530)=0),"",SUMIF($E$1:E1531,E1513,$E$19:E1531))</f>
        <v/>
      </c>
      <c r="H1532" s="253" t="s">
        <v>29</v>
      </c>
    </row>
    <row r="1533" spans="1:16" ht="20.45" customHeight="1" x14ac:dyDescent="0.15">
      <c r="F1533" s="254" t="s">
        <v>115</v>
      </c>
      <c r="G1533" s="253" t="str">
        <f>IF(E1513="","",SUMIF($E$1:E1531,L1518,$E$19:E1531)+SUMIF($E$1:E1531,L1519,$E$19:E1531))</f>
        <v/>
      </c>
      <c r="H1533" s="253" t="s">
        <v>29</v>
      </c>
    </row>
    <row r="1534" spans="1:16" ht="16.899999999999999" customHeight="1" x14ac:dyDescent="0.15">
      <c r="A1534" s="242" t="s">
        <v>102</v>
      </c>
      <c r="B1534" s="242"/>
      <c r="C1534" s="103" t="str">
        <f>IF($C$1="　","(No.　　)",C1513+1)</f>
        <v>(No.　　)</v>
      </c>
      <c r="D1534" s="84" t="s">
        <v>103</v>
      </c>
      <c r="E1534" s="256"/>
      <c r="G1534" s="86"/>
      <c r="O1534" s="85" t="str">
        <f>IFERROR(VLOOKUP(E1534,L1538:N1548,3,FALSE),"")</f>
        <v/>
      </c>
      <c r="P1534" s="85" t="str">
        <f>IF(OR(E1534=L1539,E1534=L1540),N1539+N1540,"")</f>
        <v/>
      </c>
    </row>
    <row r="1535" spans="1:16" ht="26.25" customHeight="1" x14ac:dyDescent="0.15">
      <c r="A1535" s="245" t="s">
        <v>14</v>
      </c>
      <c r="B1535" s="246"/>
      <c r="C1535" s="209" t="s">
        <v>46</v>
      </c>
      <c r="D1535" s="211" t="s">
        <v>24</v>
      </c>
      <c r="E1535" s="213" t="s">
        <v>25</v>
      </c>
      <c r="F1535" s="116" t="s">
        <v>58</v>
      </c>
      <c r="G1535" s="116"/>
      <c r="H1535" s="116"/>
      <c r="I1535" s="214" t="s">
        <v>44</v>
      </c>
      <c r="J1535" s="213" t="s">
        <v>18</v>
      </c>
      <c r="L1535" s="207" t="s">
        <v>61</v>
      </c>
      <c r="M1535" s="208"/>
    </row>
    <row r="1536" spans="1:16" ht="26.25" customHeight="1" x14ac:dyDescent="0.15">
      <c r="A1536" s="247"/>
      <c r="B1536" s="248"/>
      <c r="C1536" s="210"/>
      <c r="D1536" s="212"/>
      <c r="E1536" s="213"/>
      <c r="F1536" s="87" t="s">
        <v>12</v>
      </c>
      <c r="G1536" s="174" t="s">
        <v>13</v>
      </c>
      <c r="H1536" s="174" t="s">
        <v>17</v>
      </c>
      <c r="I1536" s="214"/>
      <c r="J1536" s="213"/>
      <c r="L1536" s="88" t="s">
        <v>104</v>
      </c>
      <c r="M1536" s="88" t="s">
        <v>101</v>
      </c>
    </row>
    <row r="1537" spans="1:15" s="94" customFormat="1" ht="28.5" customHeight="1" x14ac:dyDescent="0.15">
      <c r="A1537" s="249"/>
      <c r="B1537" s="250"/>
      <c r="C1537" s="89"/>
      <c r="D1537" s="90"/>
      <c r="E1537" s="91"/>
      <c r="F1537" s="93"/>
      <c r="G1537" s="93"/>
      <c r="H1537" s="93"/>
      <c r="I1537" s="92"/>
      <c r="J1537" s="92"/>
    </row>
    <row r="1538" spans="1:15" s="94" customFormat="1" ht="28.5" customHeight="1" x14ac:dyDescent="0.15">
      <c r="A1538" s="249"/>
      <c r="B1538" s="250"/>
      <c r="C1538" s="89"/>
      <c r="D1538" s="90"/>
      <c r="E1538" s="91"/>
      <c r="F1538" s="93"/>
      <c r="G1538" s="93"/>
      <c r="H1538" s="93"/>
      <c r="I1538" s="92"/>
      <c r="J1538" s="92"/>
      <c r="L1538" s="94" t="s">
        <v>132</v>
      </c>
      <c r="N1538" s="94">
        <f>COUNTIF($E$1:E1551,L1538)</f>
        <v>0</v>
      </c>
      <c r="O1538" s="95"/>
    </row>
    <row r="1539" spans="1:15" s="94" customFormat="1" ht="28.5" customHeight="1" x14ac:dyDescent="0.15">
      <c r="A1539" s="249"/>
      <c r="B1539" s="250"/>
      <c r="C1539" s="89"/>
      <c r="D1539" s="90"/>
      <c r="E1539" s="91"/>
      <c r="F1539" s="93"/>
      <c r="G1539" s="93"/>
      <c r="H1539" s="93"/>
      <c r="I1539" s="92"/>
      <c r="J1539" s="92"/>
      <c r="L1539" s="94" t="s">
        <v>134</v>
      </c>
      <c r="N1539" s="94">
        <f>COUNTIF($E$1:E1551,L1539)</f>
        <v>0</v>
      </c>
      <c r="O1539" s="95"/>
    </row>
    <row r="1540" spans="1:15" s="94" customFormat="1" ht="28.5" customHeight="1" x14ac:dyDescent="0.15">
      <c r="A1540" s="249"/>
      <c r="B1540" s="250"/>
      <c r="C1540" s="89"/>
      <c r="D1540" s="90"/>
      <c r="E1540" s="91"/>
      <c r="F1540" s="93"/>
      <c r="G1540" s="93"/>
      <c r="H1540" s="93"/>
      <c r="I1540" s="92"/>
      <c r="J1540" s="92"/>
      <c r="L1540" s="94" t="s">
        <v>135</v>
      </c>
      <c r="N1540" s="94">
        <f>COUNTIF($E$1:E1551,L1540)</f>
        <v>0</v>
      </c>
    </row>
    <row r="1541" spans="1:15" s="94" customFormat="1" ht="28.5" customHeight="1" x14ac:dyDescent="0.15">
      <c r="A1541" s="249"/>
      <c r="B1541" s="250"/>
      <c r="C1541" s="89"/>
      <c r="D1541" s="90"/>
      <c r="E1541" s="91"/>
      <c r="F1541" s="93"/>
      <c r="G1541" s="93"/>
      <c r="H1541" s="93"/>
      <c r="I1541" s="92"/>
      <c r="J1541" s="92"/>
      <c r="L1541" s="94" t="s">
        <v>136</v>
      </c>
      <c r="N1541" s="94">
        <f>COUNTIF($E$1:E1551,L1541)</f>
        <v>0</v>
      </c>
    </row>
    <row r="1542" spans="1:15" s="94" customFormat="1" ht="28.5" customHeight="1" x14ac:dyDescent="0.15">
      <c r="A1542" s="249"/>
      <c r="B1542" s="250"/>
      <c r="C1542" s="89"/>
      <c r="D1542" s="90"/>
      <c r="E1542" s="91"/>
      <c r="F1542" s="93"/>
      <c r="G1542" s="93"/>
      <c r="H1542" s="93"/>
      <c r="I1542" s="92"/>
      <c r="J1542" s="92"/>
      <c r="L1542" s="94" t="s">
        <v>137</v>
      </c>
      <c r="N1542" s="94">
        <f>COUNTIF($E$1:E1551,L1542)</f>
        <v>0</v>
      </c>
    </row>
    <row r="1543" spans="1:15" s="94" customFormat="1" ht="28.5" customHeight="1" x14ac:dyDescent="0.15">
      <c r="A1543" s="249"/>
      <c r="B1543" s="250"/>
      <c r="C1543" s="89"/>
      <c r="D1543" s="90"/>
      <c r="E1543" s="91"/>
      <c r="F1543" s="93"/>
      <c r="G1543" s="93"/>
      <c r="H1543" s="93"/>
      <c r="I1543" s="92"/>
      <c r="J1543" s="92"/>
      <c r="L1543" s="94" t="s">
        <v>156</v>
      </c>
      <c r="N1543" s="94">
        <f>COUNTIF($E$1:E1556,L1543)</f>
        <v>0</v>
      </c>
    </row>
    <row r="1544" spans="1:15" s="94" customFormat="1" ht="28.5" customHeight="1" x14ac:dyDescent="0.15">
      <c r="A1544" s="249"/>
      <c r="B1544" s="250"/>
      <c r="C1544" s="89"/>
      <c r="D1544" s="90"/>
      <c r="E1544" s="91"/>
      <c r="F1544" s="93"/>
      <c r="G1544" s="93"/>
      <c r="H1544" s="93"/>
      <c r="I1544" s="92"/>
      <c r="J1544" s="92"/>
      <c r="L1544" s="94" t="s">
        <v>157</v>
      </c>
      <c r="N1544" s="94">
        <f>COUNTIF($E$1:E1551,L1544)</f>
        <v>0</v>
      </c>
    </row>
    <row r="1545" spans="1:15" s="94" customFormat="1" ht="28.5" customHeight="1" x14ac:dyDescent="0.15">
      <c r="A1545" s="249"/>
      <c r="B1545" s="250"/>
      <c r="C1545" s="89"/>
      <c r="D1545" s="90"/>
      <c r="E1545" s="91"/>
      <c r="F1545" s="93"/>
      <c r="G1545" s="93"/>
      <c r="H1545" s="93"/>
      <c r="I1545" s="92"/>
      <c r="J1545" s="92"/>
      <c r="L1545" s="94" t="s">
        <v>140</v>
      </c>
      <c r="N1545" s="94">
        <f>COUNTIF($E$1:E1551,L1545)</f>
        <v>0</v>
      </c>
    </row>
    <row r="1546" spans="1:15" s="94" customFormat="1" ht="28.5" customHeight="1" x14ac:dyDescent="0.15">
      <c r="A1546" s="249"/>
      <c r="B1546" s="250"/>
      <c r="C1546" s="89"/>
      <c r="D1546" s="90"/>
      <c r="E1546" s="91"/>
      <c r="F1546" s="93"/>
      <c r="G1546" s="93"/>
      <c r="H1546" s="93"/>
      <c r="I1546" s="92"/>
      <c r="J1546" s="92"/>
      <c r="L1546" s="94" t="s">
        <v>165</v>
      </c>
      <c r="N1546" s="94">
        <f>COUNTIF($E$1:E1541,L1546)</f>
        <v>0</v>
      </c>
    </row>
    <row r="1547" spans="1:15" s="94" customFormat="1" ht="28.5" customHeight="1" x14ac:dyDescent="0.15">
      <c r="A1547" s="249"/>
      <c r="B1547" s="250"/>
      <c r="C1547" s="89"/>
      <c r="D1547" s="90"/>
      <c r="E1547" s="91"/>
      <c r="F1547" s="93"/>
      <c r="G1547" s="93"/>
      <c r="H1547" s="93"/>
      <c r="I1547" s="92"/>
      <c r="J1547" s="92"/>
      <c r="L1547" s="94" t="s">
        <v>142</v>
      </c>
      <c r="N1547" s="94">
        <f>COUNTIF($E$1:E1551,L1547)</f>
        <v>0</v>
      </c>
    </row>
    <row r="1548" spans="1:15" s="94" customFormat="1" ht="28.5" customHeight="1" x14ac:dyDescent="0.15">
      <c r="A1548" s="249"/>
      <c r="B1548" s="250"/>
      <c r="C1548" s="89"/>
      <c r="D1548" s="90"/>
      <c r="E1548" s="91"/>
      <c r="F1548" s="93"/>
      <c r="G1548" s="93"/>
      <c r="H1548" s="93"/>
      <c r="I1548" s="92"/>
      <c r="J1548" s="92"/>
      <c r="L1548" s="94" t="s">
        <v>143</v>
      </c>
      <c r="N1548" s="94">
        <f>COUNTIF($E$1:E1551,L1548)</f>
        <v>0</v>
      </c>
    </row>
    <row r="1549" spans="1:15" s="94" customFormat="1" ht="28.5" customHeight="1" x14ac:dyDescent="0.15">
      <c r="A1549" s="249"/>
      <c r="B1549" s="250"/>
      <c r="C1549" s="89"/>
      <c r="D1549" s="90"/>
      <c r="E1549" s="91"/>
      <c r="F1549" s="93"/>
      <c r="G1549" s="93"/>
      <c r="H1549" s="93"/>
      <c r="I1549" s="92"/>
      <c r="J1549" s="92"/>
    </row>
    <row r="1550" spans="1:15" s="94" customFormat="1" ht="28.5" customHeight="1" x14ac:dyDescent="0.15">
      <c r="A1550" s="249"/>
      <c r="B1550" s="250"/>
      <c r="C1550" s="89"/>
      <c r="D1550" s="90"/>
      <c r="E1550" s="91"/>
      <c r="F1550" s="93"/>
      <c r="G1550" s="93"/>
      <c r="H1550" s="93"/>
      <c r="I1550" s="92"/>
      <c r="J1550" s="92"/>
    </row>
    <row r="1551" spans="1:15" s="94" customFormat="1" ht="28.5" customHeight="1" x14ac:dyDescent="0.15">
      <c r="A1551" s="249"/>
      <c r="B1551" s="250"/>
      <c r="C1551" s="89"/>
      <c r="D1551" s="90"/>
      <c r="E1551" s="91"/>
      <c r="F1551" s="93"/>
      <c r="G1551" s="93"/>
      <c r="H1551" s="93"/>
      <c r="I1551" s="92"/>
      <c r="J1551" s="92"/>
      <c r="L1551" s="96" t="str">
        <f>L1536</f>
        <v>立候補
準備</v>
      </c>
      <c r="M1551" s="97" t="str">
        <f>IF(E1552="","　　　　　　　　　",SUMIF(D1537:D1551,L1551,C1537:C1551))</f>
        <v>　　　　　　　　　</v>
      </c>
    </row>
    <row r="1552" spans="1:15" s="94" customFormat="1" ht="25.15" customHeight="1" x14ac:dyDescent="0.15">
      <c r="A1552" s="251"/>
      <c r="B1552" s="251"/>
      <c r="D1552" s="98" t="s">
        <v>153</v>
      </c>
      <c r="E1552" s="99" t="str">
        <f>IF(SUM(C1537:C1551)=0,"",SUM(C1537:C1551))</f>
        <v/>
      </c>
      <c r="F1552" s="100" t="str">
        <f>"円、うち立候補準備："&amp;TEXT(M1551,"#,##0")&amp;"円、選挙運動："&amp;TEXT(M1552,"#,##0")&amp;"円）"</f>
        <v>円、うち立候補準備：　　　　　　　　　円、選挙運動：　　　　　　　　　円）</v>
      </c>
      <c r="G1552" s="101"/>
      <c r="H1552" s="100"/>
      <c r="I1552" s="100"/>
      <c r="J1552" s="100"/>
      <c r="L1552" s="96" t="str">
        <f>M1536</f>
        <v>選挙
運動</v>
      </c>
      <c r="M1552" s="97" t="str">
        <f>IF(E1552="","　　　　　　　　　",SUMIF(D1537:D1551,L1552,C1537:C1551))</f>
        <v>　　　　　　　　　</v>
      </c>
    </row>
    <row r="1553" spans="1:16" ht="20.45" customHeight="1" x14ac:dyDescent="0.15">
      <c r="F1553" s="117" t="str">
        <f>IF(E1534="","費計：",E1534&amp;"計：")</f>
        <v>費計：</v>
      </c>
      <c r="G1553" s="253" t="str">
        <f>IF(OR(E1534="",COUNTA(C1537:C1551)=0),"",SUMIF($E$1:E1552,E1534,$E$19:E1552))</f>
        <v/>
      </c>
      <c r="H1553" s="253" t="s">
        <v>29</v>
      </c>
    </row>
    <row r="1554" spans="1:16" ht="20.45" customHeight="1" x14ac:dyDescent="0.15">
      <c r="F1554" s="254" t="s">
        <v>115</v>
      </c>
      <c r="G1554" s="253" t="str">
        <f>IF(E1534="","",SUMIF($E$1:E1552,L1539,$E$19:E1552)+SUMIF($E$1:E1552,L1540,$E$19:E1552))</f>
        <v/>
      </c>
      <c r="H1554" s="253" t="s">
        <v>29</v>
      </c>
    </row>
    <row r="1555" spans="1:16" ht="16.899999999999999" customHeight="1" x14ac:dyDescent="0.15">
      <c r="A1555" s="242" t="s">
        <v>102</v>
      </c>
      <c r="B1555" s="242"/>
      <c r="C1555" s="103" t="str">
        <f>IF($C$1="　","(No.　　)",C1534+1)</f>
        <v>(No.　　)</v>
      </c>
      <c r="D1555" s="84" t="s">
        <v>103</v>
      </c>
      <c r="E1555" s="256"/>
      <c r="G1555" s="86"/>
      <c r="O1555" s="85" t="str">
        <f>IFERROR(VLOOKUP(E1555,L1559:N1569,3,FALSE),"")</f>
        <v/>
      </c>
      <c r="P1555" s="85" t="str">
        <f>IF(OR(E1555=L1560,E1555=L1561),N1560+N1561,"")</f>
        <v/>
      </c>
    </row>
    <row r="1556" spans="1:16" ht="26.25" customHeight="1" x14ac:dyDescent="0.15">
      <c r="A1556" s="245" t="s">
        <v>14</v>
      </c>
      <c r="B1556" s="246"/>
      <c r="C1556" s="209" t="s">
        <v>46</v>
      </c>
      <c r="D1556" s="211" t="s">
        <v>24</v>
      </c>
      <c r="E1556" s="213" t="s">
        <v>25</v>
      </c>
      <c r="F1556" s="116" t="s">
        <v>58</v>
      </c>
      <c r="G1556" s="116"/>
      <c r="H1556" s="116"/>
      <c r="I1556" s="214" t="s">
        <v>44</v>
      </c>
      <c r="J1556" s="213" t="s">
        <v>18</v>
      </c>
      <c r="L1556" s="207" t="s">
        <v>61</v>
      </c>
      <c r="M1556" s="208"/>
    </row>
    <row r="1557" spans="1:16" ht="26.25" customHeight="1" x14ac:dyDescent="0.15">
      <c r="A1557" s="247"/>
      <c r="B1557" s="248"/>
      <c r="C1557" s="210"/>
      <c r="D1557" s="212"/>
      <c r="E1557" s="213"/>
      <c r="F1557" s="87" t="s">
        <v>12</v>
      </c>
      <c r="G1557" s="174" t="s">
        <v>13</v>
      </c>
      <c r="H1557" s="174" t="s">
        <v>17</v>
      </c>
      <c r="I1557" s="214"/>
      <c r="J1557" s="213"/>
      <c r="L1557" s="88" t="s">
        <v>104</v>
      </c>
      <c r="M1557" s="88" t="s">
        <v>101</v>
      </c>
    </row>
    <row r="1558" spans="1:16" s="94" customFormat="1" ht="28.5" customHeight="1" x14ac:dyDescent="0.15">
      <c r="A1558" s="249"/>
      <c r="B1558" s="250"/>
      <c r="C1558" s="89"/>
      <c r="D1558" s="90"/>
      <c r="E1558" s="91"/>
      <c r="F1558" s="93"/>
      <c r="G1558" s="93"/>
      <c r="H1558" s="93"/>
      <c r="I1558" s="92"/>
      <c r="J1558" s="92"/>
    </row>
    <row r="1559" spans="1:16" s="94" customFormat="1" ht="28.5" customHeight="1" x14ac:dyDescent="0.15">
      <c r="A1559" s="249"/>
      <c r="B1559" s="250"/>
      <c r="C1559" s="89"/>
      <c r="D1559" s="90"/>
      <c r="E1559" s="91"/>
      <c r="F1559" s="93"/>
      <c r="G1559" s="93"/>
      <c r="H1559" s="93"/>
      <c r="I1559" s="92"/>
      <c r="J1559" s="92"/>
      <c r="L1559" s="94" t="s">
        <v>133</v>
      </c>
      <c r="N1559" s="94">
        <f>COUNTIF($E$1:E1572,L1559)</f>
        <v>0</v>
      </c>
      <c r="O1559" s="95"/>
    </row>
    <row r="1560" spans="1:16" s="94" customFormat="1" ht="28.5" customHeight="1" x14ac:dyDescent="0.15">
      <c r="A1560" s="249"/>
      <c r="B1560" s="250"/>
      <c r="C1560" s="89"/>
      <c r="D1560" s="90"/>
      <c r="E1560" s="91"/>
      <c r="F1560" s="93"/>
      <c r="G1560" s="93"/>
      <c r="H1560" s="93"/>
      <c r="I1560" s="92"/>
      <c r="J1560" s="92"/>
      <c r="L1560" s="94" t="s">
        <v>145</v>
      </c>
      <c r="N1560" s="94">
        <f>COUNTIF($E$1:E1572,L1560)</f>
        <v>0</v>
      </c>
      <c r="O1560" s="95"/>
    </row>
    <row r="1561" spans="1:16" s="94" customFormat="1" ht="28.5" customHeight="1" x14ac:dyDescent="0.15">
      <c r="A1561" s="249"/>
      <c r="B1561" s="250"/>
      <c r="C1561" s="89"/>
      <c r="D1561" s="90"/>
      <c r="E1561" s="91"/>
      <c r="F1561" s="93"/>
      <c r="G1561" s="93"/>
      <c r="H1561" s="93"/>
      <c r="I1561" s="92"/>
      <c r="J1561" s="92"/>
      <c r="L1561" s="94" t="s">
        <v>135</v>
      </c>
      <c r="N1561" s="94">
        <f>COUNTIF($E$1:E1572,L1561)</f>
        <v>0</v>
      </c>
    </row>
    <row r="1562" spans="1:16" s="94" customFormat="1" ht="28.5" customHeight="1" x14ac:dyDescent="0.15">
      <c r="A1562" s="249"/>
      <c r="B1562" s="250"/>
      <c r="C1562" s="89"/>
      <c r="D1562" s="90"/>
      <c r="E1562" s="91"/>
      <c r="F1562" s="93"/>
      <c r="G1562" s="93"/>
      <c r="H1562" s="93"/>
      <c r="I1562" s="92"/>
      <c r="J1562" s="92"/>
      <c r="L1562" s="94" t="s">
        <v>155</v>
      </c>
      <c r="N1562" s="94">
        <f>COUNTIF($E$1:E1572,L1562)</f>
        <v>0</v>
      </c>
    </row>
    <row r="1563" spans="1:16" s="94" customFormat="1" ht="28.5" customHeight="1" x14ac:dyDescent="0.15">
      <c r="A1563" s="249"/>
      <c r="B1563" s="250"/>
      <c r="C1563" s="89"/>
      <c r="D1563" s="90"/>
      <c r="E1563" s="91"/>
      <c r="F1563" s="93"/>
      <c r="G1563" s="93"/>
      <c r="H1563" s="93"/>
      <c r="I1563" s="92"/>
      <c r="J1563" s="92"/>
      <c r="L1563" s="94" t="s">
        <v>147</v>
      </c>
      <c r="N1563" s="94">
        <f>COUNTIF($E$1:E1572,L1563)</f>
        <v>0</v>
      </c>
    </row>
    <row r="1564" spans="1:16" s="94" customFormat="1" ht="28.5" customHeight="1" x14ac:dyDescent="0.15">
      <c r="A1564" s="249"/>
      <c r="B1564" s="250"/>
      <c r="C1564" s="89"/>
      <c r="D1564" s="90"/>
      <c r="E1564" s="91"/>
      <c r="F1564" s="93"/>
      <c r="G1564" s="93"/>
      <c r="H1564" s="93"/>
      <c r="I1564" s="92"/>
      <c r="J1564" s="92"/>
      <c r="L1564" s="94" t="s">
        <v>148</v>
      </c>
      <c r="N1564" s="94">
        <f>COUNTIF($E$1:E1577,L1564)</f>
        <v>0</v>
      </c>
    </row>
    <row r="1565" spans="1:16" s="94" customFormat="1" ht="28.5" customHeight="1" x14ac:dyDescent="0.15">
      <c r="A1565" s="249"/>
      <c r="B1565" s="250"/>
      <c r="C1565" s="89"/>
      <c r="D1565" s="90"/>
      <c r="E1565" s="91"/>
      <c r="F1565" s="93"/>
      <c r="G1565" s="93"/>
      <c r="H1565" s="93"/>
      <c r="I1565" s="92"/>
      <c r="J1565" s="92"/>
      <c r="L1565" s="94" t="s">
        <v>157</v>
      </c>
      <c r="N1565" s="94">
        <f>COUNTIF($E$1:E1572,L1565)</f>
        <v>0</v>
      </c>
    </row>
    <row r="1566" spans="1:16" s="94" customFormat="1" ht="28.5" customHeight="1" x14ac:dyDescent="0.15">
      <c r="A1566" s="249"/>
      <c r="B1566" s="250"/>
      <c r="C1566" s="89"/>
      <c r="D1566" s="90"/>
      <c r="E1566" s="91"/>
      <c r="F1566" s="93"/>
      <c r="G1566" s="93"/>
      <c r="H1566" s="93"/>
      <c r="I1566" s="92"/>
      <c r="J1566" s="92"/>
      <c r="L1566" s="94" t="s">
        <v>150</v>
      </c>
      <c r="N1566" s="94">
        <f>COUNTIF($E$1:E1572,L1566)</f>
        <v>0</v>
      </c>
    </row>
    <row r="1567" spans="1:16" s="94" customFormat="1" ht="28.5" customHeight="1" x14ac:dyDescent="0.15">
      <c r="A1567" s="249"/>
      <c r="B1567" s="250"/>
      <c r="C1567" s="89"/>
      <c r="D1567" s="90"/>
      <c r="E1567" s="91"/>
      <c r="F1567" s="93"/>
      <c r="G1567" s="93"/>
      <c r="H1567" s="93"/>
      <c r="I1567" s="92"/>
      <c r="J1567" s="92"/>
      <c r="L1567" s="94" t="s">
        <v>165</v>
      </c>
      <c r="N1567" s="94">
        <f>COUNTIF($E$1:E1562,L1567)</f>
        <v>0</v>
      </c>
    </row>
    <row r="1568" spans="1:16" s="94" customFormat="1" ht="28.5" customHeight="1" x14ac:dyDescent="0.15">
      <c r="A1568" s="249"/>
      <c r="B1568" s="250"/>
      <c r="C1568" s="89"/>
      <c r="D1568" s="90"/>
      <c r="E1568" s="91"/>
      <c r="F1568" s="93"/>
      <c r="G1568" s="93"/>
      <c r="H1568" s="93"/>
      <c r="I1568" s="92"/>
      <c r="J1568" s="92"/>
      <c r="L1568" s="94" t="s">
        <v>152</v>
      </c>
      <c r="N1568" s="94">
        <f>COUNTIF($E$1:E1572,L1568)</f>
        <v>0</v>
      </c>
    </row>
    <row r="1569" spans="1:16" s="94" customFormat="1" ht="28.5" customHeight="1" x14ac:dyDescent="0.15">
      <c r="A1569" s="249"/>
      <c r="B1569" s="250"/>
      <c r="C1569" s="89"/>
      <c r="D1569" s="90"/>
      <c r="E1569" s="91"/>
      <c r="F1569" s="93"/>
      <c r="G1569" s="93"/>
      <c r="H1569" s="93"/>
      <c r="I1569" s="92"/>
      <c r="J1569" s="92"/>
      <c r="L1569" s="94" t="s">
        <v>160</v>
      </c>
      <c r="N1569" s="94">
        <f>COUNTIF($E$1:E1572,L1569)</f>
        <v>0</v>
      </c>
    </row>
    <row r="1570" spans="1:16" s="94" customFormat="1" ht="28.5" customHeight="1" x14ac:dyDescent="0.15">
      <c r="A1570" s="249"/>
      <c r="B1570" s="250"/>
      <c r="C1570" s="89"/>
      <c r="D1570" s="90"/>
      <c r="E1570" s="91"/>
      <c r="F1570" s="93"/>
      <c r="G1570" s="93"/>
      <c r="H1570" s="93"/>
      <c r="I1570" s="92"/>
      <c r="J1570" s="92"/>
    </row>
    <row r="1571" spans="1:16" s="94" customFormat="1" ht="28.5" customHeight="1" x14ac:dyDescent="0.15">
      <c r="A1571" s="249"/>
      <c r="B1571" s="250"/>
      <c r="C1571" s="89"/>
      <c r="D1571" s="90"/>
      <c r="E1571" s="91"/>
      <c r="F1571" s="93"/>
      <c r="G1571" s="93"/>
      <c r="H1571" s="93"/>
      <c r="I1571" s="92"/>
      <c r="J1571" s="92"/>
    </row>
    <row r="1572" spans="1:16" s="94" customFormat="1" ht="28.5" customHeight="1" x14ac:dyDescent="0.15">
      <c r="A1572" s="249"/>
      <c r="B1572" s="250"/>
      <c r="C1572" s="89"/>
      <c r="D1572" s="90"/>
      <c r="E1572" s="91"/>
      <c r="F1572" s="93"/>
      <c r="G1572" s="93"/>
      <c r="H1572" s="93"/>
      <c r="I1572" s="92"/>
      <c r="J1572" s="92"/>
      <c r="L1572" s="96" t="str">
        <f>L1557</f>
        <v>立候補
準備</v>
      </c>
      <c r="M1572" s="97" t="str">
        <f>IF(E1573="","　　　　　　　　　",SUMIF(D1558:D1572,L1572,C1558:C1572))</f>
        <v>　　　　　　　　　</v>
      </c>
    </row>
    <row r="1573" spans="1:16" s="94" customFormat="1" ht="25.15" customHeight="1" x14ac:dyDescent="0.15">
      <c r="A1573" s="251"/>
      <c r="B1573" s="251"/>
      <c r="D1573" s="98" t="s">
        <v>153</v>
      </c>
      <c r="E1573" s="99" t="str">
        <f>IF(SUM(C1558:C1572)=0,"",SUM(C1558:C1572))</f>
        <v/>
      </c>
      <c r="F1573" s="100" t="str">
        <f>"円、うち立候補準備："&amp;TEXT(M1572,"#,##0")&amp;"円、選挙運動："&amp;TEXT(M1573,"#,##0")&amp;"円）"</f>
        <v>円、うち立候補準備：　　　　　　　　　円、選挙運動：　　　　　　　　　円）</v>
      </c>
      <c r="G1573" s="101"/>
      <c r="H1573" s="100"/>
      <c r="I1573" s="100"/>
      <c r="J1573" s="100"/>
      <c r="L1573" s="96" t="str">
        <f>M1557</f>
        <v>選挙
運動</v>
      </c>
      <c r="M1573" s="97" t="str">
        <f>IF(E1573="","　　　　　　　　　",SUMIF(D1558:D1572,L1573,C1558:C1572))</f>
        <v>　　　　　　　　　</v>
      </c>
    </row>
    <row r="1574" spans="1:16" ht="20.45" customHeight="1" x14ac:dyDescent="0.15">
      <c r="F1574" s="117" t="str">
        <f>IF(E1555="","費計：",E1555&amp;"計：")</f>
        <v>費計：</v>
      </c>
      <c r="G1574" s="253" t="str">
        <f>IF(OR(E1555="",COUNTA(C1558:C1572)=0),"",SUMIF($E$1:E1573,E1555,$E$19:E1573))</f>
        <v/>
      </c>
      <c r="H1574" s="253" t="s">
        <v>29</v>
      </c>
    </row>
    <row r="1575" spans="1:16" ht="20.45" customHeight="1" x14ac:dyDescent="0.15">
      <c r="F1575" s="254" t="s">
        <v>115</v>
      </c>
      <c r="G1575" s="253" t="str">
        <f>IF(E1555="","",SUMIF($E$1:E1573,L1560,$E$19:E1573)+SUMIF($E$1:E1573,L1561,$E$19:E1573))</f>
        <v/>
      </c>
      <c r="H1575" s="253" t="s">
        <v>29</v>
      </c>
    </row>
    <row r="1576" spans="1:16" ht="16.899999999999999" customHeight="1" x14ac:dyDescent="0.15">
      <c r="A1576" s="242" t="s">
        <v>102</v>
      </c>
      <c r="B1576" s="242"/>
      <c r="C1576" s="103" t="str">
        <f>IF($C$1="　","(No.　　)",C1555+1)</f>
        <v>(No.　　)</v>
      </c>
      <c r="D1576" s="84" t="s">
        <v>103</v>
      </c>
      <c r="E1576" s="256"/>
      <c r="G1576" s="86"/>
      <c r="O1576" s="85" t="str">
        <f>IFERROR(VLOOKUP(E1576,L1580:N1590,3,FALSE),"")</f>
        <v/>
      </c>
      <c r="P1576" s="85" t="str">
        <f>IF(OR(E1576=L1581,E1576=L1582),N1581+N1582,"")</f>
        <v/>
      </c>
    </row>
    <row r="1577" spans="1:16" ht="26.25" customHeight="1" x14ac:dyDescent="0.15">
      <c r="A1577" s="245" t="s">
        <v>14</v>
      </c>
      <c r="B1577" s="246"/>
      <c r="C1577" s="209" t="s">
        <v>46</v>
      </c>
      <c r="D1577" s="211" t="s">
        <v>24</v>
      </c>
      <c r="E1577" s="213" t="s">
        <v>25</v>
      </c>
      <c r="F1577" s="116" t="s">
        <v>58</v>
      </c>
      <c r="G1577" s="116"/>
      <c r="H1577" s="116"/>
      <c r="I1577" s="214" t="s">
        <v>44</v>
      </c>
      <c r="J1577" s="213" t="s">
        <v>18</v>
      </c>
      <c r="L1577" s="207" t="s">
        <v>61</v>
      </c>
      <c r="M1577" s="208"/>
    </row>
    <row r="1578" spans="1:16" ht="26.25" customHeight="1" x14ac:dyDescent="0.15">
      <c r="A1578" s="247"/>
      <c r="B1578" s="248"/>
      <c r="C1578" s="210"/>
      <c r="D1578" s="212"/>
      <c r="E1578" s="213"/>
      <c r="F1578" s="87" t="s">
        <v>12</v>
      </c>
      <c r="G1578" s="174" t="s">
        <v>13</v>
      </c>
      <c r="H1578" s="174" t="s">
        <v>17</v>
      </c>
      <c r="I1578" s="214"/>
      <c r="J1578" s="213"/>
      <c r="L1578" s="88" t="s">
        <v>104</v>
      </c>
      <c r="M1578" s="88" t="s">
        <v>101</v>
      </c>
    </row>
    <row r="1579" spans="1:16" s="94" customFormat="1" ht="28.5" customHeight="1" x14ac:dyDescent="0.15">
      <c r="A1579" s="249"/>
      <c r="B1579" s="250"/>
      <c r="C1579" s="89"/>
      <c r="D1579" s="90"/>
      <c r="E1579" s="91"/>
      <c r="F1579" s="93"/>
      <c r="G1579" s="93"/>
      <c r="H1579" s="93"/>
      <c r="I1579" s="92"/>
      <c r="J1579" s="92"/>
    </row>
    <row r="1580" spans="1:16" s="94" customFormat="1" ht="28.5" customHeight="1" x14ac:dyDescent="0.15">
      <c r="A1580" s="249"/>
      <c r="B1580" s="250"/>
      <c r="C1580" s="89"/>
      <c r="D1580" s="90"/>
      <c r="E1580" s="91"/>
      <c r="F1580" s="93"/>
      <c r="G1580" s="93"/>
      <c r="H1580" s="93"/>
      <c r="I1580" s="92"/>
      <c r="J1580" s="92"/>
      <c r="L1580" s="94" t="s">
        <v>133</v>
      </c>
      <c r="N1580" s="94">
        <f>COUNTIF($E$1:E1593,L1580)</f>
        <v>0</v>
      </c>
      <c r="O1580" s="95"/>
    </row>
    <row r="1581" spans="1:16" s="94" customFormat="1" ht="28.5" customHeight="1" x14ac:dyDescent="0.15">
      <c r="A1581" s="249"/>
      <c r="B1581" s="250"/>
      <c r="C1581" s="89"/>
      <c r="D1581" s="90"/>
      <c r="E1581" s="91"/>
      <c r="F1581" s="93"/>
      <c r="G1581" s="93"/>
      <c r="H1581" s="93"/>
      <c r="I1581" s="92"/>
      <c r="J1581" s="92"/>
      <c r="L1581" s="94" t="s">
        <v>145</v>
      </c>
      <c r="N1581" s="94">
        <f>COUNTIF($E$1:E1593,L1581)</f>
        <v>0</v>
      </c>
      <c r="O1581" s="95"/>
    </row>
    <row r="1582" spans="1:16" s="94" customFormat="1" ht="28.5" customHeight="1" x14ac:dyDescent="0.15">
      <c r="A1582" s="249"/>
      <c r="B1582" s="250"/>
      <c r="C1582" s="89"/>
      <c r="D1582" s="90"/>
      <c r="E1582" s="91"/>
      <c r="F1582" s="93"/>
      <c r="G1582" s="93"/>
      <c r="H1582" s="93"/>
      <c r="I1582" s="92"/>
      <c r="J1582" s="92"/>
      <c r="L1582" s="94" t="s">
        <v>166</v>
      </c>
      <c r="N1582" s="94">
        <f>COUNTIF($E$1:E1593,L1582)</f>
        <v>0</v>
      </c>
    </row>
    <row r="1583" spans="1:16" s="94" customFormat="1" ht="28.5" customHeight="1" x14ac:dyDescent="0.15">
      <c r="A1583" s="249"/>
      <c r="B1583" s="250"/>
      <c r="C1583" s="89"/>
      <c r="D1583" s="90"/>
      <c r="E1583" s="91"/>
      <c r="F1583" s="93"/>
      <c r="G1583" s="93"/>
      <c r="H1583" s="93"/>
      <c r="I1583" s="92"/>
      <c r="J1583" s="92"/>
      <c r="L1583" s="94" t="s">
        <v>136</v>
      </c>
      <c r="N1583" s="94">
        <f>COUNTIF($E$1:E1593,L1583)</f>
        <v>0</v>
      </c>
    </row>
    <row r="1584" spans="1:16" s="94" customFormat="1" ht="28.5" customHeight="1" x14ac:dyDescent="0.15">
      <c r="A1584" s="249"/>
      <c r="B1584" s="250"/>
      <c r="C1584" s="89"/>
      <c r="D1584" s="90"/>
      <c r="E1584" s="91"/>
      <c r="F1584" s="93"/>
      <c r="G1584" s="93"/>
      <c r="H1584" s="93"/>
      <c r="I1584" s="92"/>
      <c r="J1584" s="92"/>
      <c r="L1584" s="94" t="s">
        <v>137</v>
      </c>
      <c r="N1584" s="94">
        <f>COUNTIF($E$1:E1593,L1584)</f>
        <v>0</v>
      </c>
    </row>
    <row r="1585" spans="1:16" s="94" customFormat="1" ht="28.5" customHeight="1" x14ac:dyDescent="0.15">
      <c r="A1585" s="249"/>
      <c r="B1585" s="250"/>
      <c r="C1585" s="89"/>
      <c r="D1585" s="90"/>
      <c r="E1585" s="91"/>
      <c r="F1585" s="93"/>
      <c r="G1585" s="93"/>
      <c r="H1585" s="93"/>
      <c r="I1585" s="92"/>
      <c r="J1585" s="92"/>
      <c r="L1585" s="94" t="s">
        <v>156</v>
      </c>
      <c r="N1585" s="94">
        <f>COUNTIF($E$1:E1598,L1585)</f>
        <v>0</v>
      </c>
    </row>
    <row r="1586" spans="1:16" s="94" customFormat="1" ht="28.5" customHeight="1" x14ac:dyDescent="0.15">
      <c r="A1586" s="249"/>
      <c r="B1586" s="250"/>
      <c r="C1586" s="89"/>
      <c r="D1586" s="90"/>
      <c r="E1586" s="91"/>
      <c r="F1586" s="93"/>
      <c r="G1586" s="93"/>
      <c r="H1586" s="93"/>
      <c r="I1586" s="92"/>
      <c r="J1586" s="92"/>
      <c r="L1586" s="94" t="s">
        <v>139</v>
      </c>
      <c r="N1586" s="94">
        <f>COUNTIF($E$1:E1593,L1586)</f>
        <v>0</v>
      </c>
    </row>
    <row r="1587" spans="1:16" s="94" customFormat="1" ht="28.5" customHeight="1" x14ac:dyDescent="0.15">
      <c r="A1587" s="249"/>
      <c r="B1587" s="250"/>
      <c r="C1587" s="89"/>
      <c r="D1587" s="90"/>
      <c r="E1587" s="91"/>
      <c r="F1587" s="93"/>
      <c r="G1587" s="93"/>
      <c r="H1587" s="93"/>
      <c r="I1587" s="92"/>
      <c r="J1587" s="92"/>
      <c r="L1587" s="94" t="s">
        <v>150</v>
      </c>
      <c r="N1587" s="94">
        <f>COUNTIF($E$1:E1593,L1587)</f>
        <v>0</v>
      </c>
    </row>
    <row r="1588" spans="1:16" s="94" customFormat="1" ht="28.5" customHeight="1" x14ac:dyDescent="0.15">
      <c r="A1588" s="249"/>
      <c r="B1588" s="250"/>
      <c r="C1588" s="89"/>
      <c r="D1588" s="90"/>
      <c r="E1588" s="91"/>
      <c r="F1588" s="93"/>
      <c r="G1588" s="93"/>
      <c r="H1588" s="93"/>
      <c r="I1588" s="92"/>
      <c r="J1588" s="92"/>
      <c r="L1588" s="94" t="s">
        <v>165</v>
      </c>
      <c r="N1588" s="94">
        <f>COUNTIF($E$1:E1583,L1588)</f>
        <v>0</v>
      </c>
    </row>
    <row r="1589" spans="1:16" s="94" customFormat="1" ht="28.5" customHeight="1" x14ac:dyDescent="0.15">
      <c r="A1589" s="249"/>
      <c r="B1589" s="250"/>
      <c r="C1589" s="89"/>
      <c r="D1589" s="90"/>
      <c r="E1589" s="91"/>
      <c r="F1589" s="93"/>
      <c r="G1589" s="93"/>
      <c r="H1589" s="93"/>
      <c r="I1589" s="92"/>
      <c r="J1589" s="92"/>
      <c r="L1589" s="94" t="s">
        <v>142</v>
      </c>
      <c r="N1589" s="94">
        <f>COUNTIF($E$1:E1593,L1589)</f>
        <v>0</v>
      </c>
    </row>
    <row r="1590" spans="1:16" s="94" customFormat="1" ht="28.5" customHeight="1" x14ac:dyDescent="0.15">
      <c r="A1590" s="249"/>
      <c r="B1590" s="250"/>
      <c r="C1590" s="89"/>
      <c r="D1590" s="90"/>
      <c r="E1590" s="91"/>
      <c r="F1590" s="93"/>
      <c r="G1590" s="93"/>
      <c r="H1590" s="93"/>
      <c r="I1590" s="92"/>
      <c r="J1590" s="92"/>
      <c r="L1590" s="94" t="s">
        <v>143</v>
      </c>
      <c r="N1590" s="94">
        <f>COUNTIF($E$1:E1593,L1590)</f>
        <v>0</v>
      </c>
    </row>
    <row r="1591" spans="1:16" s="94" customFormat="1" ht="28.5" customHeight="1" x14ac:dyDescent="0.15">
      <c r="A1591" s="249"/>
      <c r="B1591" s="250"/>
      <c r="C1591" s="89"/>
      <c r="D1591" s="90"/>
      <c r="E1591" s="91"/>
      <c r="F1591" s="93"/>
      <c r="G1591" s="93"/>
      <c r="H1591" s="93"/>
      <c r="I1591" s="92"/>
      <c r="J1591" s="92"/>
    </row>
    <row r="1592" spans="1:16" s="94" customFormat="1" ht="28.5" customHeight="1" x14ac:dyDescent="0.15">
      <c r="A1592" s="249"/>
      <c r="B1592" s="250"/>
      <c r="C1592" s="89"/>
      <c r="D1592" s="90"/>
      <c r="E1592" s="91"/>
      <c r="F1592" s="93"/>
      <c r="G1592" s="93"/>
      <c r="H1592" s="93"/>
      <c r="I1592" s="92"/>
      <c r="J1592" s="92"/>
    </row>
    <row r="1593" spans="1:16" s="94" customFormat="1" ht="28.5" customHeight="1" x14ac:dyDescent="0.15">
      <c r="A1593" s="249"/>
      <c r="B1593" s="250"/>
      <c r="C1593" s="89"/>
      <c r="D1593" s="90"/>
      <c r="E1593" s="91"/>
      <c r="F1593" s="93"/>
      <c r="G1593" s="93"/>
      <c r="H1593" s="93"/>
      <c r="I1593" s="92"/>
      <c r="J1593" s="92"/>
      <c r="L1593" s="96" t="str">
        <f>L1578</f>
        <v>立候補
準備</v>
      </c>
      <c r="M1593" s="97" t="str">
        <f>IF(E1594="","　　　　　　　　　",SUMIF(D1579:D1593,L1593,C1579:C1593))</f>
        <v>　　　　　　　　　</v>
      </c>
    </row>
    <row r="1594" spans="1:16" s="94" customFormat="1" ht="25.15" customHeight="1" x14ac:dyDescent="0.15">
      <c r="A1594" s="251"/>
      <c r="B1594" s="251"/>
      <c r="D1594" s="98" t="s">
        <v>85</v>
      </c>
      <c r="E1594" s="99" t="str">
        <f>IF(SUM(C1579:C1593)=0,"",SUM(C1579:C1593))</f>
        <v/>
      </c>
      <c r="F1594" s="100" t="str">
        <f>"円、うち立候補準備："&amp;TEXT(M1593,"#,##0")&amp;"円、選挙運動："&amp;TEXT(M1594,"#,##0")&amp;"円）"</f>
        <v>円、うち立候補準備：　　　　　　　　　円、選挙運動：　　　　　　　　　円）</v>
      </c>
      <c r="G1594" s="101"/>
      <c r="H1594" s="100"/>
      <c r="I1594" s="100"/>
      <c r="J1594" s="100"/>
      <c r="L1594" s="96" t="str">
        <f>M1578</f>
        <v>選挙
運動</v>
      </c>
      <c r="M1594" s="97" t="str">
        <f>IF(E1594="","　　　　　　　　　",SUMIF(D1579:D1593,L1594,C1579:C1593))</f>
        <v>　　　　　　　　　</v>
      </c>
    </row>
    <row r="1595" spans="1:16" ht="20.45" customHeight="1" x14ac:dyDescent="0.15">
      <c r="F1595" s="117" t="str">
        <f>IF(E1576="","費計：",E1576&amp;"計：")</f>
        <v>費計：</v>
      </c>
      <c r="G1595" s="253" t="str">
        <f>IF(OR(E1576="",COUNTA(C1579:C1593)=0),"",SUMIF($E$1:E1594,E1576,$E$19:E1594))</f>
        <v/>
      </c>
      <c r="H1595" s="253" t="s">
        <v>29</v>
      </c>
    </row>
    <row r="1596" spans="1:16" ht="20.45" customHeight="1" x14ac:dyDescent="0.15">
      <c r="F1596" s="254" t="s">
        <v>115</v>
      </c>
      <c r="G1596" s="253" t="str">
        <f>IF(E1576="","",SUMIF($E$1:E1594,L1581,$E$19:E1594)+SUMIF($E$1:E1594,L1582,$E$19:E1594))</f>
        <v/>
      </c>
      <c r="H1596" s="253" t="s">
        <v>29</v>
      </c>
    </row>
    <row r="1597" spans="1:16" ht="16.899999999999999" customHeight="1" x14ac:dyDescent="0.15">
      <c r="A1597" s="242" t="s">
        <v>102</v>
      </c>
      <c r="B1597" s="242"/>
      <c r="C1597" s="103" t="str">
        <f>IF($C$1="　","(No.　　)",C1576+1)</f>
        <v>(No.　　)</v>
      </c>
      <c r="D1597" s="84" t="s">
        <v>103</v>
      </c>
      <c r="E1597" s="256"/>
      <c r="G1597" s="86"/>
      <c r="O1597" s="85" t="str">
        <f>IFERROR(VLOOKUP(E1597,L1601:N1611,3,FALSE),"")</f>
        <v/>
      </c>
      <c r="P1597" s="85" t="str">
        <f>IF(OR(E1597=L1602,E1597=L1603),N1602+N1603,"")</f>
        <v/>
      </c>
    </row>
    <row r="1598" spans="1:16" ht="26.25" customHeight="1" x14ac:dyDescent="0.15">
      <c r="A1598" s="245" t="s">
        <v>14</v>
      </c>
      <c r="B1598" s="246"/>
      <c r="C1598" s="209" t="s">
        <v>46</v>
      </c>
      <c r="D1598" s="211" t="s">
        <v>24</v>
      </c>
      <c r="E1598" s="213" t="s">
        <v>25</v>
      </c>
      <c r="F1598" s="116" t="s">
        <v>58</v>
      </c>
      <c r="G1598" s="116"/>
      <c r="H1598" s="116"/>
      <c r="I1598" s="214" t="s">
        <v>44</v>
      </c>
      <c r="J1598" s="213" t="s">
        <v>18</v>
      </c>
      <c r="L1598" s="207" t="s">
        <v>61</v>
      </c>
      <c r="M1598" s="208"/>
    </row>
    <row r="1599" spans="1:16" ht="26.25" customHeight="1" x14ac:dyDescent="0.15">
      <c r="A1599" s="247"/>
      <c r="B1599" s="248"/>
      <c r="C1599" s="210"/>
      <c r="D1599" s="212"/>
      <c r="E1599" s="213"/>
      <c r="F1599" s="87" t="s">
        <v>12</v>
      </c>
      <c r="G1599" s="174" t="s">
        <v>13</v>
      </c>
      <c r="H1599" s="174" t="s">
        <v>17</v>
      </c>
      <c r="I1599" s="214"/>
      <c r="J1599" s="213"/>
      <c r="L1599" s="88" t="s">
        <v>104</v>
      </c>
      <c r="M1599" s="88" t="s">
        <v>101</v>
      </c>
    </row>
    <row r="1600" spans="1:16" s="94" customFormat="1" ht="28.5" customHeight="1" x14ac:dyDescent="0.15">
      <c r="A1600" s="249"/>
      <c r="B1600" s="250"/>
      <c r="C1600" s="89"/>
      <c r="D1600" s="90"/>
      <c r="E1600" s="91"/>
      <c r="F1600" s="93"/>
      <c r="G1600" s="93"/>
      <c r="H1600" s="93"/>
      <c r="I1600" s="92"/>
      <c r="J1600" s="92"/>
    </row>
    <row r="1601" spans="1:15" s="94" customFormat="1" ht="28.5" customHeight="1" x14ac:dyDescent="0.15">
      <c r="A1601" s="249"/>
      <c r="B1601" s="250"/>
      <c r="C1601" s="89"/>
      <c r="D1601" s="90"/>
      <c r="E1601" s="91"/>
      <c r="F1601" s="93"/>
      <c r="G1601" s="93"/>
      <c r="H1601" s="93"/>
      <c r="I1601" s="92"/>
      <c r="J1601" s="92"/>
      <c r="L1601" s="94" t="s">
        <v>133</v>
      </c>
      <c r="N1601" s="94">
        <f>COUNTIF($E$1:E1614,L1601)</f>
        <v>0</v>
      </c>
      <c r="O1601" s="95"/>
    </row>
    <row r="1602" spans="1:15" s="94" customFormat="1" ht="28.5" customHeight="1" x14ac:dyDescent="0.15">
      <c r="A1602" s="249"/>
      <c r="B1602" s="250"/>
      <c r="C1602" s="89"/>
      <c r="D1602" s="90"/>
      <c r="E1602" s="91"/>
      <c r="F1602" s="93"/>
      <c r="G1602" s="93"/>
      <c r="H1602" s="93"/>
      <c r="I1602" s="92"/>
      <c r="J1602" s="92"/>
      <c r="L1602" s="94" t="s">
        <v>134</v>
      </c>
      <c r="N1602" s="94">
        <f>COUNTIF($E$1:E1614,L1602)</f>
        <v>0</v>
      </c>
      <c r="O1602" s="95"/>
    </row>
    <row r="1603" spans="1:15" s="94" customFormat="1" ht="28.5" customHeight="1" x14ac:dyDescent="0.15">
      <c r="A1603" s="249"/>
      <c r="B1603" s="250"/>
      <c r="C1603" s="89"/>
      <c r="D1603" s="90"/>
      <c r="E1603" s="91"/>
      <c r="F1603" s="93"/>
      <c r="G1603" s="93"/>
      <c r="H1603" s="93"/>
      <c r="I1603" s="92"/>
      <c r="J1603" s="92"/>
      <c r="L1603" s="94" t="s">
        <v>166</v>
      </c>
      <c r="N1603" s="94">
        <f>COUNTIF($E$1:E1614,L1603)</f>
        <v>0</v>
      </c>
    </row>
    <row r="1604" spans="1:15" s="94" customFormat="1" ht="28.5" customHeight="1" x14ac:dyDescent="0.15">
      <c r="A1604" s="249"/>
      <c r="B1604" s="250"/>
      <c r="C1604" s="89"/>
      <c r="D1604" s="90"/>
      <c r="E1604" s="91"/>
      <c r="F1604" s="93"/>
      <c r="G1604" s="93"/>
      <c r="H1604" s="93"/>
      <c r="I1604" s="92"/>
      <c r="J1604" s="92"/>
      <c r="L1604" s="94" t="s">
        <v>136</v>
      </c>
      <c r="N1604" s="94">
        <f>COUNTIF($E$1:E1614,L1604)</f>
        <v>0</v>
      </c>
    </row>
    <row r="1605" spans="1:15" s="94" customFormat="1" ht="28.5" customHeight="1" x14ac:dyDescent="0.15">
      <c r="A1605" s="249"/>
      <c r="B1605" s="250"/>
      <c r="C1605" s="89"/>
      <c r="D1605" s="90"/>
      <c r="E1605" s="91"/>
      <c r="F1605" s="93"/>
      <c r="G1605" s="93"/>
      <c r="H1605" s="93"/>
      <c r="I1605" s="92"/>
      <c r="J1605" s="92"/>
      <c r="L1605" s="94" t="s">
        <v>137</v>
      </c>
      <c r="N1605" s="94">
        <f>COUNTIF($E$1:E1614,L1605)</f>
        <v>0</v>
      </c>
    </row>
    <row r="1606" spans="1:15" s="94" customFormat="1" ht="28.5" customHeight="1" x14ac:dyDescent="0.15">
      <c r="A1606" s="249"/>
      <c r="B1606" s="250"/>
      <c r="C1606" s="89"/>
      <c r="D1606" s="90"/>
      <c r="E1606" s="91"/>
      <c r="F1606" s="93"/>
      <c r="G1606" s="93"/>
      <c r="H1606" s="93"/>
      <c r="I1606" s="92"/>
      <c r="J1606" s="92"/>
      <c r="L1606" s="94" t="s">
        <v>156</v>
      </c>
      <c r="N1606" s="94">
        <f>COUNTIF($E$1:E1619,L1606)</f>
        <v>0</v>
      </c>
    </row>
    <row r="1607" spans="1:15" s="94" customFormat="1" ht="28.5" customHeight="1" x14ac:dyDescent="0.15">
      <c r="A1607" s="249"/>
      <c r="B1607" s="250"/>
      <c r="C1607" s="89"/>
      <c r="D1607" s="90"/>
      <c r="E1607" s="91"/>
      <c r="F1607" s="93"/>
      <c r="G1607" s="93"/>
      <c r="H1607" s="93"/>
      <c r="I1607" s="92"/>
      <c r="J1607" s="92"/>
      <c r="L1607" s="94" t="s">
        <v>139</v>
      </c>
      <c r="N1607" s="94">
        <f>COUNTIF($E$1:E1614,L1607)</f>
        <v>0</v>
      </c>
    </row>
    <row r="1608" spans="1:15" s="94" customFormat="1" ht="28.5" customHeight="1" x14ac:dyDescent="0.15">
      <c r="A1608" s="249"/>
      <c r="B1608" s="250"/>
      <c r="C1608" s="89"/>
      <c r="D1608" s="90"/>
      <c r="E1608" s="91"/>
      <c r="F1608" s="93"/>
      <c r="G1608" s="93"/>
      <c r="H1608" s="93"/>
      <c r="I1608" s="92"/>
      <c r="J1608" s="92"/>
      <c r="L1608" s="94" t="s">
        <v>150</v>
      </c>
      <c r="N1608" s="94">
        <f>COUNTIF($E$1:E1614,L1608)</f>
        <v>0</v>
      </c>
    </row>
    <row r="1609" spans="1:15" s="94" customFormat="1" ht="28.5" customHeight="1" x14ac:dyDescent="0.15">
      <c r="A1609" s="249"/>
      <c r="B1609" s="250"/>
      <c r="C1609" s="89"/>
      <c r="D1609" s="90"/>
      <c r="E1609" s="91"/>
      <c r="F1609" s="93"/>
      <c r="G1609" s="93"/>
      <c r="H1609" s="93"/>
      <c r="I1609" s="92"/>
      <c r="J1609" s="92"/>
      <c r="L1609" s="94" t="s">
        <v>141</v>
      </c>
      <c r="N1609" s="94">
        <f>COUNTIF($E$1:E1604,L1609)</f>
        <v>0</v>
      </c>
    </row>
    <row r="1610" spans="1:15" s="94" customFormat="1" ht="28.5" customHeight="1" x14ac:dyDescent="0.15">
      <c r="A1610" s="249"/>
      <c r="B1610" s="250"/>
      <c r="C1610" s="89"/>
      <c r="D1610" s="90"/>
      <c r="E1610" s="91"/>
      <c r="F1610" s="93"/>
      <c r="G1610" s="93"/>
      <c r="H1610" s="93"/>
      <c r="I1610" s="92"/>
      <c r="J1610" s="92"/>
      <c r="L1610" s="94" t="s">
        <v>152</v>
      </c>
      <c r="N1610" s="94">
        <f>COUNTIF($E$1:E1614,L1610)</f>
        <v>0</v>
      </c>
    </row>
    <row r="1611" spans="1:15" s="94" customFormat="1" ht="28.5" customHeight="1" x14ac:dyDescent="0.15">
      <c r="A1611" s="249"/>
      <c r="B1611" s="250"/>
      <c r="C1611" s="89"/>
      <c r="D1611" s="90"/>
      <c r="E1611" s="91"/>
      <c r="F1611" s="93"/>
      <c r="G1611" s="93"/>
      <c r="H1611" s="93"/>
      <c r="I1611" s="92"/>
      <c r="J1611" s="92"/>
      <c r="L1611" s="94" t="s">
        <v>144</v>
      </c>
      <c r="N1611" s="94">
        <f>COUNTIF($E$1:E1614,L1611)</f>
        <v>0</v>
      </c>
    </row>
    <row r="1612" spans="1:15" s="94" customFormat="1" ht="28.5" customHeight="1" x14ac:dyDescent="0.15">
      <c r="A1612" s="249"/>
      <c r="B1612" s="250"/>
      <c r="C1612" s="89"/>
      <c r="D1612" s="90"/>
      <c r="E1612" s="91"/>
      <c r="F1612" s="93"/>
      <c r="G1612" s="93"/>
      <c r="H1612" s="93"/>
      <c r="I1612" s="92"/>
      <c r="J1612" s="92"/>
    </row>
    <row r="1613" spans="1:15" s="94" customFormat="1" ht="28.5" customHeight="1" x14ac:dyDescent="0.15">
      <c r="A1613" s="249"/>
      <c r="B1613" s="250"/>
      <c r="C1613" s="89"/>
      <c r="D1613" s="90"/>
      <c r="E1613" s="91"/>
      <c r="F1613" s="93"/>
      <c r="G1613" s="93"/>
      <c r="H1613" s="93"/>
      <c r="I1613" s="92"/>
      <c r="J1613" s="92"/>
    </row>
    <row r="1614" spans="1:15" s="94" customFormat="1" ht="28.5" customHeight="1" x14ac:dyDescent="0.15">
      <c r="A1614" s="249"/>
      <c r="B1614" s="250"/>
      <c r="C1614" s="89"/>
      <c r="D1614" s="90"/>
      <c r="E1614" s="91"/>
      <c r="F1614" s="93"/>
      <c r="G1614" s="93"/>
      <c r="H1614" s="93"/>
      <c r="I1614" s="92"/>
      <c r="J1614" s="92"/>
      <c r="L1614" s="96" t="str">
        <f>L1599</f>
        <v>立候補
準備</v>
      </c>
      <c r="M1614" s="97" t="str">
        <f>IF(E1615="","　　　　　　　　　",SUMIF(D1600:D1614,L1614,C1600:C1614))</f>
        <v>　　　　　　　　　</v>
      </c>
    </row>
    <row r="1615" spans="1:15" s="94" customFormat="1" ht="25.15" customHeight="1" x14ac:dyDescent="0.15">
      <c r="A1615" s="251"/>
      <c r="B1615" s="251"/>
      <c r="D1615" s="98" t="s">
        <v>85</v>
      </c>
      <c r="E1615" s="99" t="str">
        <f>IF(SUM(C1600:C1614)=0,"",SUM(C1600:C1614))</f>
        <v/>
      </c>
      <c r="F1615" s="100" t="str">
        <f>"円、うち立候補準備："&amp;TEXT(M1614,"#,##0")&amp;"円、選挙運動："&amp;TEXT(M1615,"#,##0")&amp;"円）"</f>
        <v>円、うち立候補準備：　　　　　　　　　円、選挙運動：　　　　　　　　　円）</v>
      </c>
      <c r="G1615" s="101"/>
      <c r="H1615" s="100"/>
      <c r="I1615" s="100"/>
      <c r="J1615" s="100"/>
      <c r="L1615" s="96" t="str">
        <f>M1599</f>
        <v>選挙
運動</v>
      </c>
      <c r="M1615" s="97" t="str">
        <f>IF(E1615="","　　　　　　　　　",SUMIF(D1600:D1614,L1615,C1600:C1614))</f>
        <v>　　　　　　　　　</v>
      </c>
    </row>
    <row r="1616" spans="1:15" ht="20.45" customHeight="1" x14ac:dyDescent="0.15">
      <c r="F1616" s="117" t="str">
        <f>IF(E1597="","費計：",E1597&amp;"計：")</f>
        <v>費計：</v>
      </c>
      <c r="G1616" s="253" t="str">
        <f>IF(OR(E1597="",COUNTA(C1600:C1614)=0),"",SUMIF($E$1:E1615,E1597,$E$19:E1615))</f>
        <v/>
      </c>
      <c r="H1616" s="253" t="s">
        <v>29</v>
      </c>
    </row>
    <row r="1617" spans="1:16" ht="20.45" customHeight="1" x14ac:dyDescent="0.15">
      <c r="F1617" s="254" t="s">
        <v>115</v>
      </c>
      <c r="G1617" s="253" t="str">
        <f>IF(E1597="","",SUMIF($E$1:E1615,L1602,$E$19:E1615)+SUMIF($E$1:E1615,L1603,$E$19:E1615))</f>
        <v/>
      </c>
      <c r="H1617" s="253" t="s">
        <v>29</v>
      </c>
    </row>
    <row r="1618" spans="1:16" ht="16.899999999999999" customHeight="1" x14ac:dyDescent="0.15">
      <c r="A1618" s="242" t="s">
        <v>102</v>
      </c>
      <c r="B1618" s="242"/>
      <c r="C1618" s="103" t="str">
        <f>IF($C$1="　","(No.　　)",C1597+1)</f>
        <v>(No.　　)</v>
      </c>
      <c r="D1618" s="84" t="s">
        <v>103</v>
      </c>
      <c r="E1618" s="256"/>
      <c r="G1618" s="86"/>
      <c r="O1618" s="85" t="str">
        <f>IFERROR(VLOOKUP(E1618,L1622:N1632,3,FALSE),"")</f>
        <v/>
      </c>
      <c r="P1618" s="85" t="str">
        <f>IF(OR(E1618=L1623,E1618=L1624),N1623+N1624,"")</f>
        <v/>
      </c>
    </row>
    <row r="1619" spans="1:16" ht="26.25" customHeight="1" x14ac:dyDescent="0.15">
      <c r="A1619" s="245" t="s">
        <v>14</v>
      </c>
      <c r="B1619" s="246"/>
      <c r="C1619" s="209" t="s">
        <v>46</v>
      </c>
      <c r="D1619" s="211" t="s">
        <v>24</v>
      </c>
      <c r="E1619" s="213" t="s">
        <v>25</v>
      </c>
      <c r="F1619" s="116" t="s">
        <v>58</v>
      </c>
      <c r="G1619" s="116"/>
      <c r="H1619" s="116"/>
      <c r="I1619" s="214" t="s">
        <v>44</v>
      </c>
      <c r="J1619" s="213" t="s">
        <v>18</v>
      </c>
      <c r="L1619" s="207" t="s">
        <v>61</v>
      </c>
      <c r="M1619" s="208"/>
    </row>
    <row r="1620" spans="1:16" ht="26.25" customHeight="1" x14ac:dyDescent="0.15">
      <c r="A1620" s="247"/>
      <c r="B1620" s="248"/>
      <c r="C1620" s="210"/>
      <c r="D1620" s="212"/>
      <c r="E1620" s="213"/>
      <c r="F1620" s="87" t="s">
        <v>12</v>
      </c>
      <c r="G1620" s="174" t="s">
        <v>13</v>
      </c>
      <c r="H1620" s="174" t="s">
        <v>17</v>
      </c>
      <c r="I1620" s="214"/>
      <c r="J1620" s="213"/>
      <c r="L1620" s="88" t="s">
        <v>104</v>
      </c>
      <c r="M1620" s="88" t="s">
        <v>101</v>
      </c>
    </row>
    <row r="1621" spans="1:16" s="94" customFormat="1" ht="28.5" customHeight="1" x14ac:dyDescent="0.15">
      <c r="A1621" s="249"/>
      <c r="B1621" s="250"/>
      <c r="C1621" s="89"/>
      <c r="D1621" s="90"/>
      <c r="E1621" s="91"/>
      <c r="F1621" s="93"/>
      <c r="G1621" s="93"/>
      <c r="H1621" s="93"/>
      <c r="I1621" s="92"/>
      <c r="J1621" s="92"/>
    </row>
    <row r="1622" spans="1:16" s="94" customFormat="1" ht="28.5" customHeight="1" x14ac:dyDescent="0.15">
      <c r="A1622" s="249"/>
      <c r="B1622" s="250"/>
      <c r="C1622" s="89"/>
      <c r="D1622" s="90"/>
      <c r="E1622" s="91"/>
      <c r="F1622" s="93"/>
      <c r="G1622" s="93"/>
      <c r="H1622" s="93"/>
      <c r="I1622" s="92"/>
      <c r="J1622" s="92"/>
      <c r="L1622" s="94" t="s">
        <v>133</v>
      </c>
      <c r="N1622" s="94">
        <f>COUNTIF($E$1:E1635,L1622)</f>
        <v>0</v>
      </c>
      <c r="O1622" s="95"/>
    </row>
    <row r="1623" spans="1:16" s="94" customFormat="1" ht="28.5" customHeight="1" x14ac:dyDescent="0.15">
      <c r="A1623" s="249"/>
      <c r="B1623" s="250"/>
      <c r="C1623" s="89"/>
      <c r="D1623" s="90"/>
      <c r="E1623" s="91"/>
      <c r="F1623" s="93"/>
      <c r="G1623" s="93"/>
      <c r="H1623" s="93"/>
      <c r="I1623" s="92"/>
      <c r="J1623" s="92"/>
      <c r="L1623" s="94" t="s">
        <v>154</v>
      </c>
      <c r="N1623" s="94">
        <f>COUNTIF($E$1:E1635,L1623)</f>
        <v>0</v>
      </c>
      <c r="O1623" s="95"/>
    </row>
    <row r="1624" spans="1:16" s="94" customFormat="1" ht="28.5" customHeight="1" x14ac:dyDescent="0.15">
      <c r="A1624" s="249"/>
      <c r="B1624" s="250"/>
      <c r="C1624" s="89"/>
      <c r="D1624" s="90"/>
      <c r="E1624" s="91"/>
      <c r="F1624" s="93"/>
      <c r="G1624" s="93"/>
      <c r="H1624" s="93"/>
      <c r="I1624" s="92"/>
      <c r="J1624" s="92"/>
      <c r="L1624" s="94" t="s">
        <v>161</v>
      </c>
      <c r="N1624" s="94">
        <f>COUNTIF($E$1:E1635,L1624)</f>
        <v>0</v>
      </c>
    </row>
    <row r="1625" spans="1:16" s="94" customFormat="1" ht="28.5" customHeight="1" x14ac:dyDescent="0.15">
      <c r="A1625" s="249"/>
      <c r="B1625" s="250"/>
      <c r="C1625" s="89"/>
      <c r="D1625" s="90"/>
      <c r="E1625" s="91"/>
      <c r="F1625" s="93"/>
      <c r="G1625" s="93"/>
      <c r="H1625" s="93"/>
      <c r="I1625" s="92"/>
      <c r="J1625" s="92"/>
      <c r="L1625" s="94" t="s">
        <v>155</v>
      </c>
      <c r="N1625" s="94">
        <f>COUNTIF($E$1:E1635,L1625)</f>
        <v>0</v>
      </c>
    </row>
    <row r="1626" spans="1:16" s="94" customFormat="1" ht="28.5" customHeight="1" x14ac:dyDescent="0.15">
      <c r="A1626" s="249"/>
      <c r="B1626" s="250"/>
      <c r="C1626" s="89"/>
      <c r="D1626" s="90"/>
      <c r="E1626" s="91"/>
      <c r="F1626" s="93"/>
      <c r="G1626" s="93"/>
      <c r="H1626" s="93"/>
      <c r="I1626" s="92"/>
      <c r="J1626" s="92"/>
      <c r="L1626" s="94" t="s">
        <v>137</v>
      </c>
      <c r="N1626" s="94">
        <f>COUNTIF($E$1:E1635,L1626)</f>
        <v>0</v>
      </c>
    </row>
    <row r="1627" spans="1:16" s="94" customFormat="1" ht="28.5" customHeight="1" x14ac:dyDescent="0.15">
      <c r="A1627" s="249"/>
      <c r="B1627" s="250"/>
      <c r="C1627" s="89"/>
      <c r="D1627" s="90"/>
      <c r="E1627" s="91"/>
      <c r="F1627" s="93"/>
      <c r="G1627" s="93"/>
      <c r="H1627" s="93"/>
      <c r="I1627" s="92"/>
      <c r="J1627" s="92"/>
      <c r="L1627" s="94" t="s">
        <v>138</v>
      </c>
      <c r="N1627" s="94">
        <f>COUNTIF($E$1:E1640,L1627)</f>
        <v>0</v>
      </c>
    </row>
    <row r="1628" spans="1:16" s="94" customFormat="1" ht="28.5" customHeight="1" x14ac:dyDescent="0.15">
      <c r="A1628" s="249"/>
      <c r="B1628" s="250"/>
      <c r="C1628" s="89"/>
      <c r="D1628" s="90"/>
      <c r="E1628" s="91"/>
      <c r="F1628" s="93"/>
      <c r="G1628" s="93"/>
      <c r="H1628" s="93"/>
      <c r="I1628" s="92"/>
      <c r="J1628" s="92"/>
      <c r="L1628" s="94" t="s">
        <v>139</v>
      </c>
      <c r="N1628" s="94">
        <f>COUNTIF($E$1:E1635,L1628)</f>
        <v>0</v>
      </c>
    </row>
    <row r="1629" spans="1:16" s="94" customFormat="1" ht="28.5" customHeight="1" x14ac:dyDescent="0.15">
      <c r="A1629" s="249"/>
      <c r="B1629" s="250"/>
      <c r="C1629" s="89"/>
      <c r="D1629" s="90"/>
      <c r="E1629" s="91"/>
      <c r="F1629" s="93"/>
      <c r="G1629" s="93"/>
      <c r="H1629" s="93"/>
      <c r="I1629" s="92"/>
      <c r="J1629" s="92"/>
      <c r="L1629" s="94" t="s">
        <v>158</v>
      </c>
      <c r="N1629" s="94">
        <f>COUNTIF($E$1:E1635,L1629)</f>
        <v>0</v>
      </c>
    </row>
    <row r="1630" spans="1:16" s="94" customFormat="1" ht="28.5" customHeight="1" x14ac:dyDescent="0.15">
      <c r="A1630" s="249"/>
      <c r="B1630" s="250"/>
      <c r="C1630" s="89"/>
      <c r="D1630" s="90"/>
      <c r="E1630" s="91"/>
      <c r="F1630" s="93"/>
      <c r="G1630" s="93"/>
      <c r="H1630" s="93"/>
      <c r="I1630" s="92"/>
      <c r="J1630" s="92"/>
      <c r="L1630" s="94" t="s">
        <v>141</v>
      </c>
      <c r="N1630" s="94">
        <f>COUNTIF($E$1:E1625,L1630)</f>
        <v>0</v>
      </c>
    </row>
    <row r="1631" spans="1:16" s="94" customFormat="1" ht="28.5" customHeight="1" x14ac:dyDescent="0.15">
      <c r="A1631" s="249"/>
      <c r="B1631" s="250"/>
      <c r="C1631" s="89"/>
      <c r="D1631" s="90"/>
      <c r="E1631" s="91"/>
      <c r="F1631" s="93"/>
      <c r="G1631" s="93"/>
      <c r="H1631" s="93"/>
      <c r="I1631" s="92"/>
      <c r="J1631" s="92"/>
      <c r="L1631" s="94" t="s">
        <v>142</v>
      </c>
      <c r="N1631" s="94">
        <f>COUNTIF($E$1:E1635,L1631)</f>
        <v>0</v>
      </c>
    </row>
    <row r="1632" spans="1:16" s="94" customFormat="1" ht="28.5" customHeight="1" x14ac:dyDescent="0.15">
      <c r="A1632" s="249"/>
      <c r="B1632" s="250"/>
      <c r="C1632" s="89"/>
      <c r="D1632" s="90"/>
      <c r="E1632" s="91"/>
      <c r="F1632" s="93"/>
      <c r="G1632" s="93"/>
      <c r="H1632" s="93"/>
      <c r="I1632" s="92"/>
      <c r="J1632" s="92"/>
      <c r="L1632" s="94" t="s">
        <v>143</v>
      </c>
      <c r="N1632" s="94">
        <f>COUNTIF($E$1:E1635,L1632)</f>
        <v>0</v>
      </c>
    </row>
    <row r="1633" spans="1:16" s="94" customFormat="1" ht="28.5" customHeight="1" x14ac:dyDescent="0.15">
      <c r="A1633" s="249"/>
      <c r="B1633" s="250"/>
      <c r="C1633" s="89"/>
      <c r="D1633" s="90"/>
      <c r="E1633" s="91"/>
      <c r="F1633" s="93"/>
      <c r="G1633" s="93"/>
      <c r="H1633" s="93"/>
      <c r="I1633" s="92"/>
      <c r="J1633" s="92"/>
    </row>
    <row r="1634" spans="1:16" s="94" customFormat="1" ht="28.5" customHeight="1" x14ac:dyDescent="0.15">
      <c r="A1634" s="249"/>
      <c r="B1634" s="250"/>
      <c r="C1634" s="89"/>
      <c r="D1634" s="90"/>
      <c r="E1634" s="91"/>
      <c r="F1634" s="93"/>
      <c r="G1634" s="93"/>
      <c r="H1634" s="93"/>
      <c r="I1634" s="92"/>
      <c r="J1634" s="92"/>
    </row>
    <row r="1635" spans="1:16" s="94" customFormat="1" ht="28.5" customHeight="1" x14ac:dyDescent="0.15">
      <c r="A1635" s="249"/>
      <c r="B1635" s="250"/>
      <c r="C1635" s="89"/>
      <c r="D1635" s="90"/>
      <c r="E1635" s="91"/>
      <c r="F1635" s="93"/>
      <c r="G1635" s="93"/>
      <c r="H1635" s="93"/>
      <c r="I1635" s="92"/>
      <c r="J1635" s="92"/>
      <c r="L1635" s="96" t="str">
        <f>L1620</f>
        <v>立候補
準備</v>
      </c>
      <c r="M1635" s="97" t="str">
        <f>IF(E1636="","　　　　　　　　　",SUMIF(D1621:D1635,L1635,C1621:C1635))</f>
        <v>　　　　　　　　　</v>
      </c>
    </row>
    <row r="1636" spans="1:16" s="94" customFormat="1" ht="25.15" customHeight="1" x14ac:dyDescent="0.15">
      <c r="A1636" s="251"/>
      <c r="B1636" s="251"/>
      <c r="D1636" s="98" t="s">
        <v>162</v>
      </c>
      <c r="E1636" s="99" t="str">
        <f>IF(SUM(C1621:C1635)=0,"",SUM(C1621:C1635))</f>
        <v/>
      </c>
      <c r="F1636" s="100" t="str">
        <f>"円、うち立候補準備："&amp;TEXT(M1635,"#,##0")&amp;"円、選挙運動："&amp;TEXT(M1636,"#,##0")&amp;"円）"</f>
        <v>円、うち立候補準備：　　　　　　　　　円、選挙運動：　　　　　　　　　円）</v>
      </c>
      <c r="G1636" s="101"/>
      <c r="H1636" s="100"/>
      <c r="I1636" s="100"/>
      <c r="J1636" s="100"/>
      <c r="L1636" s="96" t="str">
        <f>M1620</f>
        <v>選挙
運動</v>
      </c>
      <c r="M1636" s="97" t="str">
        <f>IF(E1636="","　　　　　　　　　",SUMIF(D1621:D1635,L1636,C1621:C1635))</f>
        <v>　　　　　　　　　</v>
      </c>
    </row>
    <row r="1637" spans="1:16" ht="20.45" customHeight="1" x14ac:dyDescent="0.15">
      <c r="F1637" s="117" t="str">
        <f>IF(E1618="","費計：",E1618&amp;"計：")</f>
        <v>費計：</v>
      </c>
      <c r="G1637" s="253" t="str">
        <f>IF(OR(E1618="",COUNTA(C1621:C1635)=0),"",SUMIF($E$1:E1636,E1618,$E$19:E1636))</f>
        <v/>
      </c>
      <c r="H1637" s="253" t="s">
        <v>29</v>
      </c>
    </row>
    <row r="1638" spans="1:16" ht="20.45" customHeight="1" x14ac:dyDescent="0.15">
      <c r="F1638" s="254" t="s">
        <v>115</v>
      </c>
      <c r="G1638" s="253" t="str">
        <f>IF(E1618="","",SUMIF($E$1:E1636,L1623,$E$19:E1636)+SUMIF($E$1:E1636,L1624,$E$19:E1636))</f>
        <v/>
      </c>
      <c r="H1638" s="253" t="s">
        <v>29</v>
      </c>
    </row>
    <row r="1639" spans="1:16" ht="16.899999999999999" customHeight="1" x14ac:dyDescent="0.15">
      <c r="A1639" s="242" t="s">
        <v>102</v>
      </c>
      <c r="B1639" s="242"/>
      <c r="C1639" s="103" t="str">
        <f>IF($C$1="　","(No.　　)",C1618+1)</f>
        <v>(No.　　)</v>
      </c>
      <c r="D1639" s="84" t="s">
        <v>103</v>
      </c>
      <c r="E1639" s="256"/>
      <c r="G1639" s="86"/>
      <c r="O1639" s="85" t="str">
        <f>IFERROR(VLOOKUP(E1639,L1643:N1653,3,FALSE),"")</f>
        <v/>
      </c>
      <c r="P1639" s="85" t="str">
        <f>IF(OR(E1639=L1644,E1639=L1645),N1644+N1645,"")</f>
        <v/>
      </c>
    </row>
    <row r="1640" spans="1:16" ht="26.25" customHeight="1" x14ac:dyDescent="0.15">
      <c r="A1640" s="245" t="s">
        <v>14</v>
      </c>
      <c r="B1640" s="246"/>
      <c r="C1640" s="209" t="s">
        <v>46</v>
      </c>
      <c r="D1640" s="211" t="s">
        <v>24</v>
      </c>
      <c r="E1640" s="213" t="s">
        <v>25</v>
      </c>
      <c r="F1640" s="116" t="s">
        <v>58</v>
      </c>
      <c r="G1640" s="116"/>
      <c r="H1640" s="116"/>
      <c r="I1640" s="214" t="s">
        <v>44</v>
      </c>
      <c r="J1640" s="213" t="s">
        <v>18</v>
      </c>
      <c r="L1640" s="207" t="s">
        <v>61</v>
      </c>
      <c r="M1640" s="208"/>
    </row>
    <row r="1641" spans="1:16" ht="26.25" customHeight="1" x14ac:dyDescent="0.15">
      <c r="A1641" s="247"/>
      <c r="B1641" s="248"/>
      <c r="C1641" s="210"/>
      <c r="D1641" s="212"/>
      <c r="E1641" s="213"/>
      <c r="F1641" s="87" t="s">
        <v>12</v>
      </c>
      <c r="G1641" s="174" t="s">
        <v>13</v>
      </c>
      <c r="H1641" s="174" t="s">
        <v>17</v>
      </c>
      <c r="I1641" s="214"/>
      <c r="J1641" s="213"/>
      <c r="L1641" s="88" t="s">
        <v>104</v>
      </c>
      <c r="M1641" s="88" t="s">
        <v>101</v>
      </c>
    </row>
    <row r="1642" spans="1:16" s="94" customFormat="1" ht="28.5" customHeight="1" x14ac:dyDescent="0.15">
      <c r="A1642" s="249"/>
      <c r="B1642" s="250"/>
      <c r="C1642" s="89"/>
      <c r="D1642" s="90"/>
      <c r="E1642" s="91"/>
      <c r="F1642" s="93"/>
      <c r="G1642" s="93"/>
      <c r="H1642" s="93"/>
      <c r="I1642" s="92"/>
      <c r="J1642" s="92"/>
    </row>
    <row r="1643" spans="1:16" s="94" customFormat="1" ht="28.5" customHeight="1" x14ac:dyDescent="0.15">
      <c r="A1643" s="249"/>
      <c r="B1643" s="250"/>
      <c r="C1643" s="89"/>
      <c r="D1643" s="90"/>
      <c r="E1643" s="91"/>
      <c r="F1643" s="93"/>
      <c r="G1643" s="93"/>
      <c r="H1643" s="93"/>
      <c r="I1643" s="92"/>
      <c r="J1643" s="92"/>
      <c r="L1643" s="94" t="s">
        <v>133</v>
      </c>
      <c r="N1643" s="94">
        <f>COUNTIF($E$1:E1656,L1643)</f>
        <v>0</v>
      </c>
      <c r="O1643" s="95"/>
    </row>
    <row r="1644" spans="1:16" s="94" customFormat="1" ht="28.5" customHeight="1" x14ac:dyDescent="0.15">
      <c r="A1644" s="249"/>
      <c r="B1644" s="250"/>
      <c r="C1644" s="89"/>
      <c r="D1644" s="90"/>
      <c r="E1644" s="91"/>
      <c r="F1644" s="93"/>
      <c r="G1644" s="93"/>
      <c r="H1644" s="93"/>
      <c r="I1644" s="92"/>
      <c r="J1644" s="92"/>
      <c r="L1644" s="94" t="s">
        <v>154</v>
      </c>
      <c r="N1644" s="94">
        <f>COUNTIF($E$1:E1656,L1644)</f>
        <v>0</v>
      </c>
      <c r="O1644" s="95"/>
    </row>
    <row r="1645" spans="1:16" s="94" customFormat="1" ht="28.5" customHeight="1" x14ac:dyDescent="0.15">
      <c r="A1645" s="249"/>
      <c r="B1645" s="250"/>
      <c r="C1645" s="89"/>
      <c r="D1645" s="90"/>
      <c r="E1645" s="91"/>
      <c r="F1645" s="93"/>
      <c r="G1645" s="93"/>
      <c r="H1645" s="93"/>
      <c r="I1645" s="92"/>
      <c r="J1645" s="92"/>
      <c r="L1645" s="94" t="s">
        <v>161</v>
      </c>
      <c r="N1645" s="94">
        <f>COUNTIF($E$1:E1656,L1645)</f>
        <v>0</v>
      </c>
    </row>
    <row r="1646" spans="1:16" s="94" customFormat="1" ht="28.5" customHeight="1" x14ac:dyDescent="0.15">
      <c r="A1646" s="249"/>
      <c r="B1646" s="250"/>
      <c r="C1646" s="89"/>
      <c r="D1646" s="90"/>
      <c r="E1646" s="91"/>
      <c r="F1646" s="93"/>
      <c r="G1646" s="93"/>
      <c r="H1646" s="93"/>
      <c r="I1646" s="92"/>
      <c r="J1646" s="92"/>
      <c r="L1646" s="94" t="s">
        <v>155</v>
      </c>
      <c r="N1646" s="94">
        <f>COUNTIF($E$1:E1656,L1646)</f>
        <v>0</v>
      </c>
    </row>
    <row r="1647" spans="1:16" s="94" customFormat="1" ht="28.5" customHeight="1" x14ac:dyDescent="0.15">
      <c r="A1647" s="249"/>
      <c r="B1647" s="250"/>
      <c r="C1647" s="89"/>
      <c r="D1647" s="90"/>
      <c r="E1647" s="91"/>
      <c r="F1647" s="93"/>
      <c r="G1647" s="93"/>
      <c r="H1647" s="93"/>
      <c r="I1647" s="92"/>
      <c r="J1647" s="92"/>
      <c r="L1647" s="94" t="s">
        <v>137</v>
      </c>
      <c r="N1647" s="94">
        <f>COUNTIF($E$1:E1656,L1647)</f>
        <v>0</v>
      </c>
    </row>
    <row r="1648" spans="1:16" s="94" customFormat="1" ht="28.5" customHeight="1" x14ac:dyDescent="0.15">
      <c r="A1648" s="249"/>
      <c r="B1648" s="250"/>
      <c r="C1648" s="89"/>
      <c r="D1648" s="90"/>
      <c r="E1648" s="91"/>
      <c r="F1648" s="93"/>
      <c r="G1648" s="93"/>
      <c r="H1648" s="93"/>
      <c r="I1648" s="92"/>
      <c r="J1648" s="92"/>
      <c r="L1648" s="94" t="s">
        <v>138</v>
      </c>
      <c r="N1648" s="94">
        <f>COUNTIF($E$1:E1661,L1648)</f>
        <v>0</v>
      </c>
    </row>
    <row r="1649" spans="1:16" s="94" customFormat="1" ht="28.5" customHeight="1" x14ac:dyDescent="0.15">
      <c r="A1649" s="249"/>
      <c r="B1649" s="250"/>
      <c r="C1649" s="89"/>
      <c r="D1649" s="90"/>
      <c r="E1649" s="91"/>
      <c r="F1649" s="93"/>
      <c r="G1649" s="93"/>
      <c r="H1649" s="93"/>
      <c r="I1649" s="92"/>
      <c r="J1649" s="92"/>
      <c r="L1649" s="94" t="s">
        <v>139</v>
      </c>
      <c r="N1649" s="94">
        <f>COUNTIF($E$1:E1656,L1649)</f>
        <v>0</v>
      </c>
    </row>
    <row r="1650" spans="1:16" s="94" customFormat="1" ht="28.5" customHeight="1" x14ac:dyDescent="0.15">
      <c r="A1650" s="249"/>
      <c r="B1650" s="250"/>
      <c r="C1650" s="89"/>
      <c r="D1650" s="90"/>
      <c r="E1650" s="91"/>
      <c r="F1650" s="93"/>
      <c r="G1650" s="93"/>
      <c r="H1650" s="93"/>
      <c r="I1650" s="92"/>
      <c r="J1650" s="92"/>
      <c r="L1650" s="94" t="s">
        <v>168</v>
      </c>
      <c r="N1650" s="94">
        <f>COUNTIF($E$1:E1656,L1650)</f>
        <v>0</v>
      </c>
    </row>
    <row r="1651" spans="1:16" s="94" customFormat="1" ht="28.5" customHeight="1" x14ac:dyDescent="0.15">
      <c r="A1651" s="249"/>
      <c r="B1651" s="250"/>
      <c r="C1651" s="89"/>
      <c r="D1651" s="90"/>
      <c r="E1651" s="91"/>
      <c r="F1651" s="93"/>
      <c r="G1651" s="93"/>
      <c r="H1651" s="93"/>
      <c r="I1651" s="92"/>
      <c r="J1651" s="92"/>
      <c r="L1651" s="94" t="s">
        <v>141</v>
      </c>
      <c r="N1651" s="94">
        <f>COUNTIF($E$1:E1646,L1651)</f>
        <v>0</v>
      </c>
    </row>
    <row r="1652" spans="1:16" s="94" customFormat="1" ht="28.5" customHeight="1" x14ac:dyDescent="0.15">
      <c r="A1652" s="249"/>
      <c r="B1652" s="250"/>
      <c r="C1652" s="89"/>
      <c r="D1652" s="90"/>
      <c r="E1652" s="91"/>
      <c r="F1652" s="93"/>
      <c r="G1652" s="93"/>
      <c r="H1652" s="93"/>
      <c r="I1652" s="92"/>
      <c r="J1652" s="92"/>
      <c r="L1652" s="94" t="s">
        <v>142</v>
      </c>
      <c r="N1652" s="94">
        <f>COUNTIF($E$1:E1656,L1652)</f>
        <v>0</v>
      </c>
    </row>
    <row r="1653" spans="1:16" s="94" customFormat="1" ht="28.5" customHeight="1" x14ac:dyDescent="0.15">
      <c r="A1653" s="249"/>
      <c r="B1653" s="250"/>
      <c r="C1653" s="89"/>
      <c r="D1653" s="90"/>
      <c r="E1653" s="91"/>
      <c r="F1653" s="93"/>
      <c r="G1653" s="93"/>
      <c r="H1653" s="93"/>
      <c r="I1653" s="92"/>
      <c r="J1653" s="92"/>
      <c r="L1653" s="94" t="s">
        <v>143</v>
      </c>
      <c r="N1653" s="94">
        <f>COUNTIF($E$1:E1656,L1653)</f>
        <v>0</v>
      </c>
    </row>
    <row r="1654" spans="1:16" s="94" customFormat="1" ht="28.5" customHeight="1" x14ac:dyDescent="0.15">
      <c r="A1654" s="249"/>
      <c r="B1654" s="250"/>
      <c r="C1654" s="89"/>
      <c r="D1654" s="90"/>
      <c r="E1654" s="91"/>
      <c r="F1654" s="93"/>
      <c r="G1654" s="93"/>
      <c r="H1654" s="93"/>
      <c r="I1654" s="92"/>
      <c r="J1654" s="92"/>
    </row>
    <row r="1655" spans="1:16" s="94" customFormat="1" ht="28.5" customHeight="1" x14ac:dyDescent="0.15">
      <c r="A1655" s="249"/>
      <c r="B1655" s="250"/>
      <c r="C1655" s="89"/>
      <c r="D1655" s="90"/>
      <c r="E1655" s="91"/>
      <c r="F1655" s="93"/>
      <c r="G1655" s="93"/>
      <c r="H1655" s="93"/>
      <c r="I1655" s="92"/>
      <c r="J1655" s="92"/>
    </row>
    <row r="1656" spans="1:16" s="94" customFormat="1" ht="28.5" customHeight="1" x14ac:dyDescent="0.15">
      <c r="A1656" s="249"/>
      <c r="B1656" s="250"/>
      <c r="C1656" s="89"/>
      <c r="D1656" s="90"/>
      <c r="E1656" s="91"/>
      <c r="F1656" s="93"/>
      <c r="G1656" s="93"/>
      <c r="H1656" s="93"/>
      <c r="I1656" s="92"/>
      <c r="J1656" s="92"/>
      <c r="L1656" s="96" t="str">
        <f>L1641</f>
        <v>立候補
準備</v>
      </c>
      <c r="M1656" s="97" t="str">
        <f>IF(E1657="","　　　　　　　　　",SUMIF(D1642:D1656,L1656,C1642:C1656))</f>
        <v>　　　　　　　　　</v>
      </c>
    </row>
    <row r="1657" spans="1:16" s="94" customFormat="1" ht="25.15" customHeight="1" x14ac:dyDescent="0.15">
      <c r="A1657" s="251"/>
      <c r="B1657" s="251"/>
      <c r="D1657" s="98" t="s">
        <v>85</v>
      </c>
      <c r="E1657" s="99" t="str">
        <f>IF(SUM(C1642:C1656)=0,"",SUM(C1642:C1656))</f>
        <v/>
      </c>
      <c r="F1657" s="100" t="str">
        <f>"円、うち立候補準備："&amp;TEXT(M1656,"#,##0")&amp;"円、選挙運動："&amp;TEXT(M1657,"#,##0")&amp;"円）"</f>
        <v>円、うち立候補準備：　　　　　　　　　円、選挙運動：　　　　　　　　　円）</v>
      </c>
      <c r="G1657" s="101"/>
      <c r="H1657" s="100"/>
      <c r="I1657" s="100"/>
      <c r="J1657" s="100"/>
      <c r="L1657" s="96" t="str">
        <f>M1641</f>
        <v>選挙
運動</v>
      </c>
      <c r="M1657" s="97" t="str">
        <f>IF(E1657="","　　　　　　　　　",SUMIF(D1642:D1656,L1657,C1642:C1656))</f>
        <v>　　　　　　　　　</v>
      </c>
    </row>
    <row r="1658" spans="1:16" ht="20.45" customHeight="1" x14ac:dyDescent="0.15">
      <c r="F1658" s="117" t="str">
        <f>IF(E1639="","費計：",E1639&amp;"計：")</f>
        <v>費計：</v>
      </c>
      <c r="G1658" s="253" t="str">
        <f>IF(OR(E1639="",COUNTA(C1642:C1656)=0),"",SUMIF($E$1:E1657,E1639,$E$19:E1657))</f>
        <v/>
      </c>
      <c r="H1658" s="253" t="s">
        <v>29</v>
      </c>
    </row>
    <row r="1659" spans="1:16" ht="20.45" customHeight="1" x14ac:dyDescent="0.15">
      <c r="F1659" s="254" t="s">
        <v>115</v>
      </c>
      <c r="G1659" s="253" t="str">
        <f>IF(E1639="","",SUMIF($E$1:E1657,L1644,$E$19:E1657)+SUMIF($E$1:E1657,L1645,$E$19:E1657))</f>
        <v/>
      </c>
      <c r="H1659" s="253" t="s">
        <v>29</v>
      </c>
    </row>
    <row r="1660" spans="1:16" ht="16.899999999999999" customHeight="1" x14ac:dyDescent="0.15">
      <c r="A1660" s="242" t="s">
        <v>102</v>
      </c>
      <c r="B1660" s="242"/>
      <c r="C1660" s="103" t="str">
        <f>IF($C$1="　","(No.　　)",C1639+1)</f>
        <v>(No.　　)</v>
      </c>
      <c r="D1660" s="84" t="s">
        <v>103</v>
      </c>
      <c r="E1660" s="256"/>
      <c r="G1660" s="86"/>
      <c r="O1660" s="85" t="str">
        <f>IFERROR(VLOOKUP(E1660,L1664:N1674,3,FALSE),"")</f>
        <v/>
      </c>
      <c r="P1660" s="85" t="str">
        <f>IF(OR(E1660=L1665,E1660=L1666),N1665+N1666,"")</f>
        <v/>
      </c>
    </row>
    <row r="1661" spans="1:16" ht="26.25" customHeight="1" x14ac:dyDescent="0.15">
      <c r="A1661" s="245" t="s">
        <v>14</v>
      </c>
      <c r="B1661" s="246"/>
      <c r="C1661" s="209" t="s">
        <v>46</v>
      </c>
      <c r="D1661" s="211" t="s">
        <v>24</v>
      </c>
      <c r="E1661" s="213" t="s">
        <v>25</v>
      </c>
      <c r="F1661" s="116" t="s">
        <v>58</v>
      </c>
      <c r="G1661" s="116"/>
      <c r="H1661" s="116"/>
      <c r="I1661" s="214" t="s">
        <v>44</v>
      </c>
      <c r="J1661" s="213" t="s">
        <v>18</v>
      </c>
      <c r="L1661" s="207" t="s">
        <v>61</v>
      </c>
      <c r="M1661" s="208"/>
    </row>
    <row r="1662" spans="1:16" ht="26.25" customHeight="1" x14ac:dyDescent="0.15">
      <c r="A1662" s="247"/>
      <c r="B1662" s="248"/>
      <c r="C1662" s="210"/>
      <c r="D1662" s="212"/>
      <c r="E1662" s="213"/>
      <c r="F1662" s="87" t="s">
        <v>12</v>
      </c>
      <c r="G1662" s="174" t="s">
        <v>13</v>
      </c>
      <c r="H1662" s="174" t="s">
        <v>17</v>
      </c>
      <c r="I1662" s="214"/>
      <c r="J1662" s="213"/>
      <c r="L1662" s="88" t="s">
        <v>104</v>
      </c>
      <c r="M1662" s="88" t="s">
        <v>101</v>
      </c>
    </row>
    <row r="1663" spans="1:16" s="94" customFormat="1" ht="28.5" customHeight="1" x14ac:dyDescent="0.15">
      <c r="A1663" s="249"/>
      <c r="B1663" s="250"/>
      <c r="C1663" s="89"/>
      <c r="D1663" s="90"/>
      <c r="E1663" s="91"/>
      <c r="F1663" s="93"/>
      <c r="G1663" s="93"/>
      <c r="H1663" s="93"/>
      <c r="I1663" s="92"/>
      <c r="J1663" s="92"/>
    </row>
    <row r="1664" spans="1:16" s="94" customFormat="1" ht="28.5" customHeight="1" x14ac:dyDescent="0.15">
      <c r="A1664" s="249"/>
      <c r="B1664" s="250"/>
      <c r="C1664" s="89"/>
      <c r="D1664" s="90"/>
      <c r="E1664" s="91"/>
      <c r="F1664" s="93"/>
      <c r="G1664" s="93"/>
      <c r="H1664" s="93"/>
      <c r="I1664" s="92"/>
      <c r="J1664" s="92"/>
      <c r="L1664" s="94" t="s">
        <v>133</v>
      </c>
      <c r="N1664" s="94">
        <f>COUNTIF($E$1:E1677,L1664)</f>
        <v>0</v>
      </c>
      <c r="O1664" s="95"/>
    </row>
    <row r="1665" spans="1:15" s="94" customFormat="1" ht="28.5" customHeight="1" x14ac:dyDescent="0.15">
      <c r="A1665" s="249"/>
      <c r="B1665" s="250"/>
      <c r="C1665" s="89"/>
      <c r="D1665" s="90"/>
      <c r="E1665" s="91"/>
      <c r="F1665" s="93"/>
      <c r="G1665" s="93"/>
      <c r="H1665" s="93"/>
      <c r="I1665" s="92"/>
      <c r="J1665" s="92"/>
      <c r="L1665" s="94" t="s">
        <v>145</v>
      </c>
      <c r="N1665" s="94">
        <f>COUNTIF($E$1:E1677,L1665)</f>
        <v>0</v>
      </c>
      <c r="O1665" s="95"/>
    </row>
    <row r="1666" spans="1:15" s="94" customFormat="1" ht="28.5" customHeight="1" x14ac:dyDescent="0.15">
      <c r="A1666" s="249"/>
      <c r="B1666" s="250"/>
      <c r="C1666" s="89"/>
      <c r="D1666" s="90"/>
      <c r="E1666" s="91"/>
      <c r="F1666" s="93"/>
      <c r="G1666" s="93"/>
      <c r="H1666" s="93"/>
      <c r="I1666" s="92"/>
      <c r="J1666" s="92"/>
      <c r="L1666" s="94" t="s">
        <v>166</v>
      </c>
      <c r="N1666" s="94">
        <f>COUNTIF($E$1:E1677,L1666)</f>
        <v>0</v>
      </c>
    </row>
    <row r="1667" spans="1:15" s="94" customFormat="1" ht="28.5" customHeight="1" x14ac:dyDescent="0.15">
      <c r="A1667" s="249"/>
      <c r="B1667" s="250"/>
      <c r="C1667" s="89"/>
      <c r="D1667" s="90"/>
      <c r="E1667" s="91"/>
      <c r="F1667" s="93"/>
      <c r="G1667" s="93"/>
      <c r="H1667" s="93"/>
      <c r="I1667" s="92"/>
      <c r="J1667" s="92"/>
      <c r="L1667" s="94" t="s">
        <v>155</v>
      </c>
      <c r="N1667" s="94">
        <f>COUNTIF($E$1:E1677,L1667)</f>
        <v>0</v>
      </c>
    </row>
    <row r="1668" spans="1:15" s="94" customFormat="1" ht="28.5" customHeight="1" x14ac:dyDescent="0.15">
      <c r="A1668" s="249"/>
      <c r="B1668" s="250"/>
      <c r="C1668" s="89"/>
      <c r="D1668" s="90"/>
      <c r="E1668" s="91"/>
      <c r="F1668" s="93"/>
      <c r="G1668" s="93"/>
      <c r="H1668" s="93"/>
      <c r="I1668" s="92"/>
      <c r="J1668" s="92"/>
      <c r="L1668" s="94" t="s">
        <v>137</v>
      </c>
      <c r="N1668" s="94">
        <f>COUNTIF($E$1:E1677,L1668)</f>
        <v>0</v>
      </c>
    </row>
    <row r="1669" spans="1:15" s="94" customFormat="1" ht="28.5" customHeight="1" x14ac:dyDescent="0.15">
      <c r="A1669" s="249"/>
      <c r="B1669" s="250"/>
      <c r="C1669" s="89"/>
      <c r="D1669" s="90"/>
      <c r="E1669" s="91"/>
      <c r="F1669" s="93"/>
      <c r="G1669" s="93"/>
      <c r="H1669" s="93"/>
      <c r="I1669" s="92"/>
      <c r="J1669" s="92"/>
      <c r="L1669" s="94" t="s">
        <v>138</v>
      </c>
      <c r="N1669" s="94">
        <f>COUNTIF($E$1:E1682,L1669)</f>
        <v>0</v>
      </c>
    </row>
    <row r="1670" spans="1:15" s="94" customFormat="1" ht="28.5" customHeight="1" x14ac:dyDescent="0.15">
      <c r="A1670" s="249"/>
      <c r="B1670" s="250"/>
      <c r="C1670" s="89"/>
      <c r="D1670" s="90"/>
      <c r="E1670" s="91"/>
      <c r="F1670" s="93"/>
      <c r="G1670" s="93"/>
      <c r="H1670" s="93"/>
      <c r="I1670" s="92"/>
      <c r="J1670" s="92"/>
      <c r="L1670" s="94" t="s">
        <v>139</v>
      </c>
      <c r="N1670" s="94">
        <f>COUNTIF($E$1:E1677,L1670)</f>
        <v>0</v>
      </c>
    </row>
    <row r="1671" spans="1:15" s="94" customFormat="1" ht="28.5" customHeight="1" x14ac:dyDescent="0.15">
      <c r="A1671" s="249"/>
      <c r="B1671" s="250"/>
      <c r="C1671" s="89"/>
      <c r="D1671" s="90"/>
      <c r="E1671" s="91"/>
      <c r="F1671" s="93"/>
      <c r="G1671" s="93"/>
      <c r="H1671" s="93"/>
      <c r="I1671" s="92"/>
      <c r="J1671" s="92"/>
      <c r="L1671" s="94" t="s">
        <v>168</v>
      </c>
      <c r="N1671" s="94">
        <f>COUNTIF($E$1:E1677,L1671)</f>
        <v>0</v>
      </c>
    </row>
    <row r="1672" spans="1:15" s="94" customFormat="1" ht="28.5" customHeight="1" x14ac:dyDescent="0.15">
      <c r="A1672" s="249"/>
      <c r="B1672" s="250"/>
      <c r="C1672" s="89"/>
      <c r="D1672" s="90"/>
      <c r="E1672" s="91"/>
      <c r="F1672" s="93"/>
      <c r="G1672" s="93"/>
      <c r="H1672" s="93"/>
      <c r="I1672" s="92"/>
      <c r="J1672" s="92"/>
      <c r="L1672" s="94" t="s">
        <v>141</v>
      </c>
      <c r="N1672" s="94">
        <f>COUNTIF($E$1:E1667,L1672)</f>
        <v>0</v>
      </c>
    </row>
    <row r="1673" spans="1:15" s="94" customFormat="1" ht="28.5" customHeight="1" x14ac:dyDescent="0.15">
      <c r="A1673" s="249"/>
      <c r="B1673" s="250"/>
      <c r="C1673" s="89"/>
      <c r="D1673" s="90"/>
      <c r="E1673" s="91"/>
      <c r="F1673" s="93"/>
      <c r="G1673" s="93"/>
      <c r="H1673" s="93"/>
      <c r="I1673" s="92"/>
      <c r="J1673" s="92"/>
      <c r="L1673" s="94" t="s">
        <v>159</v>
      </c>
      <c r="N1673" s="94">
        <f>COUNTIF($E$1:E1677,L1673)</f>
        <v>0</v>
      </c>
    </row>
    <row r="1674" spans="1:15" s="94" customFormat="1" ht="28.5" customHeight="1" x14ac:dyDescent="0.15">
      <c r="A1674" s="249"/>
      <c r="B1674" s="250"/>
      <c r="C1674" s="89"/>
      <c r="D1674" s="90"/>
      <c r="E1674" s="91"/>
      <c r="F1674" s="93"/>
      <c r="G1674" s="93"/>
      <c r="H1674" s="93"/>
      <c r="I1674" s="92"/>
      <c r="J1674" s="92"/>
      <c r="L1674" s="94" t="s">
        <v>143</v>
      </c>
      <c r="N1674" s="94">
        <f>COUNTIF($E$1:E1677,L1674)</f>
        <v>0</v>
      </c>
    </row>
    <row r="1675" spans="1:15" s="94" customFormat="1" ht="28.5" customHeight="1" x14ac:dyDescent="0.15">
      <c r="A1675" s="249"/>
      <c r="B1675" s="250"/>
      <c r="C1675" s="89"/>
      <c r="D1675" s="90"/>
      <c r="E1675" s="91"/>
      <c r="F1675" s="93"/>
      <c r="G1675" s="93"/>
      <c r="H1675" s="93"/>
      <c r="I1675" s="92"/>
      <c r="J1675" s="92"/>
    </row>
    <row r="1676" spans="1:15" s="94" customFormat="1" ht="28.5" customHeight="1" x14ac:dyDescent="0.15">
      <c r="A1676" s="249"/>
      <c r="B1676" s="250"/>
      <c r="C1676" s="89"/>
      <c r="D1676" s="90"/>
      <c r="E1676" s="91"/>
      <c r="F1676" s="93"/>
      <c r="G1676" s="93"/>
      <c r="H1676" s="93"/>
      <c r="I1676" s="92"/>
      <c r="J1676" s="92"/>
    </row>
    <row r="1677" spans="1:15" s="94" customFormat="1" ht="28.5" customHeight="1" x14ac:dyDescent="0.15">
      <c r="A1677" s="249"/>
      <c r="B1677" s="250"/>
      <c r="C1677" s="89"/>
      <c r="D1677" s="90"/>
      <c r="E1677" s="91"/>
      <c r="F1677" s="93"/>
      <c r="G1677" s="93"/>
      <c r="H1677" s="93"/>
      <c r="I1677" s="92"/>
      <c r="J1677" s="92"/>
      <c r="L1677" s="96" t="str">
        <f>L1662</f>
        <v>立候補
準備</v>
      </c>
      <c r="M1677" s="97" t="str">
        <f>IF(E1678="","　　　　　　　　　",SUMIF(D1663:D1677,L1677,C1663:C1677))</f>
        <v>　　　　　　　　　</v>
      </c>
    </row>
    <row r="1678" spans="1:15" s="94" customFormat="1" ht="25.15" customHeight="1" x14ac:dyDescent="0.15">
      <c r="A1678" s="251"/>
      <c r="B1678" s="251"/>
      <c r="D1678" s="98" t="s">
        <v>169</v>
      </c>
      <c r="E1678" s="99" t="str">
        <f>IF(SUM(C1663:C1677)=0,"",SUM(C1663:C1677))</f>
        <v/>
      </c>
      <c r="F1678" s="100" t="str">
        <f>"円、うち立候補準備："&amp;TEXT(M1677,"#,##0")&amp;"円、選挙運動："&amp;TEXT(M1678,"#,##0")&amp;"円）"</f>
        <v>円、うち立候補準備：　　　　　　　　　円、選挙運動：　　　　　　　　　円）</v>
      </c>
      <c r="G1678" s="101"/>
      <c r="H1678" s="100"/>
      <c r="I1678" s="100"/>
      <c r="J1678" s="100"/>
      <c r="L1678" s="96" t="str">
        <f>M1662</f>
        <v>選挙
運動</v>
      </c>
      <c r="M1678" s="97" t="str">
        <f>IF(E1678="","　　　　　　　　　",SUMIF(D1663:D1677,L1678,C1663:C1677))</f>
        <v>　　　　　　　　　</v>
      </c>
    </row>
    <row r="1679" spans="1:15" ht="20.45" customHeight="1" x14ac:dyDescent="0.15">
      <c r="F1679" s="117" t="str">
        <f>IF(E1660="","費計：",E1660&amp;"計：")</f>
        <v>費計：</v>
      </c>
      <c r="G1679" s="253" t="str">
        <f>IF(OR(E1660="",COUNTA(C1663:C1677)=0),"",SUMIF($E$1:E1678,E1660,$E$19:E1678))</f>
        <v/>
      </c>
      <c r="H1679" s="253" t="s">
        <v>29</v>
      </c>
    </row>
    <row r="1680" spans="1:15" ht="20.45" customHeight="1" x14ac:dyDescent="0.15">
      <c r="F1680" s="254" t="s">
        <v>115</v>
      </c>
      <c r="G1680" s="253" t="str">
        <f>IF(E1660="","",SUMIF($E$1:E1678,L1665,$E$19:E1678)+SUMIF($E$1:E1678,L1666,$E$19:E1678))</f>
        <v/>
      </c>
      <c r="H1680" s="253" t="s">
        <v>29</v>
      </c>
    </row>
    <row r="1681" spans="1:16" ht="16.899999999999999" customHeight="1" x14ac:dyDescent="0.15">
      <c r="A1681" s="242" t="s">
        <v>102</v>
      </c>
      <c r="B1681" s="242"/>
      <c r="C1681" s="103" t="str">
        <f>IF($C$1="　","(No.　　)",C1660+1)</f>
        <v>(No.　　)</v>
      </c>
      <c r="D1681" s="84" t="s">
        <v>103</v>
      </c>
      <c r="E1681" s="256"/>
      <c r="G1681" s="86"/>
      <c r="O1681" s="85" t="str">
        <f>IFERROR(VLOOKUP(E1681,L1685:N1695,3,FALSE),"")</f>
        <v/>
      </c>
      <c r="P1681" s="85" t="str">
        <f>IF(OR(E1681=L1686,E1681=L1687),N1686+N1687,"")</f>
        <v/>
      </c>
    </row>
    <row r="1682" spans="1:16" ht="26.25" customHeight="1" x14ac:dyDescent="0.15">
      <c r="A1682" s="245" t="s">
        <v>14</v>
      </c>
      <c r="B1682" s="246"/>
      <c r="C1682" s="209" t="s">
        <v>46</v>
      </c>
      <c r="D1682" s="211" t="s">
        <v>24</v>
      </c>
      <c r="E1682" s="213" t="s">
        <v>25</v>
      </c>
      <c r="F1682" s="116" t="s">
        <v>58</v>
      </c>
      <c r="G1682" s="116"/>
      <c r="H1682" s="116"/>
      <c r="I1682" s="214" t="s">
        <v>44</v>
      </c>
      <c r="J1682" s="213" t="s">
        <v>18</v>
      </c>
      <c r="L1682" s="207" t="s">
        <v>61</v>
      </c>
      <c r="M1682" s="208"/>
    </row>
    <row r="1683" spans="1:16" ht="26.25" customHeight="1" x14ac:dyDescent="0.15">
      <c r="A1683" s="247"/>
      <c r="B1683" s="248"/>
      <c r="C1683" s="210"/>
      <c r="D1683" s="212"/>
      <c r="E1683" s="213"/>
      <c r="F1683" s="87" t="s">
        <v>12</v>
      </c>
      <c r="G1683" s="174" t="s">
        <v>13</v>
      </c>
      <c r="H1683" s="174" t="s">
        <v>17</v>
      </c>
      <c r="I1683" s="214"/>
      <c r="J1683" s="213"/>
      <c r="L1683" s="88" t="s">
        <v>104</v>
      </c>
      <c r="M1683" s="88" t="s">
        <v>101</v>
      </c>
    </row>
    <row r="1684" spans="1:16" s="94" customFormat="1" ht="28.5" customHeight="1" x14ac:dyDescent="0.15">
      <c r="A1684" s="249"/>
      <c r="B1684" s="250"/>
      <c r="C1684" s="89"/>
      <c r="D1684" s="90"/>
      <c r="E1684" s="91"/>
      <c r="F1684" s="93"/>
      <c r="G1684" s="93"/>
      <c r="H1684" s="93"/>
      <c r="I1684" s="92"/>
      <c r="J1684" s="92"/>
    </row>
    <row r="1685" spans="1:16" s="94" customFormat="1" ht="28.5" customHeight="1" x14ac:dyDescent="0.15">
      <c r="A1685" s="249"/>
      <c r="B1685" s="250"/>
      <c r="C1685" s="89"/>
      <c r="D1685" s="90"/>
      <c r="E1685" s="91"/>
      <c r="F1685" s="93"/>
      <c r="G1685" s="93"/>
      <c r="H1685" s="93"/>
      <c r="I1685" s="92"/>
      <c r="J1685" s="92"/>
      <c r="L1685" s="94" t="s">
        <v>133</v>
      </c>
      <c r="N1685" s="94">
        <f>COUNTIF($E$1:E1698,L1685)</f>
        <v>0</v>
      </c>
      <c r="O1685" s="95"/>
    </row>
    <row r="1686" spans="1:16" s="94" customFormat="1" ht="28.5" customHeight="1" x14ac:dyDescent="0.15">
      <c r="A1686" s="249"/>
      <c r="B1686" s="250"/>
      <c r="C1686" s="89"/>
      <c r="D1686" s="90"/>
      <c r="E1686" s="91"/>
      <c r="F1686" s="93"/>
      <c r="G1686" s="93"/>
      <c r="H1686" s="93"/>
      <c r="I1686" s="92"/>
      <c r="J1686" s="92"/>
      <c r="L1686" s="94" t="s">
        <v>154</v>
      </c>
      <c r="N1686" s="94">
        <f>COUNTIF($E$1:E1698,L1686)</f>
        <v>0</v>
      </c>
      <c r="O1686" s="95"/>
    </row>
    <row r="1687" spans="1:16" s="94" customFormat="1" ht="28.5" customHeight="1" x14ac:dyDescent="0.15">
      <c r="A1687" s="249"/>
      <c r="B1687" s="250"/>
      <c r="C1687" s="89"/>
      <c r="D1687" s="90"/>
      <c r="E1687" s="91"/>
      <c r="F1687" s="93"/>
      <c r="G1687" s="93"/>
      <c r="H1687" s="93"/>
      <c r="I1687" s="92"/>
      <c r="J1687" s="92"/>
      <c r="L1687" s="94" t="s">
        <v>161</v>
      </c>
      <c r="N1687" s="94">
        <f>COUNTIF($E$1:E1698,L1687)</f>
        <v>0</v>
      </c>
    </row>
    <row r="1688" spans="1:16" s="94" customFormat="1" ht="28.5" customHeight="1" x14ac:dyDescent="0.15">
      <c r="A1688" s="249"/>
      <c r="B1688" s="250"/>
      <c r="C1688" s="89"/>
      <c r="D1688" s="90"/>
      <c r="E1688" s="91"/>
      <c r="F1688" s="93"/>
      <c r="G1688" s="93"/>
      <c r="H1688" s="93"/>
      <c r="I1688" s="92"/>
      <c r="J1688" s="92"/>
      <c r="L1688" s="94" t="s">
        <v>155</v>
      </c>
      <c r="N1688" s="94">
        <f>COUNTIF($E$1:E1698,L1688)</f>
        <v>0</v>
      </c>
    </row>
    <row r="1689" spans="1:16" s="94" customFormat="1" ht="28.5" customHeight="1" x14ac:dyDescent="0.15">
      <c r="A1689" s="249"/>
      <c r="B1689" s="250"/>
      <c r="C1689" s="89"/>
      <c r="D1689" s="90"/>
      <c r="E1689" s="91"/>
      <c r="F1689" s="93"/>
      <c r="G1689" s="93"/>
      <c r="H1689" s="93"/>
      <c r="I1689" s="92"/>
      <c r="J1689" s="92"/>
      <c r="L1689" s="94" t="s">
        <v>147</v>
      </c>
      <c r="N1689" s="94">
        <f>COUNTIF($E$1:E1698,L1689)</f>
        <v>0</v>
      </c>
    </row>
    <row r="1690" spans="1:16" s="94" customFormat="1" ht="28.5" customHeight="1" x14ac:dyDescent="0.15">
      <c r="A1690" s="249"/>
      <c r="B1690" s="250"/>
      <c r="C1690" s="89"/>
      <c r="D1690" s="90"/>
      <c r="E1690" s="91"/>
      <c r="F1690" s="93"/>
      <c r="G1690" s="93"/>
      <c r="H1690" s="93"/>
      <c r="I1690" s="92"/>
      <c r="J1690" s="92"/>
      <c r="L1690" s="94" t="s">
        <v>156</v>
      </c>
      <c r="N1690" s="94">
        <f>COUNTIF($E$1:E1703,L1690)</f>
        <v>0</v>
      </c>
    </row>
    <row r="1691" spans="1:16" s="94" customFormat="1" ht="28.5" customHeight="1" x14ac:dyDescent="0.15">
      <c r="A1691" s="249"/>
      <c r="B1691" s="250"/>
      <c r="C1691" s="89"/>
      <c r="D1691" s="90"/>
      <c r="E1691" s="91"/>
      <c r="F1691" s="93"/>
      <c r="G1691" s="93"/>
      <c r="H1691" s="93"/>
      <c r="I1691" s="92"/>
      <c r="J1691" s="92"/>
      <c r="L1691" s="94" t="s">
        <v>149</v>
      </c>
      <c r="N1691" s="94">
        <f>COUNTIF($E$1:E1698,L1691)</f>
        <v>0</v>
      </c>
    </row>
    <row r="1692" spans="1:16" s="94" customFormat="1" ht="28.5" customHeight="1" x14ac:dyDescent="0.15">
      <c r="A1692" s="249"/>
      <c r="B1692" s="250"/>
      <c r="C1692" s="89"/>
      <c r="D1692" s="90"/>
      <c r="E1692" s="91"/>
      <c r="F1692" s="93"/>
      <c r="G1692" s="93"/>
      <c r="H1692" s="93"/>
      <c r="I1692" s="92"/>
      <c r="J1692" s="92"/>
      <c r="L1692" s="94" t="s">
        <v>158</v>
      </c>
      <c r="N1692" s="94">
        <f>COUNTIF($E$1:E1698,L1692)</f>
        <v>0</v>
      </c>
    </row>
    <row r="1693" spans="1:16" s="94" customFormat="1" ht="28.5" customHeight="1" x14ac:dyDescent="0.15">
      <c r="A1693" s="249"/>
      <c r="B1693" s="250"/>
      <c r="C1693" s="89"/>
      <c r="D1693" s="90"/>
      <c r="E1693" s="91"/>
      <c r="F1693" s="93"/>
      <c r="G1693" s="93"/>
      <c r="H1693" s="93"/>
      <c r="I1693" s="92"/>
      <c r="J1693" s="92"/>
      <c r="L1693" s="94" t="s">
        <v>151</v>
      </c>
      <c r="N1693" s="94">
        <f>COUNTIF($E$1:E1688,L1693)</f>
        <v>0</v>
      </c>
    </row>
    <row r="1694" spans="1:16" s="94" customFormat="1" ht="28.5" customHeight="1" x14ac:dyDescent="0.15">
      <c r="A1694" s="249"/>
      <c r="B1694" s="250"/>
      <c r="C1694" s="89"/>
      <c r="D1694" s="90"/>
      <c r="E1694" s="91"/>
      <c r="F1694" s="93"/>
      <c r="G1694" s="93"/>
      <c r="H1694" s="93"/>
      <c r="I1694" s="92"/>
      <c r="J1694" s="92"/>
      <c r="L1694" s="94" t="s">
        <v>159</v>
      </c>
      <c r="N1694" s="94">
        <f>COUNTIF($E$1:E1698,L1694)</f>
        <v>0</v>
      </c>
    </row>
    <row r="1695" spans="1:16" s="94" customFormat="1" ht="28.5" customHeight="1" x14ac:dyDescent="0.15">
      <c r="A1695" s="249"/>
      <c r="B1695" s="250"/>
      <c r="C1695" s="89"/>
      <c r="D1695" s="90"/>
      <c r="E1695" s="91"/>
      <c r="F1695" s="93"/>
      <c r="G1695" s="93"/>
      <c r="H1695" s="93"/>
      <c r="I1695" s="92"/>
      <c r="J1695" s="92"/>
      <c r="L1695" s="94" t="s">
        <v>144</v>
      </c>
      <c r="N1695" s="94">
        <f>COUNTIF($E$1:E1698,L1695)</f>
        <v>0</v>
      </c>
    </row>
    <row r="1696" spans="1:16" s="94" customFormat="1" ht="28.5" customHeight="1" x14ac:dyDescent="0.15">
      <c r="A1696" s="249"/>
      <c r="B1696" s="250"/>
      <c r="C1696" s="89"/>
      <c r="D1696" s="90"/>
      <c r="E1696" s="91"/>
      <c r="F1696" s="93"/>
      <c r="G1696" s="93"/>
      <c r="H1696" s="93"/>
      <c r="I1696" s="92"/>
      <c r="J1696" s="92"/>
    </row>
    <row r="1697" spans="1:16" s="94" customFormat="1" ht="28.5" customHeight="1" x14ac:dyDescent="0.15">
      <c r="A1697" s="249"/>
      <c r="B1697" s="250"/>
      <c r="C1697" s="89"/>
      <c r="D1697" s="90"/>
      <c r="E1697" s="91"/>
      <c r="F1697" s="93"/>
      <c r="G1697" s="93"/>
      <c r="H1697" s="93"/>
      <c r="I1697" s="92"/>
      <c r="J1697" s="92"/>
    </row>
    <row r="1698" spans="1:16" s="94" customFormat="1" ht="28.5" customHeight="1" x14ac:dyDescent="0.15">
      <c r="A1698" s="249"/>
      <c r="B1698" s="250"/>
      <c r="C1698" s="89"/>
      <c r="D1698" s="90"/>
      <c r="E1698" s="91"/>
      <c r="F1698" s="93"/>
      <c r="G1698" s="93"/>
      <c r="H1698" s="93"/>
      <c r="I1698" s="92"/>
      <c r="J1698" s="92"/>
      <c r="L1698" s="96" t="str">
        <f>L1683</f>
        <v>立候補
準備</v>
      </c>
      <c r="M1698" s="97" t="str">
        <f>IF(E1699="","　　　　　　　　　",SUMIF(D1684:D1698,L1698,C1684:C1698))</f>
        <v>　　　　　　　　　</v>
      </c>
    </row>
    <row r="1699" spans="1:16" s="94" customFormat="1" ht="25.15" customHeight="1" x14ac:dyDescent="0.15">
      <c r="A1699" s="251"/>
      <c r="B1699" s="251"/>
      <c r="D1699" s="98" t="s">
        <v>162</v>
      </c>
      <c r="E1699" s="99" t="str">
        <f>IF(SUM(C1684:C1698)=0,"",SUM(C1684:C1698))</f>
        <v/>
      </c>
      <c r="F1699" s="100" t="str">
        <f>"円、うち立候補準備："&amp;TEXT(M1698,"#,##0")&amp;"円、選挙運動："&amp;TEXT(M1699,"#,##0")&amp;"円）"</f>
        <v>円、うち立候補準備：　　　　　　　　　円、選挙運動：　　　　　　　　　円）</v>
      </c>
      <c r="G1699" s="101"/>
      <c r="H1699" s="100"/>
      <c r="I1699" s="100"/>
      <c r="J1699" s="100"/>
      <c r="L1699" s="96" t="str">
        <f>M1683</f>
        <v>選挙
運動</v>
      </c>
      <c r="M1699" s="97" t="str">
        <f>IF(E1699="","　　　　　　　　　",SUMIF(D1684:D1698,L1699,C1684:C1698))</f>
        <v>　　　　　　　　　</v>
      </c>
    </row>
    <row r="1700" spans="1:16" ht="20.45" customHeight="1" x14ac:dyDescent="0.15">
      <c r="F1700" s="117" t="str">
        <f>IF(E1681="","費計：",E1681&amp;"計：")</f>
        <v>費計：</v>
      </c>
      <c r="G1700" s="253" t="str">
        <f>IF(OR(E1681="",COUNTA(C1684:C1698)=0),"",SUMIF($E$1:E1699,E1681,$E$19:E1699))</f>
        <v/>
      </c>
      <c r="H1700" s="253" t="s">
        <v>29</v>
      </c>
    </row>
    <row r="1701" spans="1:16" ht="20.45" customHeight="1" x14ac:dyDescent="0.15">
      <c r="F1701" s="254" t="s">
        <v>115</v>
      </c>
      <c r="G1701" s="253" t="str">
        <f>IF(E1681="","",SUMIF($E$1:E1699,L1686,$E$19:E1699)+SUMIF($E$1:E1699,L1687,$E$19:E1699))</f>
        <v/>
      </c>
      <c r="H1701" s="253" t="s">
        <v>29</v>
      </c>
    </row>
    <row r="1702" spans="1:16" ht="16.899999999999999" customHeight="1" x14ac:dyDescent="0.15">
      <c r="A1702" s="242" t="s">
        <v>102</v>
      </c>
      <c r="B1702" s="242"/>
      <c r="C1702" s="103" t="str">
        <f>IF($C$1="　","(No.　　)",C1681+1)</f>
        <v>(No.　　)</v>
      </c>
      <c r="D1702" s="84" t="s">
        <v>103</v>
      </c>
      <c r="E1702" s="256"/>
      <c r="G1702" s="86"/>
      <c r="O1702" s="85" t="str">
        <f>IFERROR(VLOOKUP(E1702,L1706:N1716,3,FALSE),"")</f>
        <v/>
      </c>
      <c r="P1702" s="85" t="str">
        <f>IF(OR(E1702=L1707,E1702=L1708),N1707+N1708,"")</f>
        <v/>
      </c>
    </row>
    <row r="1703" spans="1:16" ht="26.25" customHeight="1" x14ac:dyDescent="0.15">
      <c r="A1703" s="245" t="s">
        <v>14</v>
      </c>
      <c r="B1703" s="246"/>
      <c r="C1703" s="209" t="s">
        <v>46</v>
      </c>
      <c r="D1703" s="211" t="s">
        <v>24</v>
      </c>
      <c r="E1703" s="213" t="s">
        <v>25</v>
      </c>
      <c r="F1703" s="116" t="s">
        <v>58</v>
      </c>
      <c r="G1703" s="116"/>
      <c r="H1703" s="116"/>
      <c r="I1703" s="214" t="s">
        <v>44</v>
      </c>
      <c r="J1703" s="213" t="s">
        <v>18</v>
      </c>
      <c r="L1703" s="207" t="s">
        <v>61</v>
      </c>
      <c r="M1703" s="208"/>
    </row>
    <row r="1704" spans="1:16" ht="26.25" customHeight="1" x14ac:dyDescent="0.15">
      <c r="A1704" s="247"/>
      <c r="B1704" s="248"/>
      <c r="C1704" s="210"/>
      <c r="D1704" s="212"/>
      <c r="E1704" s="213"/>
      <c r="F1704" s="87" t="s">
        <v>12</v>
      </c>
      <c r="G1704" s="174" t="s">
        <v>13</v>
      </c>
      <c r="H1704" s="174" t="s">
        <v>17</v>
      </c>
      <c r="I1704" s="214"/>
      <c r="J1704" s="213"/>
      <c r="L1704" s="88" t="s">
        <v>104</v>
      </c>
      <c r="M1704" s="88" t="s">
        <v>101</v>
      </c>
    </row>
    <row r="1705" spans="1:16" s="94" customFormat="1" ht="28.5" customHeight="1" x14ac:dyDescent="0.15">
      <c r="A1705" s="249"/>
      <c r="B1705" s="250"/>
      <c r="C1705" s="89"/>
      <c r="D1705" s="90"/>
      <c r="E1705" s="91"/>
      <c r="F1705" s="93"/>
      <c r="G1705" s="93"/>
      <c r="H1705" s="93"/>
      <c r="I1705" s="92"/>
      <c r="J1705" s="92"/>
    </row>
    <row r="1706" spans="1:16" s="94" customFormat="1" ht="28.5" customHeight="1" x14ac:dyDescent="0.15">
      <c r="A1706" s="249"/>
      <c r="B1706" s="250"/>
      <c r="C1706" s="89"/>
      <c r="D1706" s="90"/>
      <c r="E1706" s="91"/>
      <c r="F1706" s="93"/>
      <c r="G1706" s="93"/>
      <c r="H1706" s="93"/>
      <c r="I1706" s="92"/>
      <c r="J1706" s="92"/>
      <c r="L1706" s="94" t="s">
        <v>133</v>
      </c>
      <c r="N1706" s="94">
        <f>COUNTIF($E$1:E1719,L1706)</f>
        <v>0</v>
      </c>
      <c r="O1706" s="95"/>
    </row>
    <row r="1707" spans="1:16" s="94" customFormat="1" ht="28.5" customHeight="1" x14ac:dyDescent="0.15">
      <c r="A1707" s="249"/>
      <c r="B1707" s="250"/>
      <c r="C1707" s="89"/>
      <c r="D1707" s="90"/>
      <c r="E1707" s="91"/>
      <c r="F1707" s="93"/>
      <c r="G1707" s="93"/>
      <c r="H1707" s="93"/>
      <c r="I1707" s="92"/>
      <c r="J1707" s="92"/>
      <c r="L1707" s="94" t="s">
        <v>170</v>
      </c>
      <c r="N1707" s="94">
        <f>COUNTIF($E$1:E1719,L1707)</f>
        <v>0</v>
      </c>
      <c r="O1707" s="95"/>
    </row>
    <row r="1708" spans="1:16" s="94" customFormat="1" ht="28.5" customHeight="1" x14ac:dyDescent="0.15">
      <c r="A1708" s="249"/>
      <c r="B1708" s="250"/>
      <c r="C1708" s="89"/>
      <c r="D1708" s="90"/>
      <c r="E1708" s="91"/>
      <c r="F1708" s="93"/>
      <c r="G1708" s="93"/>
      <c r="H1708" s="93"/>
      <c r="I1708" s="92"/>
      <c r="J1708" s="92"/>
      <c r="L1708" s="94" t="s">
        <v>161</v>
      </c>
      <c r="N1708" s="94">
        <f>COUNTIF($E$1:E1719,L1708)</f>
        <v>0</v>
      </c>
    </row>
    <row r="1709" spans="1:16" s="94" customFormat="1" ht="28.5" customHeight="1" x14ac:dyDescent="0.15">
      <c r="A1709" s="249"/>
      <c r="B1709" s="250"/>
      <c r="C1709" s="89"/>
      <c r="D1709" s="90"/>
      <c r="E1709" s="91"/>
      <c r="F1709" s="93"/>
      <c r="G1709" s="93"/>
      <c r="H1709" s="93"/>
      <c r="I1709" s="92"/>
      <c r="J1709" s="92"/>
      <c r="L1709" s="94" t="s">
        <v>146</v>
      </c>
      <c r="N1709" s="94">
        <f>COUNTIF($E$1:E1719,L1709)</f>
        <v>0</v>
      </c>
    </row>
    <row r="1710" spans="1:16" s="94" customFormat="1" ht="28.5" customHeight="1" x14ac:dyDescent="0.15">
      <c r="A1710" s="249"/>
      <c r="B1710" s="250"/>
      <c r="C1710" s="89"/>
      <c r="D1710" s="90"/>
      <c r="E1710" s="91"/>
      <c r="F1710" s="93"/>
      <c r="G1710" s="93"/>
      <c r="H1710" s="93"/>
      <c r="I1710" s="92"/>
      <c r="J1710" s="92"/>
      <c r="L1710" s="94" t="s">
        <v>171</v>
      </c>
      <c r="N1710" s="94">
        <f>COUNTIF($E$1:E1719,L1710)</f>
        <v>0</v>
      </c>
    </row>
    <row r="1711" spans="1:16" s="94" customFormat="1" ht="28.5" customHeight="1" x14ac:dyDescent="0.15">
      <c r="A1711" s="249"/>
      <c r="B1711" s="250"/>
      <c r="C1711" s="89"/>
      <c r="D1711" s="90"/>
      <c r="E1711" s="91"/>
      <c r="F1711" s="93"/>
      <c r="G1711" s="93"/>
      <c r="H1711" s="93"/>
      <c r="I1711" s="92"/>
      <c r="J1711" s="92"/>
      <c r="L1711" s="94" t="s">
        <v>172</v>
      </c>
      <c r="N1711" s="94">
        <f>COUNTIF($E$1:E1724,L1711)</f>
        <v>0</v>
      </c>
    </row>
    <row r="1712" spans="1:16" s="94" customFormat="1" ht="28.5" customHeight="1" x14ac:dyDescent="0.15">
      <c r="A1712" s="249"/>
      <c r="B1712" s="250"/>
      <c r="C1712" s="89"/>
      <c r="D1712" s="90"/>
      <c r="E1712" s="91"/>
      <c r="F1712" s="93"/>
      <c r="G1712" s="93"/>
      <c r="H1712" s="93"/>
      <c r="I1712" s="92"/>
      <c r="J1712" s="92"/>
      <c r="L1712" s="94" t="s">
        <v>173</v>
      </c>
      <c r="N1712" s="94">
        <f>COUNTIF($E$1:E1719,L1712)</f>
        <v>0</v>
      </c>
    </row>
    <row r="1713" spans="1:16" s="94" customFormat="1" ht="28.5" customHeight="1" x14ac:dyDescent="0.15">
      <c r="A1713" s="249"/>
      <c r="B1713" s="250"/>
      <c r="C1713" s="89"/>
      <c r="D1713" s="90"/>
      <c r="E1713" s="91"/>
      <c r="F1713" s="93"/>
      <c r="G1713" s="93"/>
      <c r="H1713" s="93"/>
      <c r="I1713" s="92"/>
      <c r="J1713" s="92"/>
      <c r="L1713" s="94" t="s">
        <v>150</v>
      </c>
      <c r="N1713" s="94">
        <f>COUNTIF($E$1:E1719,L1713)</f>
        <v>0</v>
      </c>
    </row>
    <row r="1714" spans="1:16" s="94" customFormat="1" ht="28.5" customHeight="1" x14ac:dyDescent="0.15">
      <c r="A1714" s="249"/>
      <c r="B1714" s="250"/>
      <c r="C1714" s="89"/>
      <c r="D1714" s="90"/>
      <c r="E1714" s="91"/>
      <c r="F1714" s="93"/>
      <c r="G1714" s="93"/>
      <c r="H1714" s="93"/>
      <c r="I1714" s="92"/>
      <c r="J1714" s="92"/>
      <c r="L1714" s="94" t="s">
        <v>174</v>
      </c>
      <c r="N1714" s="94">
        <f>COUNTIF($E$1:E1709,L1714)</f>
        <v>0</v>
      </c>
    </row>
    <row r="1715" spans="1:16" s="94" customFormat="1" ht="28.5" customHeight="1" x14ac:dyDescent="0.15">
      <c r="A1715" s="249"/>
      <c r="B1715" s="250"/>
      <c r="C1715" s="89"/>
      <c r="D1715" s="90"/>
      <c r="E1715" s="91"/>
      <c r="F1715" s="93"/>
      <c r="G1715" s="93"/>
      <c r="H1715" s="93"/>
      <c r="I1715" s="92"/>
      <c r="J1715" s="92"/>
      <c r="L1715" s="94" t="s">
        <v>159</v>
      </c>
      <c r="N1715" s="94">
        <f>COUNTIF($E$1:E1719,L1715)</f>
        <v>0</v>
      </c>
    </row>
    <row r="1716" spans="1:16" s="94" customFormat="1" ht="28.5" customHeight="1" x14ac:dyDescent="0.15">
      <c r="A1716" s="249"/>
      <c r="B1716" s="250"/>
      <c r="C1716" s="89"/>
      <c r="D1716" s="90"/>
      <c r="E1716" s="91"/>
      <c r="F1716" s="93"/>
      <c r="G1716" s="93"/>
      <c r="H1716" s="93"/>
      <c r="I1716" s="92"/>
      <c r="J1716" s="92"/>
      <c r="L1716" s="94" t="s">
        <v>160</v>
      </c>
      <c r="N1716" s="94">
        <f>COUNTIF($E$1:E1719,L1716)</f>
        <v>0</v>
      </c>
    </row>
    <row r="1717" spans="1:16" s="94" customFormat="1" ht="28.5" customHeight="1" x14ac:dyDescent="0.15">
      <c r="A1717" s="249"/>
      <c r="B1717" s="250"/>
      <c r="C1717" s="89"/>
      <c r="D1717" s="90"/>
      <c r="E1717" s="91"/>
      <c r="F1717" s="93"/>
      <c r="G1717" s="93"/>
      <c r="H1717" s="93"/>
      <c r="I1717" s="92"/>
      <c r="J1717" s="92"/>
    </row>
    <row r="1718" spans="1:16" s="94" customFormat="1" ht="28.5" customHeight="1" x14ac:dyDescent="0.15">
      <c r="A1718" s="249"/>
      <c r="B1718" s="250"/>
      <c r="C1718" s="89"/>
      <c r="D1718" s="90"/>
      <c r="E1718" s="91"/>
      <c r="F1718" s="93"/>
      <c r="G1718" s="93"/>
      <c r="H1718" s="93"/>
      <c r="I1718" s="92"/>
      <c r="J1718" s="92"/>
    </row>
    <row r="1719" spans="1:16" s="94" customFormat="1" ht="28.5" customHeight="1" x14ac:dyDescent="0.15">
      <c r="A1719" s="249"/>
      <c r="B1719" s="250"/>
      <c r="C1719" s="89"/>
      <c r="D1719" s="90"/>
      <c r="E1719" s="91"/>
      <c r="F1719" s="93"/>
      <c r="G1719" s="93"/>
      <c r="H1719" s="93"/>
      <c r="I1719" s="92"/>
      <c r="J1719" s="92"/>
      <c r="L1719" s="96" t="str">
        <f>L1704</f>
        <v>立候補
準備</v>
      </c>
      <c r="M1719" s="97" t="str">
        <f>IF(E1720="","　　　　　　　　　",SUMIF(D1705:D1719,L1719,C1705:C1719))</f>
        <v>　　　　　　　　　</v>
      </c>
    </row>
    <row r="1720" spans="1:16" s="94" customFormat="1" ht="25.15" customHeight="1" x14ac:dyDescent="0.15">
      <c r="A1720" s="251"/>
      <c r="B1720" s="251"/>
      <c r="D1720" s="98" t="s">
        <v>169</v>
      </c>
      <c r="E1720" s="99" t="str">
        <f>IF(SUM(C1705:C1719)=0,"",SUM(C1705:C1719))</f>
        <v/>
      </c>
      <c r="F1720" s="100" t="str">
        <f>"円、うち立候補準備："&amp;TEXT(M1719,"#,##0")&amp;"円、選挙運動："&amp;TEXT(M1720,"#,##0")&amp;"円）"</f>
        <v>円、うち立候補準備：　　　　　　　　　円、選挙運動：　　　　　　　　　円）</v>
      </c>
      <c r="G1720" s="101"/>
      <c r="H1720" s="100"/>
      <c r="I1720" s="100"/>
      <c r="J1720" s="100"/>
      <c r="L1720" s="96" t="str">
        <f>M1704</f>
        <v>選挙
運動</v>
      </c>
      <c r="M1720" s="97" t="str">
        <f>IF(E1720="","　　　　　　　　　",SUMIF(D1705:D1719,L1720,C1705:C1719))</f>
        <v>　　　　　　　　　</v>
      </c>
    </row>
    <row r="1721" spans="1:16" ht="20.45" customHeight="1" x14ac:dyDescent="0.15">
      <c r="F1721" s="117" t="str">
        <f>IF(E1702="","費計：",E1702&amp;"計：")</f>
        <v>費計：</v>
      </c>
      <c r="G1721" s="253" t="str">
        <f>IF(OR(E1702="",COUNTA(C1705:C1719)=0),"",SUMIF($E$1:E1720,E1702,$E$19:E1720))</f>
        <v/>
      </c>
      <c r="H1721" s="253" t="s">
        <v>29</v>
      </c>
    </row>
    <row r="1722" spans="1:16" ht="20.45" customHeight="1" x14ac:dyDescent="0.15">
      <c r="F1722" s="254" t="s">
        <v>115</v>
      </c>
      <c r="G1722" s="253" t="str">
        <f>IF(E1702="","",SUMIF($E$1:E1720,L1707,$E$19:E1720)+SUMIF($E$1:E1720,L1708,$E$19:E1720))</f>
        <v/>
      </c>
      <c r="H1722" s="253" t="s">
        <v>29</v>
      </c>
    </row>
    <row r="1723" spans="1:16" ht="16.899999999999999" customHeight="1" x14ac:dyDescent="0.15">
      <c r="A1723" s="242" t="s">
        <v>102</v>
      </c>
      <c r="B1723" s="242"/>
      <c r="C1723" s="103" t="str">
        <f>IF($C$1="　","(No.　　)",C1702+1)</f>
        <v>(No.　　)</v>
      </c>
      <c r="D1723" s="84" t="s">
        <v>103</v>
      </c>
      <c r="E1723" s="256"/>
      <c r="G1723" s="86"/>
      <c r="O1723" s="85" t="str">
        <f>IFERROR(VLOOKUP(E1723,L1727:N1737,3,FALSE),"")</f>
        <v/>
      </c>
      <c r="P1723" s="85" t="str">
        <f>IF(OR(E1723=L1728,E1723=L1729),N1728+N1729,"")</f>
        <v/>
      </c>
    </row>
    <row r="1724" spans="1:16" ht="26.25" customHeight="1" x14ac:dyDescent="0.15">
      <c r="A1724" s="245" t="s">
        <v>14</v>
      </c>
      <c r="B1724" s="246"/>
      <c r="C1724" s="209" t="s">
        <v>46</v>
      </c>
      <c r="D1724" s="211" t="s">
        <v>24</v>
      </c>
      <c r="E1724" s="213" t="s">
        <v>25</v>
      </c>
      <c r="F1724" s="116" t="s">
        <v>58</v>
      </c>
      <c r="G1724" s="116"/>
      <c r="H1724" s="116"/>
      <c r="I1724" s="214" t="s">
        <v>44</v>
      </c>
      <c r="J1724" s="213" t="s">
        <v>18</v>
      </c>
      <c r="L1724" s="207" t="s">
        <v>61</v>
      </c>
      <c r="M1724" s="208"/>
    </row>
    <row r="1725" spans="1:16" ht="26.25" customHeight="1" x14ac:dyDescent="0.15">
      <c r="A1725" s="247"/>
      <c r="B1725" s="248"/>
      <c r="C1725" s="210"/>
      <c r="D1725" s="212"/>
      <c r="E1725" s="213"/>
      <c r="F1725" s="87" t="s">
        <v>12</v>
      </c>
      <c r="G1725" s="174" t="s">
        <v>13</v>
      </c>
      <c r="H1725" s="174" t="s">
        <v>17</v>
      </c>
      <c r="I1725" s="214"/>
      <c r="J1725" s="213"/>
      <c r="L1725" s="88" t="s">
        <v>104</v>
      </c>
      <c r="M1725" s="88" t="s">
        <v>101</v>
      </c>
    </row>
    <row r="1726" spans="1:16" s="94" customFormat="1" ht="28.5" customHeight="1" x14ac:dyDescent="0.15">
      <c r="A1726" s="249"/>
      <c r="B1726" s="250"/>
      <c r="C1726" s="89"/>
      <c r="D1726" s="90"/>
      <c r="E1726" s="91"/>
      <c r="F1726" s="93"/>
      <c r="G1726" s="93"/>
      <c r="H1726" s="93"/>
      <c r="I1726" s="92"/>
      <c r="J1726" s="92"/>
    </row>
    <row r="1727" spans="1:16" s="94" customFormat="1" ht="28.5" customHeight="1" x14ac:dyDescent="0.15">
      <c r="A1727" s="249"/>
      <c r="B1727" s="250"/>
      <c r="C1727" s="89"/>
      <c r="D1727" s="90"/>
      <c r="E1727" s="91"/>
      <c r="F1727" s="93"/>
      <c r="G1727" s="93"/>
      <c r="H1727" s="93"/>
      <c r="I1727" s="92"/>
      <c r="J1727" s="92"/>
      <c r="L1727" s="94" t="s">
        <v>175</v>
      </c>
      <c r="N1727" s="94">
        <f>COUNTIF($E$1:E1740,L1727)</f>
        <v>0</v>
      </c>
      <c r="O1727" s="95"/>
    </row>
    <row r="1728" spans="1:16" s="94" customFormat="1" ht="28.5" customHeight="1" x14ac:dyDescent="0.15">
      <c r="A1728" s="249"/>
      <c r="B1728" s="250"/>
      <c r="C1728" s="89"/>
      <c r="D1728" s="90"/>
      <c r="E1728" s="91"/>
      <c r="F1728" s="93"/>
      <c r="G1728" s="93"/>
      <c r="H1728" s="93"/>
      <c r="I1728" s="92"/>
      <c r="J1728" s="92"/>
      <c r="L1728" s="94" t="s">
        <v>154</v>
      </c>
      <c r="N1728" s="94">
        <f>COUNTIF($E$1:E1740,L1728)</f>
        <v>0</v>
      </c>
      <c r="O1728" s="95"/>
    </row>
    <row r="1729" spans="1:16" s="94" customFormat="1" ht="28.5" customHeight="1" x14ac:dyDescent="0.15">
      <c r="A1729" s="249"/>
      <c r="B1729" s="250"/>
      <c r="C1729" s="89"/>
      <c r="D1729" s="90"/>
      <c r="E1729" s="91"/>
      <c r="F1729" s="93"/>
      <c r="G1729" s="93"/>
      <c r="H1729" s="93"/>
      <c r="I1729" s="92"/>
      <c r="J1729" s="92"/>
      <c r="L1729" s="94" t="s">
        <v>176</v>
      </c>
      <c r="N1729" s="94">
        <f>COUNTIF($E$1:E1740,L1729)</f>
        <v>0</v>
      </c>
    </row>
    <row r="1730" spans="1:16" s="94" customFormat="1" ht="28.5" customHeight="1" x14ac:dyDescent="0.15">
      <c r="A1730" s="249"/>
      <c r="B1730" s="250"/>
      <c r="C1730" s="89"/>
      <c r="D1730" s="90"/>
      <c r="E1730" s="91"/>
      <c r="F1730" s="93"/>
      <c r="G1730" s="93"/>
      <c r="H1730" s="93"/>
      <c r="I1730" s="92"/>
      <c r="J1730" s="92"/>
      <c r="L1730" s="94" t="s">
        <v>177</v>
      </c>
      <c r="N1730" s="94">
        <f>COUNTIF($E$1:E1740,L1730)</f>
        <v>0</v>
      </c>
    </row>
    <row r="1731" spans="1:16" s="94" customFormat="1" ht="28.5" customHeight="1" x14ac:dyDescent="0.15">
      <c r="A1731" s="249"/>
      <c r="B1731" s="250"/>
      <c r="C1731" s="89"/>
      <c r="D1731" s="90"/>
      <c r="E1731" s="91"/>
      <c r="F1731" s="93"/>
      <c r="G1731" s="93"/>
      <c r="H1731" s="93"/>
      <c r="I1731" s="92"/>
      <c r="J1731" s="92"/>
      <c r="L1731" s="94" t="s">
        <v>171</v>
      </c>
      <c r="N1731" s="94">
        <f>COUNTIF($E$1:E1740,L1731)</f>
        <v>0</v>
      </c>
    </row>
    <row r="1732" spans="1:16" s="94" customFormat="1" ht="28.5" customHeight="1" x14ac:dyDescent="0.15">
      <c r="A1732" s="249"/>
      <c r="B1732" s="250"/>
      <c r="C1732" s="89"/>
      <c r="D1732" s="90"/>
      <c r="E1732" s="91"/>
      <c r="F1732" s="93"/>
      <c r="G1732" s="93"/>
      <c r="H1732" s="93"/>
      <c r="I1732" s="92"/>
      <c r="J1732" s="92"/>
      <c r="L1732" s="94" t="s">
        <v>148</v>
      </c>
      <c r="N1732" s="94">
        <f>COUNTIF($E$1:E1745,L1732)</f>
        <v>0</v>
      </c>
    </row>
    <row r="1733" spans="1:16" s="94" customFormat="1" ht="28.5" customHeight="1" x14ac:dyDescent="0.15">
      <c r="A1733" s="249"/>
      <c r="B1733" s="250"/>
      <c r="C1733" s="89"/>
      <c r="D1733" s="90"/>
      <c r="E1733" s="91"/>
      <c r="F1733" s="93"/>
      <c r="G1733" s="93"/>
      <c r="H1733" s="93"/>
      <c r="I1733" s="92"/>
      <c r="J1733" s="92"/>
      <c r="L1733" s="94" t="s">
        <v>173</v>
      </c>
      <c r="N1733" s="94">
        <f>COUNTIF($E$1:E1740,L1733)</f>
        <v>0</v>
      </c>
    </row>
    <row r="1734" spans="1:16" s="94" customFormat="1" ht="28.5" customHeight="1" x14ac:dyDescent="0.15">
      <c r="A1734" s="249"/>
      <c r="B1734" s="250"/>
      <c r="C1734" s="89"/>
      <c r="D1734" s="90"/>
      <c r="E1734" s="91"/>
      <c r="F1734" s="93"/>
      <c r="G1734" s="93"/>
      <c r="H1734" s="93"/>
      <c r="I1734" s="92"/>
      <c r="J1734" s="92"/>
      <c r="L1734" s="94" t="s">
        <v>158</v>
      </c>
      <c r="N1734" s="94">
        <f>COUNTIF($E$1:E1740,L1734)</f>
        <v>0</v>
      </c>
    </row>
    <row r="1735" spans="1:16" s="94" customFormat="1" ht="28.5" customHeight="1" x14ac:dyDescent="0.15">
      <c r="A1735" s="249"/>
      <c r="B1735" s="250"/>
      <c r="C1735" s="89"/>
      <c r="D1735" s="90"/>
      <c r="E1735" s="91"/>
      <c r="F1735" s="93"/>
      <c r="G1735" s="93"/>
      <c r="H1735" s="93"/>
      <c r="I1735" s="92"/>
      <c r="J1735" s="92"/>
      <c r="L1735" s="94" t="s">
        <v>151</v>
      </c>
      <c r="N1735" s="94">
        <f>COUNTIF($E$1:E1730,L1735)</f>
        <v>0</v>
      </c>
    </row>
    <row r="1736" spans="1:16" s="94" customFormat="1" ht="28.5" customHeight="1" x14ac:dyDescent="0.15">
      <c r="A1736" s="249"/>
      <c r="B1736" s="250"/>
      <c r="C1736" s="89"/>
      <c r="D1736" s="90"/>
      <c r="E1736" s="91"/>
      <c r="F1736" s="93"/>
      <c r="G1736" s="93"/>
      <c r="H1736" s="93"/>
      <c r="I1736" s="92"/>
      <c r="J1736" s="92"/>
      <c r="L1736" s="94" t="s">
        <v>178</v>
      </c>
      <c r="N1736" s="94">
        <f>COUNTIF($E$1:E1740,L1736)</f>
        <v>0</v>
      </c>
    </row>
    <row r="1737" spans="1:16" s="94" customFormat="1" ht="28.5" customHeight="1" x14ac:dyDescent="0.15">
      <c r="A1737" s="249"/>
      <c r="B1737" s="250"/>
      <c r="C1737" s="89"/>
      <c r="D1737" s="90"/>
      <c r="E1737" s="91"/>
      <c r="F1737" s="93"/>
      <c r="G1737" s="93"/>
      <c r="H1737" s="93"/>
      <c r="I1737" s="92"/>
      <c r="J1737" s="92"/>
      <c r="L1737" s="94" t="s">
        <v>160</v>
      </c>
      <c r="N1737" s="94">
        <f>COUNTIF($E$1:E1740,L1737)</f>
        <v>0</v>
      </c>
    </row>
    <row r="1738" spans="1:16" s="94" customFormat="1" ht="28.5" customHeight="1" x14ac:dyDescent="0.15">
      <c r="A1738" s="249"/>
      <c r="B1738" s="250"/>
      <c r="C1738" s="89"/>
      <c r="D1738" s="90"/>
      <c r="E1738" s="91"/>
      <c r="F1738" s="93"/>
      <c r="G1738" s="93"/>
      <c r="H1738" s="93"/>
      <c r="I1738" s="92"/>
      <c r="J1738" s="92"/>
    </row>
    <row r="1739" spans="1:16" s="94" customFormat="1" ht="28.5" customHeight="1" x14ac:dyDescent="0.15">
      <c r="A1739" s="249"/>
      <c r="B1739" s="250"/>
      <c r="C1739" s="89"/>
      <c r="D1739" s="90"/>
      <c r="E1739" s="91"/>
      <c r="F1739" s="93"/>
      <c r="G1739" s="93"/>
      <c r="H1739" s="93"/>
      <c r="I1739" s="92"/>
      <c r="J1739" s="92"/>
    </row>
    <row r="1740" spans="1:16" s="94" customFormat="1" ht="28.5" customHeight="1" x14ac:dyDescent="0.15">
      <c r="A1740" s="249"/>
      <c r="B1740" s="250"/>
      <c r="C1740" s="89"/>
      <c r="D1740" s="90"/>
      <c r="E1740" s="91"/>
      <c r="F1740" s="93"/>
      <c r="G1740" s="93"/>
      <c r="H1740" s="93"/>
      <c r="I1740" s="92"/>
      <c r="J1740" s="92"/>
      <c r="L1740" s="96" t="str">
        <f>L1725</f>
        <v>立候補
準備</v>
      </c>
      <c r="M1740" s="97" t="str">
        <f>IF(E1741="","　　　　　　　　　",SUMIF(D1726:D1740,L1740,C1726:C1740))</f>
        <v>　　　　　　　　　</v>
      </c>
    </row>
    <row r="1741" spans="1:16" s="94" customFormat="1" ht="25.15" customHeight="1" x14ac:dyDescent="0.15">
      <c r="A1741" s="251"/>
      <c r="B1741" s="251"/>
      <c r="D1741" s="98" t="s">
        <v>162</v>
      </c>
      <c r="E1741" s="99" t="str">
        <f>IF(SUM(C1726:C1740)=0,"",SUM(C1726:C1740))</f>
        <v/>
      </c>
      <c r="F1741" s="100" t="str">
        <f>"円、うち立候補準備："&amp;TEXT(M1740,"#,##0")&amp;"円、選挙運動："&amp;TEXT(M1741,"#,##0")&amp;"円）"</f>
        <v>円、うち立候補準備：　　　　　　　　　円、選挙運動：　　　　　　　　　円）</v>
      </c>
      <c r="G1741" s="101"/>
      <c r="H1741" s="100"/>
      <c r="I1741" s="100"/>
      <c r="J1741" s="100"/>
      <c r="L1741" s="96" t="str">
        <f>M1725</f>
        <v>選挙
運動</v>
      </c>
      <c r="M1741" s="97" t="str">
        <f>IF(E1741="","　　　　　　　　　",SUMIF(D1726:D1740,L1741,C1726:C1740))</f>
        <v>　　　　　　　　　</v>
      </c>
    </row>
    <row r="1742" spans="1:16" ht="20.45" customHeight="1" x14ac:dyDescent="0.15">
      <c r="F1742" s="117" t="str">
        <f>IF(E1723="","費計：",E1723&amp;"計：")</f>
        <v>費計：</v>
      </c>
      <c r="G1742" s="253" t="str">
        <f>IF(OR(E1723="",COUNTA(C1726:C1740)=0),"",SUMIF($E$1:E1741,E1723,$E$19:E1741))</f>
        <v/>
      </c>
      <c r="H1742" s="253" t="s">
        <v>29</v>
      </c>
    </row>
    <row r="1743" spans="1:16" ht="20.45" customHeight="1" x14ac:dyDescent="0.15">
      <c r="F1743" s="254" t="s">
        <v>115</v>
      </c>
      <c r="G1743" s="253" t="str">
        <f>IF(E1723="","",SUMIF($E$1:E1741,L1728,$E$19:E1741)+SUMIF($E$1:E1741,L1729,$E$19:E1741))</f>
        <v/>
      </c>
      <c r="H1743" s="253" t="s">
        <v>29</v>
      </c>
    </row>
    <row r="1744" spans="1:16" ht="16.899999999999999" customHeight="1" x14ac:dyDescent="0.15">
      <c r="A1744" s="242" t="s">
        <v>102</v>
      </c>
      <c r="B1744" s="242"/>
      <c r="C1744" s="103" t="str">
        <f>IF($C$1="　","(No.　　)",C1723+1)</f>
        <v>(No.　　)</v>
      </c>
      <c r="D1744" s="84" t="s">
        <v>103</v>
      </c>
      <c r="E1744" s="256"/>
      <c r="G1744" s="86"/>
      <c r="O1744" s="85" t="str">
        <f>IFERROR(VLOOKUP(E1744,L1748:N1758,3,FALSE),"")</f>
        <v/>
      </c>
      <c r="P1744" s="85" t="str">
        <f>IF(OR(E1744=L1749,E1744=L1750),N1749+N1750,"")</f>
        <v/>
      </c>
    </row>
    <row r="1745" spans="1:15" ht="26.25" customHeight="1" x14ac:dyDescent="0.15">
      <c r="A1745" s="245" t="s">
        <v>14</v>
      </c>
      <c r="B1745" s="246"/>
      <c r="C1745" s="209" t="s">
        <v>46</v>
      </c>
      <c r="D1745" s="211" t="s">
        <v>24</v>
      </c>
      <c r="E1745" s="213" t="s">
        <v>25</v>
      </c>
      <c r="F1745" s="116" t="s">
        <v>58</v>
      </c>
      <c r="G1745" s="116"/>
      <c r="H1745" s="116"/>
      <c r="I1745" s="214" t="s">
        <v>44</v>
      </c>
      <c r="J1745" s="213" t="s">
        <v>18</v>
      </c>
      <c r="L1745" s="207" t="s">
        <v>61</v>
      </c>
      <c r="M1745" s="208"/>
    </row>
    <row r="1746" spans="1:15" ht="26.25" customHeight="1" x14ac:dyDescent="0.15">
      <c r="A1746" s="247"/>
      <c r="B1746" s="248"/>
      <c r="C1746" s="210"/>
      <c r="D1746" s="212"/>
      <c r="E1746" s="213"/>
      <c r="F1746" s="87" t="s">
        <v>12</v>
      </c>
      <c r="G1746" s="174" t="s">
        <v>13</v>
      </c>
      <c r="H1746" s="174" t="s">
        <v>17</v>
      </c>
      <c r="I1746" s="214"/>
      <c r="J1746" s="213"/>
      <c r="L1746" s="88" t="s">
        <v>104</v>
      </c>
      <c r="M1746" s="88" t="s">
        <v>101</v>
      </c>
    </row>
    <row r="1747" spans="1:15" s="94" customFormat="1" ht="28.5" customHeight="1" x14ac:dyDescent="0.15">
      <c r="A1747" s="249"/>
      <c r="B1747" s="250"/>
      <c r="C1747" s="89"/>
      <c r="D1747" s="90"/>
      <c r="E1747" s="91"/>
      <c r="F1747" s="93"/>
      <c r="G1747" s="93"/>
      <c r="H1747" s="93"/>
      <c r="I1747" s="92"/>
      <c r="J1747" s="92"/>
    </row>
    <row r="1748" spans="1:15" s="94" customFormat="1" ht="28.5" customHeight="1" x14ac:dyDescent="0.15">
      <c r="A1748" s="249"/>
      <c r="B1748" s="250"/>
      <c r="C1748" s="89"/>
      <c r="D1748" s="90"/>
      <c r="E1748" s="91"/>
      <c r="F1748" s="93"/>
      <c r="G1748" s="93"/>
      <c r="H1748" s="93"/>
      <c r="I1748" s="92"/>
      <c r="J1748" s="92"/>
      <c r="L1748" s="94" t="s">
        <v>133</v>
      </c>
      <c r="N1748" s="94">
        <f>COUNTIF($E$1:E1761,L1748)</f>
        <v>0</v>
      </c>
      <c r="O1748" s="95"/>
    </row>
    <row r="1749" spans="1:15" s="94" customFormat="1" ht="28.5" customHeight="1" x14ac:dyDescent="0.15">
      <c r="A1749" s="249"/>
      <c r="B1749" s="250"/>
      <c r="C1749" s="89"/>
      <c r="D1749" s="90"/>
      <c r="E1749" s="91"/>
      <c r="F1749" s="93"/>
      <c r="G1749" s="93"/>
      <c r="H1749" s="93"/>
      <c r="I1749" s="92"/>
      <c r="J1749" s="92"/>
      <c r="L1749" s="94" t="s">
        <v>154</v>
      </c>
      <c r="N1749" s="94">
        <f>COUNTIF($E$1:E1761,L1749)</f>
        <v>0</v>
      </c>
      <c r="O1749" s="95"/>
    </row>
    <row r="1750" spans="1:15" s="94" customFormat="1" ht="28.5" customHeight="1" x14ac:dyDescent="0.15">
      <c r="A1750" s="249"/>
      <c r="B1750" s="250"/>
      <c r="C1750" s="89"/>
      <c r="D1750" s="90"/>
      <c r="E1750" s="91"/>
      <c r="F1750" s="93"/>
      <c r="G1750" s="93"/>
      <c r="H1750" s="93"/>
      <c r="I1750" s="92"/>
      <c r="J1750" s="92"/>
      <c r="L1750" s="94" t="s">
        <v>161</v>
      </c>
      <c r="N1750" s="94">
        <f>COUNTIF($E$1:E1761,L1750)</f>
        <v>0</v>
      </c>
    </row>
    <row r="1751" spans="1:15" s="94" customFormat="1" ht="28.5" customHeight="1" x14ac:dyDescent="0.15">
      <c r="A1751" s="249"/>
      <c r="B1751" s="250"/>
      <c r="C1751" s="89"/>
      <c r="D1751" s="90"/>
      <c r="E1751" s="91"/>
      <c r="F1751" s="93"/>
      <c r="G1751" s="93"/>
      <c r="H1751" s="93"/>
      <c r="I1751" s="92"/>
      <c r="J1751" s="92"/>
      <c r="L1751" s="94" t="s">
        <v>155</v>
      </c>
      <c r="N1751" s="94">
        <f>COUNTIF($E$1:E1761,L1751)</f>
        <v>0</v>
      </c>
    </row>
    <row r="1752" spans="1:15" s="94" customFormat="1" ht="28.5" customHeight="1" x14ac:dyDescent="0.15">
      <c r="A1752" s="249"/>
      <c r="B1752" s="250"/>
      <c r="C1752" s="89"/>
      <c r="D1752" s="90"/>
      <c r="E1752" s="91"/>
      <c r="F1752" s="93"/>
      <c r="G1752" s="93"/>
      <c r="H1752" s="93"/>
      <c r="I1752" s="92"/>
      <c r="J1752" s="92"/>
      <c r="L1752" s="94" t="s">
        <v>147</v>
      </c>
      <c r="N1752" s="94">
        <f>COUNTIF($E$1:E1761,L1752)</f>
        <v>0</v>
      </c>
    </row>
    <row r="1753" spans="1:15" s="94" customFormat="1" ht="28.5" customHeight="1" x14ac:dyDescent="0.15">
      <c r="A1753" s="249"/>
      <c r="B1753" s="250"/>
      <c r="C1753" s="89"/>
      <c r="D1753" s="90"/>
      <c r="E1753" s="91"/>
      <c r="F1753" s="93"/>
      <c r="G1753" s="93"/>
      <c r="H1753" s="93"/>
      <c r="I1753" s="92"/>
      <c r="J1753" s="92"/>
      <c r="L1753" s="94" t="s">
        <v>156</v>
      </c>
      <c r="N1753" s="94">
        <f>COUNTIF($E$1:E1766,L1753)</f>
        <v>0</v>
      </c>
    </row>
    <row r="1754" spans="1:15" s="94" customFormat="1" ht="28.5" customHeight="1" x14ac:dyDescent="0.15">
      <c r="A1754" s="249"/>
      <c r="B1754" s="250"/>
      <c r="C1754" s="89"/>
      <c r="D1754" s="90"/>
      <c r="E1754" s="91"/>
      <c r="F1754" s="93"/>
      <c r="G1754" s="93"/>
      <c r="H1754" s="93"/>
      <c r="I1754" s="92"/>
      <c r="J1754" s="92"/>
      <c r="L1754" s="94" t="s">
        <v>149</v>
      </c>
      <c r="N1754" s="94">
        <f>COUNTIF($E$1:E1761,L1754)</f>
        <v>0</v>
      </c>
    </row>
    <row r="1755" spans="1:15" s="94" customFormat="1" ht="28.5" customHeight="1" x14ac:dyDescent="0.15">
      <c r="A1755" s="249"/>
      <c r="B1755" s="250"/>
      <c r="C1755" s="89"/>
      <c r="D1755" s="90"/>
      <c r="E1755" s="91"/>
      <c r="F1755" s="93"/>
      <c r="G1755" s="93"/>
      <c r="H1755" s="93"/>
      <c r="I1755" s="92"/>
      <c r="J1755" s="92"/>
      <c r="L1755" s="94" t="s">
        <v>158</v>
      </c>
      <c r="N1755" s="94">
        <f>COUNTIF($E$1:E1761,L1755)</f>
        <v>0</v>
      </c>
    </row>
    <row r="1756" spans="1:15" s="94" customFormat="1" ht="28.5" customHeight="1" x14ac:dyDescent="0.15">
      <c r="A1756" s="249"/>
      <c r="B1756" s="250"/>
      <c r="C1756" s="89"/>
      <c r="D1756" s="90"/>
      <c r="E1756" s="91"/>
      <c r="F1756" s="93"/>
      <c r="G1756" s="93"/>
      <c r="H1756" s="93"/>
      <c r="I1756" s="92"/>
      <c r="J1756" s="92"/>
      <c r="L1756" s="94" t="s">
        <v>151</v>
      </c>
      <c r="N1756" s="94">
        <f>COUNTIF($E$1:E1751,L1756)</f>
        <v>0</v>
      </c>
    </row>
    <row r="1757" spans="1:15" s="94" customFormat="1" ht="28.5" customHeight="1" x14ac:dyDescent="0.15">
      <c r="A1757" s="249"/>
      <c r="B1757" s="250"/>
      <c r="C1757" s="89"/>
      <c r="D1757" s="90"/>
      <c r="E1757" s="91"/>
      <c r="F1757" s="93"/>
      <c r="G1757" s="93"/>
      <c r="H1757" s="93"/>
      <c r="I1757" s="92"/>
      <c r="J1757" s="92"/>
      <c r="L1757" s="94" t="s">
        <v>159</v>
      </c>
      <c r="N1757" s="94">
        <f>COUNTIF($E$1:E1761,L1757)</f>
        <v>0</v>
      </c>
    </row>
    <row r="1758" spans="1:15" s="94" customFormat="1" ht="28.5" customHeight="1" x14ac:dyDescent="0.15">
      <c r="A1758" s="249"/>
      <c r="B1758" s="250"/>
      <c r="C1758" s="89"/>
      <c r="D1758" s="90"/>
      <c r="E1758" s="91"/>
      <c r="F1758" s="93"/>
      <c r="G1758" s="93"/>
      <c r="H1758" s="93"/>
      <c r="I1758" s="92"/>
      <c r="J1758" s="92"/>
      <c r="L1758" s="94" t="s">
        <v>144</v>
      </c>
      <c r="N1758" s="94">
        <f>COUNTIF($E$1:E1761,L1758)</f>
        <v>0</v>
      </c>
    </row>
    <row r="1759" spans="1:15" s="94" customFormat="1" ht="28.5" customHeight="1" x14ac:dyDescent="0.15">
      <c r="A1759" s="249"/>
      <c r="B1759" s="250"/>
      <c r="C1759" s="89"/>
      <c r="D1759" s="90"/>
      <c r="E1759" s="91"/>
      <c r="F1759" s="93"/>
      <c r="G1759" s="93"/>
      <c r="H1759" s="93"/>
      <c r="I1759" s="92"/>
      <c r="J1759" s="92"/>
    </row>
    <row r="1760" spans="1:15" s="94" customFormat="1" ht="28.5" customHeight="1" x14ac:dyDescent="0.15">
      <c r="A1760" s="249"/>
      <c r="B1760" s="250"/>
      <c r="C1760" s="89"/>
      <c r="D1760" s="90"/>
      <c r="E1760" s="91"/>
      <c r="F1760" s="93"/>
      <c r="G1760" s="93"/>
      <c r="H1760" s="93"/>
      <c r="I1760" s="92"/>
      <c r="J1760" s="92"/>
    </row>
    <row r="1761" spans="1:16" s="94" customFormat="1" ht="28.5" customHeight="1" x14ac:dyDescent="0.15">
      <c r="A1761" s="249"/>
      <c r="B1761" s="250"/>
      <c r="C1761" s="89"/>
      <c r="D1761" s="90"/>
      <c r="E1761" s="91"/>
      <c r="F1761" s="93"/>
      <c r="G1761" s="93"/>
      <c r="H1761" s="93"/>
      <c r="I1761" s="92"/>
      <c r="J1761" s="92"/>
      <c r="L1761" s="96" t="str">
        <f>L1746</f>
        <v>立候補
準備</v>
      </c>
      <c r="M1761" s="97" t="str">
        <f>IF(E1762="","　　　　　　　　　",SUMIF(D1747:D1761,L1761,C1747:C1761))</f>
        <v>　　　　　　　　　</v>
      </c>
    </row>
    <row r="1762" spans="1:16" s="94" customFormat="1" ht="25.15" customHeight="1" x14ac:dyDescent="0.15">
      <c r="A1762" s="251"/>
      <c r="B1762" s="251"/>
      <c r="D1762" s="98" t="s">
        <v>85</v>
      </c>
      <c r="E1762" s="99" t="str">
        <f>IF(SUM(C1747:C1761)=0,"",SUM(C1747:C1761))</f>
        <v/>
      </c>
      <c r="F1762" s="100" t="str">
        <f>"円、うち立候補準備："&amp;TEXT(M1761,"#,##0")&amp;"円、選挙運動："&amp;TEXT(M1762,"#,##0")&amp;"円）"</f>
        <v>円、うち立候補準備：　　　　　　　　　円、選挙運動：　　　　　　　　　円）</v>
      </c>
      <c r="G1762" s="101"/>
      <c r="H1762" s="100"/>
      <c r="I1762" s="100"/>
      <c r="J1762" s="100"/>
      <c r="L1762" s="96" t="str">
        <f>M1746</f>
        <v>選挙
運動</v>
      </c>
      <c r="M1762" s="97" t="str">
        <f>IF(E1762="","　　　　　　　　　",SUMIF(D1747:D1761,L1762,C1747:C1761))</f>
        <v>　　　　　　　　　</v>
      </c>
    </row>
    <row r="1763" spans="1:16" ht="20.45" customHeight="1" x14ac:dyDescent="0.15">
      <c r="F1763" s="117" t="str">
        <f>IF(E1744="","費計：",E1744&amp;"計：")</f>
        <v>費計：</v>
      </c>
      <c r="G1763" s="253" t="str">
        <f>IF(OR(E1744="",COUNTA(C1747:C1761)=0),"",SUMIF($E$1:E1762,E1744,$E$19:E1762))</f>
        <v/>
      </c>
      <c r="H1763" s="253" t="s">
        <v>29</v>
      </c>
    </row>
    <row r="1764" spans="1:16" ht="20.45" customHeight="1" x14ac:dyDescent="0.15">
      <c r="F1764" s="254" t="s">
        <v>115</v>
      </c>
      <c r="G1764" s="253" t="str">
        <f>IF(E1744="","",SUMIF($E$1:E1762,L1749,$E$19:E1762)+SUMIF($E$1:E1762,L1750,$E$19:E1762))</f>
        <v/>
      </c>
      <c r="H1764" s="253" t="s">
        <v>29</v>
      </c>
    </row>
    <row r="1765" spans="1:16" ht="16.899999999999999" customHeight="1" x14ac:dyDescent="0.15">
      <c r="A1765" s="242" t="s">
        <v>102</v>
      </c>
      <c r="B1765" s="242"/>
      <c r="C1765" s="103" t="str">
        <f>IF($C$1="　","(No.　　)",C1744+1)</f>
        <v>(No.　　)</v>
      </c>
      <c r="D1765" s="84" t="s">
        <v>103</v>
      </c>
      <c r="E1765" s="244"/>
      <c r="G1765" s="86"/>
      <c r="O1765" s="85" t="str">
        <f>IFERROR(VLOOKUP(E1765,L1769:N1779,3,FALSE),"")</f>
        <v/>
      </c>
      <c r="P1765" s="85" t="str">
        <f>IF(OR(E1765=L1770,E1765=L1771),N1770+N1771,"")</f>
        <v/>
      </c>
    </row>
    <row r="1766" spans="1:16" ht="26.25" customHeight="1" x14ac:dyDescent="0.15">
      <c r="A1766" s="245" t="s">
        <v>14</v>
      </c>
      <c r="B1766" s="246"/>
      <c r="C1766" s="209" t="s">
        <v>46</v>
      </c>
      <c r="D1766" s="211" t="s">
        <v>24</v>
      </c>
      <c r="E1766" s="213" t="s">
        <v>25</v>
      </c>
      <c r="F1766" s="116" t="s">
        <v>58</v>
      </c>
      <c r="G1766" s="116"/>
      <c r="H1766" s="116"/>
      <c r="I1766" s="214" t="s">
        <v>44</v>
      </c>
      <c r="J1766" s="213" t="s">
        <v>18</v>
      </c>
      <c r="L1766" s="207" t="s">
        <v>61</v>
      </c>
      <c r="M1766" s="208"/>
    </row>
    <row r="1767" spans="1:16" ht="26.25" customHeight="1" x14ac:dyDescent="0.15">
      <c r="A1767" s="247"/>
      <c r="B1767" s="248"/>
      <c r="C1767" s="210"/>
      <c r="D1767" s="212"/>
      <c r="E1767" s="213"/>
      <c r="F1767" s="87" t="s">
        <v>12</v>
      </c>
      <c r="G1767" s="174" t="s">
        <v>13</v>
      </c>
      <c r="H1767" s="174" t="s">
        <v>17</v>
      </c>
      <c r="I1767" s="214"/>
      <c r="J1767" s="213"/>
      <c r="L1767" s="88" t="s">
        <v>104</v>
      </c>
      <c r="M1767" s="88" t="s">
        <v>101</v>
      </c>
    </row>
    <row r="1768" spans="1:16" s="94" customFormat="1" ht="28.5" customHeight="1" x14ac:dyDescent="0.15">
      <c r="A1768" s="249"/>
      <c r="B1768" s="250"/>
      <c r="C1768" s="89"/>
      <c r="D1768" s="90"/>
      <c r="E1768" s="91"/>
      <c r="F1768" s="93"/>
      <c r="G1768" s="93"/>
      <c r="H1768" s="93"/>
      <c r="I1768" s="92"/>
      <c r="J1768" s="92"/>
    </row>
    <row r="1769" spans="1:16" s="94" customFormat="1" ht="28.5" customHeight="1" x14ac:dyDescent="0.15">
      <c r="A1769" s="249"/>
      <c r="B1769" s="250"/>
      <c r="C1769" s="89"/>
      <c r="D1769" s="90"/>
      <c r="E1769" s="91"/>
      <c r="F1769" s="93"/>
      <c r="G1769" s="93"/>
      <c r="H1769" s="93"/>
      <c r="I1769" s="92"/>
      <c r="J1769" s="92"/>
      <c r="L1769" s="94" t="s">
        <v>133</v>
      </c>
      <c r="N1769" s="94">
        <f>COUNTIF($E$1:E1782,L1769)</f>
        <v>0</v>
      </c>
      <c r="O1769" s="95"/>
    </row>
    <row r="1770" spans="1:16" s="94" customFormat="1" ht="28.5" customHeight="1" x14ac:dyDescent="0.15">
      <c r="A1770" s="249"/>
      <c r="B1770" s="250"/>
      <c r="C1770" s="89"/>
      <c r="D1770" s="90"/>
      <c r="E1770" s="91"/>
      <c r="F1770" s="93"/>
      <c r="G1770" s="93"/>
      <c r="H1770" s="93"/>
      <c r="I1770" s="92"/>
      <c r="J1770" s="92"/>
      <c r="L1770" s="94" t="s">
        <v>134</v>
      </c>
      <c r="N1770" s="94">
        <f>COUNTIF($E$1:E1782,L1770)</f>
        <v>0</v>
      </c>
      <c r="O1770" s="95"/>
    </row>
    <row r="1771" spans="1:16" s="94" customFormat="1" ht="28.5" customHeight="1" x14ac:dyDescent="0.15">
      <c r="A1771" s="249"/>
      <c r="B1771" s="250"/>
      <c r="C1771" s="89"/>
      <c r="D1771" s="90"/>
      <c r="E1771" s="91"/>
      <c r="F1771" s="93"/>
      <c r="G1771" s="93"/>
      <c r="H1771" s="93"/>
      <c r="I1771" s="92"/>
      <c r="J1771" s="92"/>
      <c r="L1771" s="94" t="s">
        <v>176</v>
      </c>
      <c r="N1771" s="94">
        <f>COUNTIF($E$1:E1782,L1771)</f>
        <v>0</v>
      </c>
    </row>
    <row r="1772" spans="1:16" s="94" customFormat="1" ht="28.5" customHeight="1" x14ac:dyDescent="0.15">
      <c r="A1772" s="249"/>
      <c r="B1772" s="250"/>
      <c r="C1772" s="89"/>
      <c r="D1772" s="90"/>
      <c r="E1772" s="91"/>
      <c r="F1772" s="93"/>
      <c r="G1772" s="93"/>
      <c r="H1772" s="93"/>
      <c r="I1772" s="92"/>
      <c r="J1772" s="92"/>
      <c r="L1772" s="94" t="s">
        <v>155</v>
      </c>
      <c r="N1772" s="94">
        <f>COUNTIF($E$1:E1782,L1772)</f>
        <v>0</v>
      </c>
    </row>
    <row r="1773" spans="1:16" s="94" customFormat="1" ht="28.5" customHeight="1" x14ac:dyDescent="0.15">
      <c r="A1773" s="249"/>
      <c r="B1773" s="250"/>
      <c r="C1773" s="89"/>
      <c r="D1773" s="90"/>
      <c r="E1773" s="91"/>
      <c r="F1773" s="93"/>
      <c r="G1773" s="93"/>
      <c r="H1773" s="93"/>
      <c r="I1773" s="92"/>
      <c r="J1773" s="92"/>
      <c r="L1773" s="94" t="s">
        <v>137</v>
      </c>
      <c r="N1773" s="94">
        <f>COUNTIF($E$1:E1782,L1773)</f>
        <v>0</v>
      </c>
    </row>
    <row r="1774" spans="1:16" s="94" customFormat="1" ht="28.5" customHeight="1" x14ac:dyDescent="0.15">
      <c r="A1774" s="249"/>
      <c r="B1774" s="250"/>
      <c r="C1774" s="89"/>
      <c r="D1774" s="90"/>
      <c r="E1774" s="91"/>
      <c r="F1774" s="93"/>
      <c r="G1774" s="93"/>
      <c r="H1774" s="93"/>
      <c r="I1774" s="92"/>
      <c r="J1774" s="92"/>
      <c r="L1774" s="94" t="s">
        <v>156</v>
      </c>
      <c r="N1774" s="94">
        <f>COUNTIF($E$1:E1787,L1774)</f>
        <v>0</v>
      </c>
    </row>
    <row r="1775" spans="1:16" s="94" customFormat="1" ht="28.5" customHeight="1" x14ac:dyDescent="0.15">
      <c r="A1775" s="249"/>
      <c r="B1775" s="250"/>
      <c r="C1775" s="89"/>
      <c r="D1775" s="90"/>
      <c r="E1775" s="91"/>
      <c r="F1775" s="93"/>
      <c r="G1775" s="93"/>
      <c r="H1775" s="93"/>
      <c r="I1775" s="92"/>
      <c r="J1775" s="92"/>
      <c r="L1775" s="94" t="s">
        <v>157</v>
      </c>
      <c r="N1775" s="94">
        <f>COUNTIF($E$1:E1782,L1775)</f>
        <v>0</v>
      </c>
    </row>
    <row r="1776" spans="1:16" s="94" customFormat="1" ht="28.5" customHeight="1" x14ac:dyDescent="0.15">
      <c r="A1776" s="249"/>
      <c r="B1776" s="250"/>
      <c r="C1776" s="89"/>
      <c r="D1776" s="90"/>
      <c r="E1776" s="91"/>
      <c r="F1776" s="93"/>
      <c r="G1776" s="93"/>
      <c r="H1776" s="93"/>
      <c r="I1776" s="92"/>
      <c r="J1776" s="92"/>
      <c r="L1776" s="94" t="s">
        <v>158</v>
      </c>
      <c r="N1776" s="94">
        <f>COUNTIF($E$1:E1782,L1776)</f>
        <v>0</v>
      </c>
    </row>
    <row r="1777" spans="1:16" s="94" customFormat="1" ht="28.5" customHeight="1" x14ac:dyDescent="0.15">
      <c r="A1777" s="249"/>
      <c r="B1777" s="250"/>
      <c r="C1777" s="89"/>
      <c r="D1777" s="90"/>
      <c r="E1777" s="91"/>
      <c r="F1777" s="93"/>
      <c r="G1777" s="93"/>
      <c r="H1777" s="93"/>
      <c r="I1777" s="92"/>
      <c r="J1777" s="92"/>
      <c r="L1777" s="94" t="s">
        <v>141</v>
      </c>
      <c r="N1777" s="94">
        <f>COUNTIF($E$1:E1772,L1777)</f>
        <v>0</v>
      </c>
    </row>
    <row r="1778" spans="1:16" s="94" customFormat="1" ht="28.5" customHeight="1" x14ac:dyDescent="0.15">
      <c r="A1778" s="249"/>
      <c r="B1778" s="250"/>
      <c r="C1778" s="89"/>
      <c r="D1778" s="90"/>
      <c r="E1778" s="91"/>
      <c r="F1778" s="93"/>
      <c r="G1778" s="93"/>
      <c r="H1778" s="93"/>
      <c r="I1778" s="92"/>
      <c r="J1778" s="92"/>
      <c r="L1778" s="94" t="s">
        <v>178</v>
      </c>
      <c r="N1778" s="94">
        <f>COUNTIF($E$1:E1782,L1778)</f>
        <v>0</v>
      </c>
    </row>
    <row r="1779" spans="1:16" s="94" customFormat="1" ht="28.5" customHeight="1" x14ac:dyDescent="0.15">
      <c r="A1779" s="249"/>
      <c r="B1779" s="250"/>
      <c r="C1779" s="89"/>
      <c r="D1779" s="90"/>
      <c r="E1779" s="91"/>
      <c r="F1779" s="93"/>
      <c r="G1779" s="93"/>
      <c r="H1779" s="93"/>
      <c r="I1779" s="92"/>
      <c r="J1779" s="92"/>
      <c r="L1779" s="94" t="s">
        <v>144</v>
      </c>
      <c r="N1779" s="94">
        <f>COUNTIF($E$1:E1782,L1779)</f>
        <v>0</v>
      </c>
    </row>
    <row r="1780" spans="1:16" s="94" customFormat="1" ht="28.5" customHeight="1" x14ac:dyDescent="0.15">
      <c r="A1780" s="249"/>
      <c r="B1780" s="250"/>
      <c r="C1780" s="89"/>
      <c r="D1780" s="90"/>
      <c r="E1780" s="91"/>
      <c r="F1780" s="93"/>
      <c r="G1780" s="93"/>
      <c r="H1780" s="93"/>
      <c r="I1780" s="92"/>
      <c r="J1780" s="92"/>
    </row>
    <row r="1781" spans="1:16" s="94" customFormat="1" ht="28.5" customHeight="1" x14ac:dyDescent="0.15">
      <c r="A1781" s="249"/>
      <c r="B1781" s="250"/>
      <c r="C1781" s="89"/>
      <c r="D1781" s="90"/>
      <c r="E1781" s="91"/>
      <c r="F1781" s="93"/>
      <c r="G1781" s="93"/>
      <c r="H1781" s="93"/>
      <c r="I1781" s="92"/>
      <c r="J1781" s="92"/>
    </row>
    <row r="1782" spans="1:16" s="94" customFormat="1" ht="28.5" customHeight="1" x14ac:dyDescent="0.15">
      <c r="A1782" s="249"/>
      <c r="B1782" s="250"/>
      <c r="C1782" s="89"/>
      <c r="D1782" s="90"/>
      <c r="E1782" s="91"/>
      <c r="F1782" s="93"/>
      <c r="G1782" s="93"/>
      <c r="H1782" s="93"/>
      <c r="I1782" s="92"/>
      <c r="J1782" s="92"/>
      <c r="L1782" s="96" t="str">
        <f>L1767</f>
        <v>立候補
準備</v>
      </c>
      <c r="M1782" s="97" t="str">
        <f>IF(E1783="","　　　　　　　　　",SUMIF(D1768:D1782,L1782,C1768:C1782))</f>
        <v>　　　　　　　　　</v>
      </c>
    </row>
    <row r="1783" spans="1:16" s="94" customFormat="1" ht="25.15" customHeight="1" x14ac:dyDescent="0.15">
      <c r="A1783" s="251"/>
      <c r="B1783" s="251"/>
      <c r="D1783" s="98" t="s">
        <v>162</v>
      </c>
      <c r="E1783" s="99" t="str">
        <f>IF(SUM(C1768:C1782)=0,"",SUM(C1768:C1782))</f>
        <v/>
      </c>
      <c r="F1783" s="100" t="str">
        <f>"円、うち立候補準備："&amp;TEXT(M1782,"#,##0")&amp;"円、選挙運動："&amp;TEXT(M1783,"#,##0")&amp;"円）"</f>
        <v>円、うち立候補準備：　　　　　　　　　円、選挙運動：　　　　　　　　　円）</v>
      </c>
      <c r="G1783" s="101"/>
      <c r="H1783" s="100"/>
      <c r="I1783" s="100"/>
      <c r="J1783" s="100"/>
      <c r="L1783" s="96" t="str">
        <f>M1767</f>
        <v>選挙
運動</v>
      </c>
      <c r="M1783" s="97" t="str">
        <f>IF(E1783="","　　　　　　　　　",SUMIF(D1768:D1782,L1783,C1768:C1782))</f>
        <v>　　　　　　　　　</v>
      </c>
    </row>
    <row r="1784" spans="1:16" ht="20.45" customHeight="1" x14ac:dyDescent="0.15">
      <c r="F1784" s="117" t="str">
        <f>IF(E1765="","費計：",E1765&amp;"計：")</f>
        <v>費計：</v>
      </c>
      <c r="G1784" s="253" t="str">
        <f>IF(OR(E1765="",COUNTA(C1768:C1782)=0),"",SUMIF($E$1:E1783,E1765,$E$19:E1783))</f>
        <v/>
      </c>
      <c r="H1784" s="253" t="s">
        <v>29</v>
      </c>
    </row>
    <row r="1785" spans="1:16" ht="20.45" customHeight="1" x14ac:dyDescent="0.15">
      <c r="F1785" s="254" t="s">
        <v>115</v>
      </c>
      <c r="G1785" s="253" t="str">
        <f>IF(E1765="","",SUMIF($E$1:E1783,L1770,$E$19:E1783)+SUMIF($E$1:E1783,L1771,$E$19:E1783))</f>
        <v/>
      </c>
      <c r="H1785" s="253" t="s">
        <v>29</v>
      </c>
    </row>
    <row r="1786" spans="1:16" ht="16.899999999999999" customHeight="1" x14ac:dyDescent="0.15">
      <c r="A1786" s="242" t="s">
        <v>102</v>
      </c>
      <c r="B1786" s="242"/>
      <c r="C1786" s="103" t="str">
        <f>IF($C$1="　","(No.　　)",C1765+1)</f>
        <v>(No.　　)</v>
      </c>
      <c r="D1786" s="84" t="s">
        <v>103</v>
      </c>
      <c r="E1786" s="244"/>
      <c r="G1786" s="86"/>
      <c r="O1786" s="85" t="str">
        <f>IFERROR(VLOOKUP(E1786,L1790:N1800,3,FALSE),"")</f>
        <v/>
      </c>
      <c r="P1786" s="85" t="str">
        <f>IF(OR(E1786=L1791,E1786=L1792),N1791+N1792,"")</f>
        <v/>
      </c>
    </row>
    <row r="1787" spans="1:16" ht="26.25" customHeight="1" x14ac:dyDescent="0.15">
      <c r="A1787" s="245" t="s">
        <v>14</v>
      </c>
      <c r="B1787" s="246"/>
      <c r="C1787" s="209" t="s">
        <v>46</v>
      </c>
      <c r="D1787" s="211" t="s">
        <v>24</v>
      </c>
      <c r="E1787" s="213" t="s">
        <v>25</v>
      </c>
      <c r="F1787" s="116" t="s">
        <v>58</v>
      </c>
      <c r="G1787" s="116"/>
      <c r="H1787" s="116"/>
      <c r="I1787" s="214" t="s">
        <v>44</v>
      </c>
      <c r="J1787" s="213" t="s">
        <v>18</v>
      </c>
      <c r="L1787" s="207" t="s">
        <v>61</v>
      </c>
      <c r="M1787" s="208"/>
    </row>
    <row r="1788" spans="1:16" ht="26.25" customHeight="1" x14ac:dyDescent="0.15">
      <c r="A1788" s="247"/>
      <c r="B1788" s="248"/>
      <c r="C1788" s="210"/>
      <c r="D1788" s="212"/>
      <c r="E1788" s="213"/>
      <c r="F1788" s="87" t="s">
        <v>12</v>
      </c>
      <c r="G1788" s="174" t="s">
        <v>13</v>
      </c>
      <c r="H1788" s="174" t="s">
        <v>17</v>
      </c>
      <c r="I1788" s="214"/>
      <c r="J1788" s="213"/>
      <c r="L1788" s="88" t="s">
        <v>104</v>
      </c>
      <c r="M1788" s="88" t="s">
        <v>101</v>
      </c>
    </row>
    <row r="1789" spans="1:16" s="94" customFormat="1" ht="28.5" customHeight="1" x14ac:dyDescent="0.15">
      <c r="A1789" s="249"/>
      <c r="B1789" s="250"/>
      <c r="C1789" s="89"/>
      <c r="D1789" s="90"/>
      <c r="E1789" s="91"/>
      <c r="F1789" s="93"/>
      <c r="G1789" s="93"/>
      <c r="H1789" s="93"/>
      <c r="I1789" s="92"/>
      <c r="J1789" s="92"/>
    </row>
    <row r="1790" spans="1:16" s="94" customFormat="1" ht="28.5" customHeight="1" x14ac:dyDescent="0.15">
      <c r="A1790" s="249"/>
      <c r="B1790" s="250"/>
      <c r="C1790" s="89"/>
      <c r="D1790" s="90"/>
      <c r="E1790" s="91"/>
      <c r="F1790" s="93"/>
      <c r="G1790" s="93"/>
      <c r="H1790" s="93"/>
      <c r="I1790" s="92"/>
      <c r="J1790" s="92"/>
      <c r="L1790" s="94" t="s">
        <v>133</v>
      </c>
      <c r="N1790" s="94">
        <f>COUNTIF($E$1:E1803,L1790)</f>
        <v>0</v>
      </c>
      <c r="O1790" s="95"/>
    </row>
    <row r="1791" spans="1:16" s="94" customFormat="1" ht="28.5" customHeight="1" x14ac:dyDescent="0.15">
      <c r="A1791" s="249"/>
      <c r="B1791" s="250"/>
      <c r="C1791" s="89"/>
      <c r="D1791" s="90"/>
      <c r="E1791" s="91"/>
      <c r="F1791" s="93"/>
      <c r="G1791" s="93"/>
      <c r="H1791" s="93"/>
      <c r="I1791" s="92"/>
      <c r="J1791" s="92"/>
      <c r="L1791" s="94" t="s">
        <v>170</v>
      </c>
      <c r="N1791" s="94">
        <f>COUNTIF($E$1:E1803,L1791)</f>
        <v>0</v>
      </c>
      <c r="O1791" s="95"/>
    </row>
    <row r="1792" spans="1:16" s="94" customFormat="1" ht="28.5" customHeight="1" x14ac:dyDescent="0.15">
      <c r="A1792" s="249"/>
      <c r="B1792" s="250"/>
      <c r="C1792" s="89"/>
      <c r="D1792" s="90"/>
      <c r="E1792" s="91"/>
      <c r="F1792" s="93"/>
      <c r="G1792" s="93"/>
      <c r="H1792" s="93"/>
      <c r="I1792" s="92"/>
      <c r="J1792" s="92"/>
      <c r="L1792" s="94" t="s">
        <v>161</v>
      </c>
      <c r="N1792" s="94">
        <f>COUNTIF($E$1:E1803,L1792)</f>
        <v>0</v>
      </c>
    </row>
    <row r="1793" spans="1:16" s="94" customFormat="1" ht="28.5" customHeight="1" x14ac:dyDescent="0.15">
      <c r="A1793" s="249"/>
      <c r="B1793" s="250"/>
      <c r="C1793" s="89"/>
      <c r="D1793" s="90"/>
      <c r="E1793" s="91"/>
      <c r="F1793" s="93"/>
      <c r="G1793" s="93"/>
      <c r="H1793" s="93"/>
      <c r="I1793" s="92"/>
      <c r="J1793" s="92"/>
      <c r="L1793" s="94" t="s">
        <v>146</v>
      </c>
      <c r="N1793" s="94">
        <f>COUNTIF($E$1:E1803,L1793)</f>
        <v>0</v>
      </c>
    </row>
    <row r="1794" spans="1:16" s="94" customFormat="1" ht="28.5" customHeight="1" x14ac:dyDescent="0.15">
      <c r="A1794" s="249"/>
      <c r="B1794" s="250"/>
      <c r="C1794" s="89"/>
      <c r="D1794" s="90"/>
      <c r="E1794" s="91"/>
      <c r="F1794" s="93"/>
      <c r="G1794" s="93"/>
      <c r="H1794" s="93"/>
      <c r="I1794" s="92"/>
      <c r="J1794" s="92"/>
      <c r="L1794" s="94" t="s">
        <v>171</v>
      </c>
      <c r="N1794" s="94">
        <f>COUNTIF($E$1:E1803,L1794)</f>
        <v>0</v>
      </c>
    </row>
    <row r="1795" spans="1:16" s="94" customFormat="1" ht="28.5" customHeight="1" x14ac:dyDescent="0.15">
      <c r="A1795" s="249"/>
      <c r="B1795" s="250"/>
      <c r="C1795" s="89"/>
      <c r="D1795" s="90"/>
      <c r="E1795" s="91"/>
      <c r="F1795" s="93"/>
      <c r="G1795" s="93"/>
      <c r="H1795" s="93"/>
      <c r="I1795" s="92"/>
      <c r="J1795" s="92"/>
      <c r="L1795" s="94" t="s">
        <v>156</v>
      </c>
      <c r="N1795" s="94">
        <f>COUNTIF($E$1:E1808,L1795)</f>
        <v>0</v>
      </c>
    </row>
    <row r="1796" spans="1:16" s="94" customFormat="1" ht="28.5" customHeight="1" x14ac:dyDescent="0.15">
      <c r="A1796" s="249"/>
      <c r="B1796" s="250"/>
      <c r="C1796" s="89"/>
      <c r="D1796" s="90"/>
      <c r="E1796" s="91"/>
      <c r="F1796" s="93"/>
      <c r="G1796" s="93"/>
      <c r="H1796" s="93"/>
      <c r="I1796" s="92"/>
      <c r="J1796" s="92"/>
      <c r="L1796" s="94" t="s">
        <v>173</v>
      </c>
      <c r="N1796" s="94">
        <f>COUNTIF($E$1:E1803,L1796)</f>
        <v>0</v>
      </c>
    </row>
    <row r="1797" spans="1:16" s="94" customFormat="1" ht="28.5" customHeight="1" x14ac:dyDescent="0.15">
      <c r="A1797" s="249"/>
      <c r="B1797" s="250"/>
      <c r="C1797" s="89"/>
      <c r="D1797" s="90"/>
      <c r="E1797" s="91"/>
      <c r="F1797" s="93"/>
      <c r="G1797" s="93"/>
      <c r="H1797" s="93"/>
      <c r="I1797" s="92"/>
      <c r="J1797" s="92"/>
      <c r="L1797" s="94" t="s">
        <v>158</v>
      </c>
      <c r="N1797" s="94">
        <f>COUNTIF($E$1:E1803,L1797)</f>
        <v>0</v>
      </c>
    </row>
    <row r="1798" spans="1:16" s="94" customFormat="1" ht="28.5" customHeight="1" x14ac:dyDescent="0.15">
      <c r="A1798" s="249"/>
      <c r="B1798" s="250"/>
      <c r="C1798" s="89"/>
      <c r="D1798" s="90"/>
      <c r="E1798" s="91"/>
      <c r="F1798" s="93"/>
      <c r="G1798" s="93"/>
      <c r="H1798" s="93"/>
      <c r="I1798" s="92"/>
      <c r="J1798" s="92"/>
      <c r="L1798" s="94" t="s">
        <v>151</v>
      </c>
      <c r="N1798" s="94">
        <f>COUNTIF($E$1:E1793,L1798)</f>
        <v>0</v>
      </c>
    </row>
    <row r="1799" spans="1:16" s="94" customFormat="1" ht="28.5" customHeight="1" x14ac:dyDescent="0.15">
      <c r="A1799" s="249"/>
      <c r="B1799" s="250"/>
      <c r="C1799" s="89"/>
      <c r="D1799" s="90"/>
      <c r="E1799" s="91"/>
      <c r="F1799" s="93"/>
      <c r="G1799" s="93"/>
      <c r="H1799" s="93"/>
      <c r="I1799" s="92"/>
      <c r="J1799" s="92"/>
      <c r="L1799" s="94" t="s">
        <v>178</v>
      </c>
      <c r="N1799" s="94">
        <f>COUNTIF($E$1:E1803,L1799)</f>
        <v>0</v>
      </c>
    </row>
    <row r="1800" spans="1:16" s="94" customFormat="1" ht="28.5" customHeight="1" x14ac:dyDescent="0.15">
      <c r="A1800" s="249"/>
      <c r="B1800" s="250"/>
      <c r="C1800" s="89"/>
      <c r="D1800" s="90"/>
      <c r="E1800" s="91"/>
      <c r="F1800" s="93"/>
      <c r="G1800" s="93"/>
      <c r="H1800" s="93"/>
      <c r="I1800" s="92"/>
      <c r="J1800" s="92"/>
      <c r="L1800" s="94" t="s">
        <v>144</v>
      </c>
      <c r="N1800" s="94">
        <f>COUNTIF($E$1:E1803,L1800)</f>
        <v>0</v>
      </c>
    </row>
    <row r="1801" spans="1:16" s="94" customFormat="1" ht="28.5" customHeight="1" x14ac:dyDescent="0.15">
      <c r="A1801" s="249"/>
      <c r="B1801" s="250"/>
      <c r="C1801" s="89"/>
      <c r="D1801" s="90"/>
      <c r="E1801" s="91"/>
      <c r="F1801" s="93"/>
      <c r="G1801" s="93"/>
      <c r="H1801" s="93"/>
      <c r="I1801" s="92"/>
      <c r="J1801" s="92"/>
    </row>
    <row r="1802" spans="1:16" s="94" customFormat="1" ht="28.5" customHeight="1" x14ac:dyDescent="0.15">
      <c r="A1802" s="249"/>
      <c r="B1802" s="250"/>
      <c r="C1802" s="89"/>
      <c r="D1802" s="90"/>
      <c r="E1802" s="91"/>
      <c r="F1802" s="93"/>
      <c r="G1802" s="93"/>
      <c r="H1802" s="93"/>
      <c r="I1802" s="92"/>
      <c r="J1802" s="92"/>
    </row>
    <row r="1803" spans="1:16" s="94" customFormat="1" ht="28.5" customHeight="1" x14ac:dyDescent="0.15">
      <c r="A1803" s="249"/>
      <c r="B1803" s="250"/>
      <c r="C1803" s="89"/>
      <c r="D1803" s="90"/>
      <c r="E1803" s="91"/>
      <c r="F1803" s="93"/>
      <c r="G1803" s="93"/>
      <c r="H1803" s="93"/>
      <c r="I1803" s="92"/>
      <c r="J1803" s="92"/>
      <c r="L1803" s="96" t="str">
        <f>L1788</f>
        <v>立候補
準備</v>
      </c>
      <c r="M1803" s="97" t="str">
        <f>IF(E1804="","　　　　　　　　　",SUMIF(D1789:D1803,L1803,C1789:C1803))</f>
        <v>　　　　　　　　　</v>
      </c>
    </row>
    <row r="1804" spans="1:16" s="94" customFormat="1" ht="25.15" customHeight="1" x14ac:dyDescent="0.15">
      <c r="A1804" s="251"/>
      <c r="B1804" s="251"/>
      <c r="D1804" s="98" t="s">
        <v>162</v>
      </c>
      <c r="E1804" s="99" t="str">
        <f>IF(SUM(C1789:C1803)=0,"",SUM(C1789:C1803))</f>
        <v/>
      </c>
      <c r="F1804" s="100" t="str">
        <f>"円、うち立候補準備："&amp;TEXT(M1803,"#,##0")&amp;"円、選挙運動："&amp;TEXT(M1804,"#,##0")&amp;"円）"</f>
        <v>円、うち立候補準備：　　　　　　　　　円、選挙運動：　　　　　　　　　円）</v>
      </c>
      <c r="G1804" s="101"/>
      <c r="H1804" s="100"/>
      <c r="I1804" s="100"/>
      <c r="J1804" s="100"/>
      <c r="L1804" s="96" t="str">
        <f>M1788</f>
        <v>選挙
運動</v>
      </c>
      <c r="M1804" s="97" t="str">
        <f>IF(E1804="","　　　　　　　　　",SUMIF(D1789:D1803,L1804,C1789:C1803))</f>
        <v>　　　　　　　　　</v>
      </c>
    </row>
    <row r="1805" spans="1:16" ht="20.45" customHeight="1" x14ac:dyDescent="0.15">
      <c r="F1805" s="117" t="str">
        <f>IF(E1786="","費計：",E1786&amp;"計：")</f>
        <v>費計：</v>
      </c>
      <c r="G1805" s="253" t="str">
        <f>IF(OR(E1786="",COUNTA(C1789:C1803)=0),"",SUMIF($E$1:E1804,E1786,$E$19:E1804))</f>
        <v/>
      </c>
      <c r="H1805" s="253" t="s">
        <v>29</v>
      </c>
    </row>
    <row r="1806" spans="1:16" ht="20.45" customHeight="1" x14ac:dyDescent="0.15">
      <c r="F1806" s="254" t="s">
        <v>115</v>
      </c>
      <c r="G1806" s="253" t="str">
        <f>IF(E1786="","",SUMIF($E$1:E1804,L1791,$E$19:E1804)+SUMIF($E$1:E1804,L1792,$E$19:E1804))</f>
        <v/>
      </c>
      <c r="H1806" s="253" t="s">
        <v>29</v>
      </c>
    </row>
    <row r="1807" spans="1:16" ht="16.899999999999999" customHeight="1" x14ac:dyDescent="0.15">
      <c r="A1807" s="242" t="s">
        <v>102</v>
      </c>
      <c r="B1807" s="242"/>
      <c r="C1807" s="103" t="str">
        <f>IF($C$1="　","(No.　　)",C1786+1)</f>
        <v>(No.　　)</v>
      </c>
      <c r="D1807" s="84" t="s">
        <v>103</v>
      </c>
      <c r="E1807" s="244"/>
      <c r="G1807" s="86"/>
      <c r="O1807" s="85" t="str">
        <f>IFERROR(VLOOKUP(E1807,L1811:N1821,3,FALSE),"")</f>
        <v/>
      </c>
      <c r="P1807" s="85" t="str">
        <f>IF(OR(E1807=L1812,E1807=L1813),N1812+N1813,"")</f>
        <v/>
      </c>
    </row>
    <row r="1808" spans="1:16" ht="26.25" customHeight="1" x14ac:dyDescent="0.15">
      <c r="A1808" s="245" t="s">
        <v>14</v>
      </c>
      <c r="B1808" s="246"/>
      <c r="C1808" s="209" t="s">
        <v>46</v>
      </c>
      <c r="D1808" s="211" t="s">
        <v>24</v>
      </c>
      <c r="E1808" s="213" t="s">
        <v>25</v>
      </c>
      <c r="F1808" s="116" t="s">
        <v>58</v>
      </c>
      <c r="G1808" s="116"/>
      <c r="H1808" s="116"/>
      <c r="I1808" s="214" t="s">
        <v>44</v>
      </c>
      <c r="J1808" s="213" t="s">
        <v>18</v>
      </c>
      <c r="L1808" s="207" t="s">
        <v>61</v>
      </c>
      <c r="M1808" s="208"/>
    </row>
    <row r="1809" spans="1:15" ht="26.25" customHeight="1" x14ac:dyDescent="0.15">
      <c r="A1809" s="247"/>
      <c r="B1809" s="248"/>
      <c r="C1809" s="210"/>
      <c r="D1809" s="212"/>
      <c r="E1809" s="213"/>
      <c r="F1809" s="87" t="s">
        <v>12</v>
      </c>
      <c r="G1809" s="174" t="s">
        <v>13</v>
      </c>
      <c r="H1809" s="174" t="s">
        <v>17</v>
      </c>
      <c r="I1809" s="214"/>
      <c r="J1809" s="213"/>
      <c r="L1809" s="88" t="s">
        <v>104</v>
      </c>
      <c r="M1809" s="88" t="s">
        <v>101</v>
      </c>
    </row>
    <row r="1810" spans="1:15" s="94" customFormat="1" ht="28.5" customHeight="1" x14ac:dyDescent="0.15">
      <c r="A1810" s="249"/>
      <c r="B1810" s="250"/>
      <c r="C1810" s="89"/>
      <c r="D1810" s="90"/>
      <c r="E1810" s="91"/>
      <c r="F1810" s="93"/>
      <c r="G1810" s="93"/>
      <c r="H1810" s="93"/>
      <c r="I1810" s="92"/>
      <c r="J1810" s="92"/>
    </row>
    <row r="1811" spans="1:15" s="94" customFormat="1" ht="28.5" customHeight="1" x14ac:dyDescent="0.15">
      <c r="A1811" s="249"/>
      <c r="B1811" s="250"/>
      <c r="C1811" s="89"/>
      <c r="D1811" s="90"/>
      <c r="E1811" s="91"/>
      <c r="F1811" s="93"/>
      <c r="G1811" s="93"/>
      <c r="H1811" s="93"/>
      <c r="I1811" s="92"/>
      <c r="J1811" s="92"/>
      <c r="L1811" s="94" t="s">
        <v>133</v>
      </c>
      <c r="N1811" s="94">
        <f>COUNTIF($E$1:E1824,L1811)</f>
        <v>0</v>
      </c>
      <c r="O1811" s="95"/>
    </row>
    <row r="1812" spans="1:15" s="94" customFormat="1" ht="28.5" customHeight="1" x14ac:dyDescent="0.15">
      <c r="A1812" s="249"/>
      <c r="B1812" s="250"/>
      <c r="C1812" s="89"/>
      <c r="D1812" s="90"/>
      <c r="E1812" s="91"/>
      <c r="F1812" s="93"/>
      <c r="G1812" s="93"/>
      <c r="H1812" s="93"/>
      <c r="I1812" s="92"/>
      <c r="J1812" s="92"/>
      <c r="L1812" s="94" t="s">
        <v>154</v>
      </c>
      <c r="N1812" s="94">
        <f>COUNTIF($E$1:E1824,L1812)</f>
        <v>0</v>
      </c>
      <c r="O1812" s="95"/>
    </row>
    <row r="1813" spans="1:15" s="94" customFormat="1" ht="28.5" customHeight="1" x14ac:dyDescent="0.15">
      <c r="A1813" s="249"/>
      <c r="B1813" s="250"/>
      <c r="C1813" s="89"/>
      <c r="D1813" s="90"/>
      <c r="E1813" s="91"/>
      <c r="F1813" s="93"/>
      <c r="G1813" s="93"/>
      <c r="H1813" s="93"/>
      <c r="I1813" s="92"/>
      <c r="J1813" s="92"/>
      <c r="L1813" s="94" t="s">
        <v>161</v>
      </c>
      <c r="N1813" s="94">
        <f>COUNTIF($E$1:E1824,L1813)</f>
        <v>0</v>
      </c>
    </row>
    <row r="1814" spans="1:15" s="94" customFormat="1" ht="28.5" customHeight="1" x14ac:dyDescent="0.15">
      <c r="A1814" s="249"/>
      <c r="B1814" s="250"/>
      <c r="C1814" s="89"/>
      <c r="D1814" s="90"/>
      <c r="E1814" s="91"/>
      <c r="F1814" s="93"/>
      <c r="G1814" s="93"/>
      <c r="H1814" s="93"/>
      <c r="I1814" s="92"/>
      <c r="J1814" s="92"/>
      <c r="L1814" s="94" t="s">
        <v>155</v>
      </c>
      <c r="N1814" s="94">
        <f>COUNTIF($E$1:E1824,L1814)</f>
        <v>0</v>
      </c>
    </row>
    <row r="1815" spans="1:15" s="94" customFormat="1" ht="28.5" customHeight="1" x14ac:dyDescent="0.15">
      <c r="A1815" s="249"/>
      <c r="B1815" s="250"/>
      <c r="C1815" s="89"/>
      <c r="D1815" s="90"/>
      <c r="E1815" s="91"/>
      <c r="F1815" s="93"/>
      <c r="G1815" s="93"/>
      <c r="H1815" s="93"/>
      <c r="I1815" s="92"/>
      <c r="J1815" s="92"/>
      <c r="L1815" s="94" t="s">
        <v>147</v>
      </c>
      <c r="N1815" s="94">
        <f>COUNTIF($E$1:E1824,L1815)</f>
        <v>0</v>
      </c>
    </row>
    <row r="1816" spans="1:15" s="94" customFormat="1" ht="28.5" customHeight="1" x14ac:dyDescent="0.15">
      <c r="A1816" s="249"/>
      <c r="B1816" s="250"/>
      <c r="C1816" s="89"/>
      <c r="D1816" s="90"/>
      <c r="E1816" s="91"/>
      <c r="F1816" s="93"/>
      <c r="G1816" s="93"/>
      <c r="H1816" s="93"/>
      <c r="I1816" s="92"/>
      <c r="J1816" s="92"/>
      <c r="L1816" s="94" t="s">
        <v>156</v>
      </c>
      <c r="N1816" s="94">
        <f>COUNTIF($E$1:E1829,L1816)</f>
        <v>0</v>
      </c>
    </row>
    <row r="1817" spans="1:15" s="94" customFormat="1" ht="28.5" customHeight="1" x14ac:dyDescent="0.15">
      <c r="A1817" s="249"/>
      <c r="B1817" s="250"/>
      <c r="C1817" s="89"/>
      <c r="D1817" s="90"/>
      <c r="E1817" s="91"/>
      <c r="F1817" s="93"/>
      <c r="G1817" s="93"/>
      <c r="H1817" s="93"/>
      <c r="I1817" s="92"/>
      <c r="J1817" s="92"/>
      <c r="L1817" s="94" t="s">
        <v>149</v>
      </c>
      <c r="N1817" s="94">
        <f>COUNTIF($E$1:E1824,L1817)</f>
        <v>0</v>
      </c>
    </row>
    <row r="1818" spans="1:15" s="94" customFormat="1" ht="28.5" customHeight="1" x14ac:dyDescent="0.15">
      <c r="A1818" s="249"/>
      <c r="B1818" s="250"/>
      <c r="C1818" s="89"/>
      <c r="D1818" s="90"/>
      <c r="E1818" s="91"/>
      <c r="F1818" s="93"/>
      <c r="G1818" s="93"/>
      <c r="H1818" s="93"/>
      <c r="I1818" s="92"/>
      <c r="J1818" s="92"/>
      <c r="L1818" s="94" t="s">
        <v>150</v>
      </c>
      <c r="N1818" s="94">
        <f>COUNTIF($E$1:E1824,L1818)</f>
        <v>0</v>
      </c>
    </row>
    <row r="1819" spans="1:15" s="94" customFormat="1" ht="28.5" customHeight="1" x14ac:dyDescent="0.15">
      <c r="A1819" s="249"/>
      <c r="B1819" s="250"/>
      <c r="C1819" s="89"/>
      <c r="D1819" s="90"/>
      <c r="E1819" s="91"/>
      <c r="F1819" s="93"/>
      <c r="G1819" s="93"/>
      <c r="H1819" s="93"/>
      <c r="I1819" s="92"/>
      <c r="J1819" s="92"/>
      <c r="L1819" s="94" t="s">
        <v>151</v>
      </c>
      <c r="N1819" s="94">
        <f>COUNTIF($E$1:E1814,L1819)</f>
        <v>0</v>
      </c>
    </row>
    <row r="1820" spans="1:15" s="94" customFormat="1" ht="28.5" customHeight="1" x14ac:dyDescent="0.15">
      <c r="A1820" s="249"/>
      <c r="B1820" s="250"/>
      <c r="C1820" s="89"/>
      <c r="D1820" s="90"/>
      <c r="E1820" s="91"/>
      <c r="F1820" s="93"/>
      <c r="G1820" s="93"/>
      <c r="H1820" s="93"/>
      <c r="I1820" s="92"/>
      <c r="J1820" s="92"/>
      <c r="L1820" s="94" t="s">
        <v>159</v>
      </c>
      <c r="N1820" s="94">
        <f>COUNTIF($E$1:E1824,L1820)</f>
        <v>0</v>
      </c>
    </row>
    <row r="1821" spans="1:15" s="94" customFormat="1" ht="28.5" customHeight="1" x14ac:dyDescent="0.15">
      <c r="A1821" s="249"/>
      <c r="B1821" s="250"/>
      <c r="C1821" s="89"/>
      <c r="D1821" s="90"/>
      <c r="E1821" s="91"/>
      <c r="F1821" s="93"/>
      <c r="G1821" s="93"/>
      <c r="H1821" s="93"/>
      <c r="I1821" s="92"/>
      <c r="J1821" s="92"/>
      <c r="L1821" s="94" t="s">
        <v>144</v>
      </c>
      <c r="N1821" s="94">
        <f>COUNTIF($E$1:E1824,L1821)</f>
        <v>0</v>
      </c>
    </row>
    <row r="1822" spans="1:15" s="94" customFormat="1" ht="28.5" customHeight="1" x14ac:dyDescent="0.15">
      <c r="A1822" s="249"/>
      <c r="B1822" s="250"/>
      <c r="C1822" s="89"/>
      <c r="D1822" s="90"/>
      <c r="E1822" s="91"/>
      <c r="F1822" s="93"/>
      <c r="G1822" s="93"/>
      <c r="H1822" s="93"/>
      <c r="I1822" s="92"/>
      <c r="J1822" s="92"/>
    </row>
    <row r="1823" spans="1:15" s="94" customFormat="1" ht="28.5" customHeight="1" x14ac:dyDescent="0.15">
      <c r="A1823" s="249"/>
      <c r="B1823" s="250"/>
      <c r="C1823" s="89"/>
      <c r="D1823" s="90"/>
      <c r="E1823" s="91"/>
      <c r="F1823" s="93"/>
      <c r="G1823" s="93"/>
      <c r="H1823" s="93"/>
      <c r="I1823" s="92"/>
      <c r="J1823" s="92"/>
    </row>
    <row r="1824" spans="1:15" s="94" customFormat="1" ht="28.5" customHeight="1" x14ac:dyDescent="0.15">
      <c r="A1824" s="249"/>
      <c r="B1824" s="250"/>
      <c r="C1824" s="89"/>
      <c r="D1824" s="90"/>
      <c r="E1824" s="91"/>
      <c r="F1824" s="93"/>
      <c r="G1824" s="93"/>
      <c r="H1824" s="93"/>
      <c r="I1824" s="92"/>
      <c r="J1824" s="92"/>
      <c r="L1824" s="96" t="str">
        <f>L1809</f>
        <v>立候補
準備</v>
      </c>
      <c r="M1824" s="97" t="str">
        <f>IF(E1825="","　　　　　　　　　",SUMIF(D1810:D1824,L1824,C1810:C1824))</f>
        <v>　　　　　　　　　</v>
      </c>
    </row>
    <row r="1825" spans="1:16" s="94" customFormat="1" ht="25.15" customHeight="1" x14ac:dyDescent="0.15">
      <c r="A1825" s="251"/>
      <c r="B1825" s="251"/>
      <c r="D1825" s="98" t="s">
        <v>153</v>
      </c>
      <c r="E1825" s="99" t="str">
        <f>IF(SUM(C1810:C1824)=0,"",SUM(C1810:C1824))</f>
        <v/>
      </c>
      <c r="F1825" s="100" t="str">
        <f>"円、うち立候補準備："&amp;TEXT(M1824,"#,##0")&amp;"円、選挙運動："&amp;TEXT(M1825,"#,##0")&amp;"円）"</f>
        <v>円、うち立候補準備：　　　　　　　　　円、選挙運動：　　　　　　　　　円）</v>
      </c>
      <c r="G1825" s="101"/>
      <c r="H1825" s="100"/>
      <c r="I1825" s="100"/>
      <c r="J1825" s="100"/>
      <c r="L1825" s="96" t="str">
        <f>M1809</f>
        <v>選挙
運動</v>
      </c>
      <c r="M1825" s="97" t="str">
        <f>IF(E1825="","　　　　　　　　　",SUMIF(D1810:D1824,L1825,C1810:C1824))</f>
        <v>　　　　　　　　　</v>
      </c>
    </row>
    <row r="1826" spans="1:16" ht="20.45" customHeight="1" x14ac:dyDescent="0.15">
      <c r="F1826" s="117" t="str">
        <f>IF(E1807="","費計：",E1807&amp;"計：")</f>
        <v>費計：</v>
      </c>
      <c r="G1826" s="253" t="str">
        <f>IF(OR(E1807="",COUNTA(C1810:C1824)=0),"",SUMIF($E$1:E1825,E1807,$E$19:E1825))</f>
        <v/>
      </c>
      <c r="H1826" s="253" t="s">
        <v>29</v>
      </c>
    </row>
    <row r="1827" spans="1:16" ht="20.45" customHeight="1" x14ac:dyDescent="0.15">
      <c r="F1827" s="254" t="s">
        <v>115</v>
      </c>
      <c r="G1827" s="253" t="str">
        <f>IF(E1807="","",SUMIF($E$1:E1825,L1812,$E$19:E1825)+SUMIF($E$1:E1825,L1813,$E$19:E1825))</f>
        <v/>
      </c>
      <c r="H1827" s="253" t="s">
        <v>29</v>
      </c>
    </row>
    <row r="1828" spans="1:16" ht="16.899999999999999" customHeight="1" x14ac:dyDescent="0.15">
      <c r="A1828" s="242" t="s">
        <v>102</v>
      </c>
      <c r="B1828" s="242"/>
      <c r="C1828" s="103" t="str">
        <f>IF($C$1="　","(No.　　)",C1807+1)</f>
        <v>(No.　　)</v>
      </c>
      <c r="D1828" s="84" t="s">
        <v>103</v>
      </c>
      <c r="E1828" s="244"/>
      <c r="G1828" s="86"/>
      <c r="O1828" s="85" t="str">
        <f>IFERROR(VLOOKUP(E1828,L1832:N1842,3,FALSE),"")</f>
        <v/>
      </c>
      <c r="P1828" s="85" t="str">
        <f>IF(OR(E1828=L1833,E1828=L1834),N1833+N1834,"")</f>
        <v/>
      </c>
    </row>
    <row r="1829" spans="1:16" ht="26.25" customHeight="1" x14ac:dyDescent="0.15">
      <c r="A1829" s="245" t="s">
        <v>14</v>
      </c>
      <c r="B1829" s="246"/>
      <c r="C1829" s="209" t="s">
        <v>46</v>
      </c>
      <c r="D1829" s="211" t="s">
        <v>24</v>
      </c>
      <c r="E1829" s="213" t="s">
        <v>25</v>
      </c>
      <c r="F1829" s="116" t="s">
        <v>58</v>
      </c>
      <c r="G1829" s="116"/>
      <c r="H1829" s="116"/>
      <c r="I1829" s="214" t="s">
        <v>44</v>
      </c>
      <c r="J1829" s="213" t="s">
        <v>18</v>
      </c>
      <c r="L1829" s="207" t="s">
        <v>61</v>
      </c>
      <c r="M1829" s="208"/>
    </row>
    <row r="1830" spans="1:16" ht="26.25" customHeight="1" x14ac:dyDescent="0.15">
      <c r="A1830" s="247"/>
      <c r="B1830" s="248"/>
      <c r="C1830" s="210"/>
      <c r="D1830" s="212"/>
      <c r="E1830" s="213"/>
      <c r="F1830" s="87" t="s">
        <v>12</v>
      </c>
      <c r="G1830" s="174" t="s">
        <v>13</v>
      </c>
      <c r="H1830" s="174" t="s">
        <v>17</v>
      </c>
      <c r="I1830" s="214"/>
      <c r="J1830" s="213"/>
      <c r="L1830" s="88" t="s">
        <v>104</v>
      </c>
      <c r="M1830" s="88" t="s">
        <v>101</v>
      </c>
    </row>
    <row r="1831" spans="1:16" s="94" customFormat="1" ht="28.5" customHeight="1" x14ac:dyDescent="0.15">
      <c r="A1831" s="249"/>
      <c r="B1831" s="250"/>
      <c r="C1831" s="89"/>
      <c r="D1831" s="90"/>
      <c r="E1831" s="91"/>
      <c r="F1831" s="93"/>
      <c r="G1831" s="93"/>
      <c r="H1831" s="93"/>
      <c r="I1831" s="92"/>
      <c r="J1831" s="92"/>
    </row>
    <row r="1832" spans="1:16" s="94" customFormat="1" ht="28.5" customHeight="1" x14ac:dyDescent="0.15">
      <c r="A1832" s="249"/>
      <c r="B1832" s="250"/>
      <c r="C1832" s="89"/>
      <c r="D1832" s="90"/>
      <c r="E1832" s="91"/>
      <c r="F1832" s="93"/>
      <c r="G1832" s="93"/>
      <c r="H1832" s="93"/>
      <c r="I1832" s="92"/>
      <c r="J1832" s="92"/>
      <c r="L1832" s="94" t="s">
        <v>175</v>
      </c>
      <c r="N1832" s="94">
        <f>COUNTIF($E$1:E1845,L1832)</f>
        <v>0</v>
      </c>
      <c r="O1832" s="95"/>
    </row>
    <row r="1833" spans="1:16" s="94" customFormat="1" ht="28.5" customHeight="1" x14ac:dyDescent="0.15">
      <c r="A1833" s="249"/>
      <c r="B1833" s="250"/>
      <c r="C1833" s="89"/>
      <c r="D1833" s="90"/>
      <c r="E1833" s="91"/>
      <c r="F1833" s="93"/>
      <c r="G1833" s="93"/>
      <c r="H1833" s="93"/>
      <c r="I1833" s="92"/>
      <c r="J1833" s="92"/>
      <c r="L1833" s="94" t="s">
        <v>170</v>
      </c>
      <c r="N1833" s="94">
        <f>COUNTIF($E$1:E1845,L1833)</f>
        <v>0</v>
      </c>
      <c r="O1833" s="95"/>
    </row>
    <row r="1834" spans="1:16" s="94" customFormat="1" ht="28.5" customHeight="1" x14ac:dyDescent="0.15">
      <c r="A1834" s="249"/>
      <c r="B1834" s="250"/>
      <c r="C1834" s="89"/>
      <c r="D1834" s="90"/>
      <c r="E1834" s="91"/>
      <c r="F1834" s="93"/>
      <c r="G1834" s="93"/>
      <c r="H1834" s="93"/>
      <c r="I1834" s="92"/>
      <c r="J1834" s="92"/>
      <c r="L1834" s="94" t="s">
        <v>176</v>
      </c>
      <c r="N1834" s="94">
        <f>COUNTIF($E$1:E1845,L1834)</f>
        <v>0</v>
      </c>
    </row>
    <row r="1835" spans="1:16" s="94" customFormat="1" ht="28.5" customHeight="1" x14ac:dyDescent="0.15">
      <c r="A1835" s="249"/>
      <c r="B1835" s="250"/>
      <c r="C1835" s="89"/>
      <c r="D1835" s="90"/>
      <c r="E1835" s="91"/>
      <c r="F1835" s="93"/>
      <c r="G1835" s="93"/>
      <c r="H1835" s="93"/>
      <c r="I1835" s="92"/>
      <c r="J1835" s="92"/>
      <c r="L1835" s="94" t="s">
        <v>177</v>
      </c>
      <c r="N1835" s="94">
        <f>COUNTIF($E$1:E1845,L1835)</f>
        <v>0</v>
      </c>
    </row>
    <row r="1836" spans="1:16" s="94" customFormat="1" ht="28.5" customHeight="1" x14ac:dyDescent="0.15">
      <c r="A1836" s="249"/>
      <c r="B1836" s="250"/>
      <c r="C1836" s="89"/>
      <c r="D1836" s="90"/>
      <c r="E1836" s="91"/>
      <c r="F1836" s="93"/>
      <c r="G1836" s="93"/>
      <c r="H1836" s="93"/>
      <c r="I1836" s="92"/>
      <c r="J1836" s="92"/>
      <c r="L1836" s="94" t="s">
        <v>171</v>
      </c>
      <c r="N1836" s="94">
        <f>COUNTIF($E$1:E1845,L1836)</f>
        <v>0</v>
      </c>
    </row>
    <row r="1837" spans="1:16" s="94" customFormat="1" ht="28.5" customHeight="1" x14ac:dyDescent="0.15">
      <c r="A1837" s="249"/>
      <c r="B1837" s="250"/>
      <c r="C1837" s="89"/>
      <c r="D1837" s="90"/>
      <c r="E1837" s="91"/>
      <c r="F1837" s="93"/>
      <c r="G1837" s="93"/>
      <c r="H1837" s="93"/>
      <c r="I1837" s="92"/>
      <c r="J1837" s="92"/>
      <c r="L1837" s="94" t="s">
        <v>148</v>
      </c>
      <c r="N1837" s="94">
        <f>COUNTIF($E$1:E1850,L1837)</f>
        <v>0</v>
      </c>
    </row>
    <row r="1838" spans="1:16" s="94" customFormat="1" ht="28.5" customHeight="1" x14ac:dyDescent="0.15">
      <c r="A1838" s="249"/>
      <c r="B1838" s="250"/>
      <c r="C1838" s="89"/>
      <c r="D1838" s="90"/>
      <c r="E1838" s="91"/>
      <c r="F1838" s="93"/>
      <c r="G1838" s="93"/>
      <c r="H1838" s="93"/>
      <c r="I1838" s="92"/>
      <c r="J1838" s="92"/>
      <c r="L1838" s="94" t="s">
        <v>173</v>
      </c>
      <c r="N1838" s="94">
        <f>COUNTIF($E$1:E1845,L1838)</f>
        <v>0</v>
      </c>
    </row>
    <row r="1839" spans="1:16" s="94" customFormat="1" ht="28.5" customHeight="1" x14ac:dyDescent="0.15">
      <c r="A1839" s="249"/>
      <c r="B1839" s="250"/>
      <c r="C1839" s="89"/>
      <c r="D1839" s="90"/>
      <c r="E1839" s="91"/>
      <c r="F1839" s="93"/>
      <c r="G1839" s="93"/>
      <c r="H1839" s="93"/>
      <c r="I1839" s="92"/>
      <c r="J1839" s="92"/>
      <c r="L1839" s="94" t="s">
        <v>168</v>
      </c>
      <c r="N1839" s="94">
        <f>COUNTIF($E$1:E1845,L1839)</f>
        <v>0</v>
      </c>
    </row>
    <row r="1840" spans="1:16" s="94" customFormat="1" ht="28.5" customHeight="1" x14ac:dyDescent="0.15">
      <c r="A1840" s="249"/>
      <c r="B1840" s="250"/>
      <c r="C1840" s="89"/>
      <c r="D1840" s="90"/>
      <c r="E1840" s="91"/>
      <c r="F1840" s="93"/>
      <c r="G1840" s="93"/>
      <c r="H1840" s="93"/>
      <c r="I1840" s="92"/>
      <c r="J1840" s="92"/>
      <c r="L1840" s="94" t="s">
        <v>174</v>
      </c>
      <c r="N1840" s="94">
        <f>COUNTIF($E$1:E1835,L1840)</f>
        <v>0</v>
      </c>
    </row>
    <row r="1841" spans="1:16" s="94" customFormat="1" ht="28.5" customHeight="1" x14ac:dyDescent="0.15">
      <c r="A1841" s="249"/>
      <c r="B1841" s="250"/>
      <c r="C1841" s="89"/>
      <c r="D1841" s="90"/>
      <c r="E1841" s="91"/>
      <c r="F1841" s="93"/>
      <c r="G1841" s="93"/>
      <c r="H1841" s="93"/>
      <c r="I1841" s="92"/>
      <c r="J1841" s="92"/>
      <c r="L1841" s="94" t="s">
        <v>159</v>
      </c>
      <c r="N1841" s="94">
        <f>COUNTIF($E$1:E1845,L1841)</f>
        <v>0</v>
      </c>
    </row>
    <row r="1842" spans="1:16" s="94" customFormat="1" ht="28.5" customHeight="1" x14ac:dyDescent="0.15">
      <c r="A1842" s="249"/>
      <c r="B1842" s="250"/>
      <c r="C1842" s="89"/>
      <c r="D1842" s="90"/>
      <c r="E1842" s="91"/>
      <c r="F1842" s="93"/>
      <c r="G1842" s="93"/>
      <c r="H1842" s="93"/>
      <c r="I1842" s="92"/>
      <c r="J1842" s="92"/>
      <c r="L1842" s="94" t="s">
        <v>179</v>
      </c>
      <c r="N1842" s="94">
        <f>COUNTIF($E$1:E1845,L1842)</f>
        <v>0</v>
      </c>
    </row>
    <row r="1843" spans="1:16" s="94" customFormat="1" ht="28.5" customHeight="1" x14ac:dyDescent="0.15">
      <c r="A1843" s="249"/>
      <c r="B1843" s="250"/>
      <c r="C1843" s="89"/>
      <c r="D1843" s="90"/>
      <c r="E1843" s="91"/>
      <c r="F1843" s="93"/>
      <c r="G1843" s="93"/>
      <c r="H1843" s="93"/>
      <c r="I1843" s="92"/>
      <c r="J1843" s="92"/>
    </row>
    <row r="1844" spans="1:16" s="94" customFormat="1" ht="28.5" customHeight="1" x14ac:dyDescent="0.15">
      <c r="A1844" s="249"/>
      <c r="B1844" s="250"/>
      <c r="C1844" s="89"/>
      <c r="D1844" s="90"/>
      <c r="E1844" s="91"/>
      <c r="F1844" s="93"/>
      <c r="G1844" s="93"/>
      <c r="H1844" s="93"/>
      <c r="I1844" s="92"/>
      <c r="J1844" s="92"/>
    </row>
    <row r="1845" spans="1:16" s="94" customFormat="1" ht="28.5" customHeight="1" x14ac:dyDescent="0.15">
      <c r="A1845" s="249"/>
      <c r="B1845" s="250"/>
      <c r="C1845" s="89"/>
      <c r="D1845" s="90"/>
      <c r="E1845" s="91"/>
      <c r="F1845" s="93"/>
      <c r="G1845" s="93"/>
      <c r="H1845" s="93"/>
      <c r="I1845" s="92"/>
      <c r="J1845" s="92"/>
      <c r="L1845" s="96" t="str">
        <f>L1830</f>
        <v>立候補
準備</v>
      </c>
      <c r="M1845" s="97" t="str">
        <f>IF(E1846="","　　　　　　　　　",SUMIF(D1831:D1845,L1845,C1831:C1845))</f>
        <v>　　　　　　　　　</v>
      </c>
    </row>
    <row r="1846" spans="1:16" s="94" customFormat="1" ht="25.15" customHeight="1" x14ac:dyDescent="0.15">
      <c r="A1846" s="251"/>
      <c r="B1846" s="251"/>
      <c r="D1846" s="98" t="s">
        <v>169</v>
      </c>
      <c r="E1846" s="99" t="str">
        <f>IF(SUM(C1831:C1845)=0,"",SUM(C1831:C1845))</f>
        <v/>
      </c>
      <c r="F1846" s="100" t="str">
        <f>"円、うち立候補準備："&amp;TEXT(M1845,"#,##0")&amp;"円、選挙運動："&amp;TEXT(M1846,"#,##0")&amp;"円）"</f>
        <v>円、うち立候補準備：　　　　　　　　　円、選挙運動：　　　　　　　　　円）</v>
      </c>
      <c r="G1846" s="101"/>
      <c r="H1846" s="100"/>
      <c r="I1846" s="100"/>
      <c r="J1846" s="100"/>
      <c r="L1846" s="96" t="str">
        <f>M1830</f>
        <v>選挙
運動</v>
      </c>
      <c r="M1846" s="97" t="str">
        <f>IF(E1846="","　　　　　　　　　",SUMIF(D1831:D1845,L1846,C1831:C1845))</f>
        <v>　　　　　　　　　</v>
      </c>
    </row>
    <row r="1847" spans="1:16" ht="20.45" customHeight="1" x14ac:dyDescent="0.15">
      <c r="F1847" s="117" t="str">
        <f>IF(E1828="","費計：",E1828&amp;"計：")</f>
        <v>費計：</v>
      </c>
      <c r="G1847" s="253" t="str">
        <f>IF(OR(E1828="",COUNTA(C1831:C1845)=0),"",SUMIF($E$1:E1846,E1828,$E$19:E1846))</f>
        <v/>
      </c>
      <c r="H1847" s="253" t="s">
        <v>29</v>
      </c>
    </row>
    <row r="1848" spans="1:16" ht="20.45" customHeight="1" x14ac:dyDescent="0.15">
      <c r="F1848" s="254" t="s">
        <v>115</v>
      </c>
      <c r="G1848" s="253" t="str">
        <f>IF(E1828="","",SUMIF($E$1:E1846,L1833,$E$19:E1846)+SUMIF($E$1:E1846,L1834,$E$19:E1846))</f>
        <v/>
      </c>
      <c r="H1848" s="253" t="s">
        <v>29</v>
      </c>
    </row>
    <row r="1849" spans="1:16" ht="16.899999999999999" customHeight="1" x14ac:dyDescent="0.15">
      <c r="A1849" s="242" t="s">
        <v>102</v>
      </c>
      <c r="B1849" s="242"/>
      <c r="C1849" s="103" t="str">
        <f>IF($C$1="　","(No.　　)",C1828+1)</f>
        <v>(No.　　)</v>
      </c>
      <c r="D1849" s="84" t="s">
        <v>103</v>
      </c>
      <c r="E1849" s="244"/>
      <c r="G1849" s="86"/>
      <c r="O1849" s="85" t="str">
        <f>IFERROR(VLOOKUP(E1849,L1853:N1863,3,FALSE),"")</f>
        <v/>
      </c>
      <c r="P1849" s="85" t="str">
        <f>IF(OR(E1849=L1854,E1849=L1855),N1854+N1855,"")</f>
        <v/>
      </c>
    </row>
    <row r="1850" spans="1:16" ht="26.25" customHeight="1" x14ac:dyDescent="0.15">
      <c r="A1850" s="245" t="s">
        <v>14</v>
      </c>
      <c r="B1850" s="246"/>
      <c r="C1850" s="209" t="s">
        <v>46</v>
      </c>
      <c r="D1850" s="211" t="s">
        <v>24</v>
      </c>
      <c r="E1850" s="213" t="s">
        <v>25</v>
      </c>
      <c r="F1850" s="116" t="s">
        <v>58</v>
      </c>
      <c r="G1850" s="116"/>
      <c r="H1850" s="116"/>
      <c r="I1850" s="214" t="s">
        <v>44</v>
      </c>
      <c r="J1850" s="213" t="s">
        <v>18</v>
      </c>
      <c r="L1850" s="207" t="s">
        <v>61</v>
      </c>
      <c r="M1850" s="208"/>
    </row>
    <row r="1851" spans="1:16" ht="26.25" customHeight="1" x14ac:dyDescent="0.15">
      <c r="A1851" s="247"/>
      <c r="B1851" s="248"/>
      <c r="C1851" s="210"/>
      <c r="D1851" s="212"/>
      <c r="E1851" s="213"/>
      <c r="F1851" s="87" t="s">
        <v>12</v>
      </c>
      <c r="G1851" s="174" t="s">
        <v>13</v>
      </c>
      <c r="H1851" s="174" t="s">
        <v>17</v>
      </c>
      <c r="I1851" s="214"/>
      <c r="J1851" s="213"/>
      <c r="L1851" s="88" t="s">
        <v>104</v>
      </c>
      <c r="M1851" s="88" t="s">
        <v>101</v>
      </c>
    </row>
    <row r="1852" spans="1:16" s="94" customFormat="1" ht="28.5" customHeight="1" x14ac:dyDescent="0.15">
      <c r="A1852" s="249"/>
      <c r="B1852" s="250"/>
      <c r="C1852" s="89"/>
      <c r="D1852" s="90"/>
      <c r="E1852" s="91"/>
      <c r="F1852" s="93"/>
      <c r="G1852" s="93"/>
      <c r="H1852" s="93"/>
      <c r="I1852" s="92"/>
      <c r="J1852" s="92"/>
    </row>
    <row r="1853" spans="1:16" s="94" customFormat="1" ht="28.5" customHeight="1" x14ac:dyDescent="0.15">
      <c r="A1853" s="249"/>
      <c r="B1853" s="250"/>
      <c r="C1853" s="89"/>
      <c r="D1853" s="90"/>
      <c r="E1853" s="91"/>
      <c r="F1853" s="93"/>
      <c r="G1853" s="93"/>
      <c r="H1853" s="93"/>
      <c r="I1853" s="92"/>
      <c r="J1853" s="92"/>
      <c r="L1853" s="94" t="s">
        <v>163</v>
      </c>
      <c r="N1853" s="94">
        <f>COUNTIF($E$1:E1866,L1853)</f>
        <v>0</v>
      </c>
      <c r="O1853" s="95"/>
    </row>
    <row r="1854" spans="1:16" s="94" customFormat="1" ht="28.5" customHeight="1" x14ac:dyDescent="0.15">
      <c r="A1854" s="249"/>
      <c r="B1854" s="250"/>
      <c r="C1854" s="89"/>
      <c r="D1854" s="90"/>
      <c r="E1854" s="91"/>
      <c r="F1854" s="93"/>
      <c r="G1854" s="93"/>
      <c r="H1854" s="93"/>
      <c r="I1854" s="92"/>
      <c r="J1854" s="92"/>
      <c r="L1854" s="94" t="s">
        <v>154</v>
      </c>
      <c r="N1854" s="94">
        <f>COUNTIF($E$1:E1866,L1854)</f>
        <v>0</v>
      </c>
      <c r="O1854" s="95"/>
    </row>
    <row r="1855" spans="1:16" s="94" customFormat="1" ht="28.5" customHeight="1" x14ac:dyDescent="0.15">
      <c r="A1855" s="249"/>
      <c r="B1855" s="250"/>
      <c r="C1855" s="89"/>
      <c r="D1855" s="90"/>
      <c r="E1855" s="91"/>
      <c r="F1855" s="93"/>
      <c r="G1855" s="93"/>
      <c r="H1855" s="93"/>
      <c r="I1855" s="92"/>
      <c r="J1855" s="92"/>
      <c r="L1855" s="94" t="s">
        <v>176</v>
      </c>
      <c r="N1855" s="94">
        <f>COUNTIF($E$1:E1866,L1855)</f>
        <v>0</v>
      </c>
    </row>
    <row r="1856" spans="1:16" s="94" customFormat="1" ht="28.5" customHeight="1" x14ac:dyDescent="0.15">
      <c r="A1856" s="249"/>
      <c r="B1856" s="250"/>
      <c r="C1856" s="89"/>
      <c r="D1856" s="90"/>
      <c r="E1856" s="91"/>
      <c r="F1856" s="93"/>
      <c r="G1856" s="93"/>
      <c r="H1856" s="93"/>
      <c r="I1856" s="92"/>
      <c r="J1856" s="92"/>
      <c r="L1856" s="94" t="s">
        <v>146</v>
      </c>
      <c r="N1856" s="94">
        <f>COUNTIF($E$1:E1866,L1856)</f>
        <v>0</v>
      </c>
    </row>
    <row r="1857" spans="1:16" s="94" customFormat="1" ht="28.5" customHeight="1" x14ac:dyDescent="0.15">
      <c r="A1857" s="249"/>
      <c r="B1857" s="250"/>
      <c r="C1857" s="89"/>
      <c r="D1857" s="90"/>
      <c r="E1857" s="91"/>
      <c r="F1857" s="93"/>
      <c r="G1857" s="93"/>
      <c r="H1857" s="93"/>
      <c r="I1857" s="92"/>
      <c r="J1857" s="92"/>
      <c r="L1857" s="94" t="s">
        <v>164</v>
      </c>
      <c r="N1857" s="94">
        <f>COUNTIF($E$1:E1866,L1857)</f>
        <v>0</v>
      </c>
    </row>
    <row r="1858" spans="1:16" s="94" customFormat="1" ht="28.5" customHeight="1" x14ac:dyDescent="0.15">
      <c r="A1858" s="249"/>
      <c r="B1858" s="250"/>
      <c r="C1858" s="89"/>
      <c r="D1858" s="90"/>
      <c r="E1858" s="91"/>
      <c r="F1858" s="93"/>
      <c r="G1858" s="93"/>
      <c r="H1858" s="93"/>
      <c r="I1858" s="92"/>
      <c r="J1858" s="92"/>
      <c r="L1858" s="94" t="s">
        <v>148</v>
      </c>
      <c r="N1858" s="94">
        <f>COUNTIF($E$1:E1871,L1858)</f>
        <v>0</v>
      </c>
    </row>
    <row r="1859" spans="1:16" s="94" customFormat="1" ht="28.5" customHeight="1" x14ac:dyDescent="0.15">
      <c r="A1859" s="249"/>
      <c r="B1859" s="250"/>
      <c r="C1859" s="89"/>
      <c r="D1859" s="90"/>
      <c r="E1859" s="91"/>
      <c r="F1859" s="93"/>
      <c r="G1859" s="93"/>
      <c r="H1859" s="93"/>
      <c r="I1859" s="92"/>
      <c r="J1859" s="92"/>
      <c r="L1859" s="94" t="s">
        <v>173</v>
      </c>
      <c r="N1859" s="94">
        <f>COUNTIF($E$1:E1866,L1859)</f>
        <v>0</v>
      </c>
    </row>
    <row r="1860" spans="1:16" s="94" customFormat="1" ht="28.5" customHeight="1" x14ac:dyDescent="0.15">
      <c r="A1860" s="249"/>
      <c r="B1860" s="250"/>
      <c r="C1860" s="89"/>
      <c r="D1860" s="90"/>
      <c r="E1860" s="91"/>
      <c r="F1860" s="93"/>
      <c r="G1860" s="93"/>
      <c r="H1860" s="93"/>
      <c r="I1860" s="92"/>
      <c r="J1860" s="92"/>
      <c r="L1860" s="94" t="s">
        <v>168</v>
      </c>
      <c r="N1860" s="94">
        <f>COUNTIF($E$1:E1866,L1860)</f>
        <v>0</v>
      </c>
    </row>
    <row r="1861" spans="1:16" s="94" customFormat="1" ht="28.5" customHeight="1" x14ac:dyDescent="0.15">
      <c r="A1861" s="249"/>
      <c r="B1861" s="250"/>
      <c r="C1861" s="89"/>
      <c r="D1861" s="90"/>
      <c r="E1861" s="91"/>
      <c r="F1861" s="93"/>
      <c r="G1861" s="93"/>
      <c r="H1861" s="93"/>
      <c r="I1861" s="92"/>
      <c r="J1861" s="92"/>
      <c r="L1861" s="94" t="s">
        <v>165</v>
      </c>
      <c r="N1861" s="94">
        <f>COUNTIF($E$1:E1856,L1861)</f>
        <v>0</v>
      </c>
    </row>
    <row r="1862" spans="1:16" s="94" customFormat="1" ht="28.5" customHeight="1" x14ac:dyDescent="0.15">
      <c r="A1862" s="249"/>
      <c r="B1862" s="250"/>
      <c r="C1862" s="89"/>
      <c r="D1862" s="90"/>
      <c r="E1862" s="91"/>
      <c r="F1862" s="93"/>
      <c r="G1862" s="93"/>
      <c r="H1862" s="93"/>
      <c r="I1862" s="92"/>
      <c r="J1862" s="92"/>
      <c r="L1862" s="94" t="s">
        <v>159</v>
      </c>
      <c r="N1862" s="94">
        <f>COUNTIF($E$1:E1866,L1862)</f>
        <v>0</v>
      </c>
    </row>
    <row r="1863" spans="1:16" s="94" customFormat="1" ht="28.5" customHeight="1" x14ac:dyDescent="0.15">
      <c r="A1863" s="249"/>
      <c r="B1863" s="250"/>
      <c r="C1863" s="89"/>
      <c r="D1863" s="90"/>
      <c r="E1863" s="91"/>
      <c r="F1863" s="93"/>
      <c r="G1863" s="93"/>
      <c r="H1863" s="93"/>
      <c r="I1863" s="92"/>
      <c r="J1863" s="92"/>
      <c r="L1863" s="94" t="s">
        <v>160</v>
      </c>
      <c r="N1863" s="94">
        <f>COUNTIF($E$1:E1866,L1863)</f>
        <v>0</v>
      </c>
    </row>
    <row r="1864" spans="1:16" s="94" customFormat="1" ht="28.5" customHeight="1" x14ac:dyDescent="0.15">
      <c r="A1864" s="249"/>
      <c r="B1864" s="250"/>
      <c r="C1864" s="89"/>
      <c r="D1864" s="90"/>
      <c r="E1864" s="91"/>
      <c r="F1864" s="93"/>
      <c r="G1864" s="93"/>
      <c r="H1864" s="93"/>
      <c r="I1864" s="92"/>
      <c r="J1864" s="92"/>
    </row>
    <row r="1865" spans="1:16" s="94" customFormat="1" ht="28.5" customHeight="1" x14ac:dyDescent="0.15">
      <c r="A1865" s="249"/>
      <c r="B1865" s="250"/>
      <c r="C1865" s="89"/>
      <c r="D1865" s="90"/>
      <c r="E1865" s="91"/>
      <c r="F1865" s="93"/>
      <c r="G1865" s="93"/>
      <c r="H1865" s="93"/>
      <c r="I1865" s="92"/>
      <c r="J1865" s="92"/>
    </row>
    <row r="1866" spans="1:16" s="94" customFormat="1" ht="28.5" customHeight="1" x14ac:dyDescent="0.15">
      <c r="A1866" s="249"/>
      <c r="B1866" s="250"/>
      <c r="C1866" s="89"/>
      <c r="D1866" s="90"/>
      <c r="E1866" s="91"/>
      <c r="F1866" s="93"/>
      <c r="G1866" s="93"/>
      <c r="H1866" s="93"/>
      <c r="I1866" s="92"/>
      <c r="J1866" s="92"/>
      <c r="L1866" s="96" t="str">
        <f>L1851</f>
        <v>立候補
準備</v>
      </c>
      <c r="M1866" s="97" t="str">
        <f>IF(E1867="","　　　　　　　　　",SUMIF(D1852:D1866,L1866,C1852:C1866))</f>
        <v>　　　　　　　　　</v>
      </c>
    </row>
    <row r="1867" spans="1:16" s="94" customFormat="1" ht="25.15" customHeight="1" x14ac:dyDescent="0.15">
      <c r="A1867" s="251"/>
      <c r="B1867" s="251"/>
      <c r="D1867" s="98" t="s">
        <v>169</v>
      </c>
      <c r="E1867" s="99" t="str">
        <f>IF(SUM(C1852:C1866)=0,"",SUM(C1852:C1866))</f>
        <v/>
      </c>
      <c r="F1867" s="100" t="str">
        <f>"円、うち立候補準備："&amp;TEXT(M1866,"#,##0")&amp;"円、選挙運動："&amp;TEXT(M1867,"#,##0")&amp;"円）"</f>
        <v>円、うち立候補準備：　　　　　　　　　円、選挙運動：　　　　　　　　　円）</v>
      </c>
      <c r="G1867" s="101"/>
      <c r="H1867" s="100"/>
      <c r="I1867" s="100"/>
      <c r="J1867" s="100"/>
      <c r="L1867" s="96" t="str">
        <f>M1851</f>
        <v>選挙
運動</v>
      </c>
      <c r="M1867" s="97" t="str">
        <f>IF(E1867="","　　　　　　　　　",SUMIF(D1852:D1866,L1867,C1852:C1866))</f>
        <v>　　　　　　　　　</v>
      </c>
    </row>
    <row r="1868" spans="1:16" ht="20.45" customHeight="1" x14ac:dyDescent="0.15">
      <c r="F1868" s="117" t="str">
        <f>IF(E1849="","費計：",E1849&amp;"計：")</f>
        <v>費計：</v>
      </c>
      <c r="G1868" s="253" t="str">
        <f>IF(OR(E1849="",COUNTA(C1852:C1866)=0),"",SUMIF($E$1:E1867,E1849,$E$19:E1867))</f>
        <v/>
      </c>
      <c r="H1868" s="253" t="s">
        <v>29</v>
      </c>
    </row>
    <row r="1869" spans="1:16" ht="20.45" customHeight="1" x14ac:dyDescent="0.15">
      <c r="F1869" s="254" t="s">
        <v>115</v>
      </c>
      <c r="G1869" s="253" t="str">
        <f>IF(E1849="","",SUMIF($E$1:E1867,L1854,$E$19:E1867)+SUMIF($E$1:E1867,L1855,$E$19:E1867))</f>
        <v/>
      </c>
      <c r="H1869" s="253" t="s">
        <v>29</v>
      </c>
    </row>
    <row r="1870" spans="1:16" ht="16.899999999999999" customHeight="1" x14ac:dyDescent="0.15">
      <c r="A1870" s="242" t="s">
        <v>102</v>
      </c>
      <c r="B1870" s="242"/>
      <c r="C1870" s="103" t="str">
        <f>IF($C$1="　","(No.　　)",C1849+1)</f>
        <v>(No.　　)</v>
      </c>
      <c r="D1870" s="84" t="s">
        <v>103</v>
      </c>
      <c r="E1870" s="244"/>
      <c r="G1870" s="86"/>
      <c r="O1870" s="85" t="str">
        <f>IFERROR(VLOOKUP(E1870,L1874:N1884,3,FALSE),"")</f>
        <v/>
      </c>
      <c r="P1870" s="85" t="str">
        <f>IF(OR(E1870=L1875,E1870=L1876),N1875+N1876,"")</f>
        <v/>
      </c>
    </row>
    <row r="1871" spans="1:16" ht="26.25" customHeight="1" x14ac:dyDescent="0.15">
      <c r="A1871" s="245" t="s">
        <v>14</v>
      </c>
      <c r="B1871" s="246"/>
      <c r="C1871" s="209" t="s">
        <v>46</v>
      </c>
      <c r="D1871" s="211" t="s">
        <v>24</v>
      </c>
      <c r="E1871" s="213" t="s">
        <v>25</v>
      </c>
      <c r="F1871" s="116" t="s">
        <v>58</v>
      </c>
      <c r="G1871" s="116"/>
      <c r="H1871" s="116"/>
      <c r="I1871" s="214" t="s">
        <v>44</v>
      </c>
      <c r="J1871" s="213" t="s">
        <v>18</v>
      </c>
      <c r="L1871" s="207" t="s">
        <v>61</v>
      </c>
      <c r="M1871" s="208"/>
    </row>
    <row r="1872" spans="1:16" ht="26.25" customHeight="1" x14ac:dyDescent="0.15">
      <c r="A1872" s="247"/>
      <c r="B1872" s="248"/>
      <c r="C1872" s="210"/>
      <c r="D1872" s="212"/>
      <c r="E1872" s="213"/>
      <c r="F1872" s="87" t="s">
        <v>12</v>
      </c>
      <c r="G1872" s="174" t="s">
        <v>13</v>
      </c>
      <c r="H1872" s="174" t="s">
        <v>17</v>
      </c>
      <c r="I1872" s="214"/>
      <c r="J1872" s="213"/>
      <c r="L1872" s="88" t="s">
        <v>104</v>
      </c>
      <c r="M1872" s="88" t="s">
        <v>101</v>
      </c>
    </row>
    <row r="1873" spans="1:15" s="94" customFormat="1" ht="28.5" customHeight="1" x14ac:dyDescent="0.15">
      <c r="A1873" s="249"/>
      <c r="B1873" s="250"/>
      <c r="C1873" s="89"/>
      <c r="D1873" s="90"/>
      <c r="E1873" s="91"/>
      <c r="F1873" s="93"/>
      <c r="G1873" s="93"/>
      <c r="H1873" s="93"/>
      <c r="I1873" s="92"/>
      <c r="J1873" s="92"/>
    </row>
    <row r="1874" spans="1:15" s="94" customFormat="1" ht="28.5" customHeight="1" x14ac:dyDescent="0.15">
      <c r="A1874" s="249"/>
      <c r="B1874" s="250"/>
      <c r="C1874" s="89"/>
      <c r="D1874" s="90"/>
      <c r="E1874" s="91"/>
      <c r="F1874" s="93"/>
      <c r="G1874" s="93"/>
      <c r="H1874" s="93"/>
      <c r="I1874" s="92"/>
      <c r="J1874" s="92"/>
      <c r="L1874" s="94" t="s">
        <v>163</v>
      </c>
      <c r="N1874" s="94">
        <f>COUNTIF($E$1:E1887,L1874)</f>
        <v>0</v>
      </c>
      <c r="O1874" s="95"/>
    </row>
    <row r="1875" spans="1:15" s="94" customFormat="1" ht="28.5" customHeight="1" x14ac:dyDescent="0.15">
      <c r="A1875" s="249"/>
      <c r="B1875" s="250"/>
      <c r="C1875" s="89"/>
      <c r="D1875" s="90"/>
      <c r="E1875" s="91"/>
      <c r="F1875" s="93"/>
      <c r="G1875" s="93"/>
      <c r="H1875" s="93"/>
      <c r="I1875" s="92"/>
      <c r="J1875" s="92"/>
      <c r="L1875" s="94" t="s">
        <v>145</v>
      </c>
      <c r="N1875" s="94">
        <f>COUNTIF($E$1:E1887,L1875)</f>
        <v>0</v>
      </c>
      <c r="O1875" s="95"/>
    </row>
    <row r="1876" spans="1:15" s="94" customFormat="1" ht="28.5" customHeight="1" x14ac:dyDescent="0.15">
      <c r="A1876" s="249"/>
      <c r="B1876" s="250"/>
      <c r="C1876" s="89"/>
      <c r="D1876" s="90"/>
      <c r="E1876" s="91"/>
      <c r="F1876" s="93"/>
      <c r="G1876" s="93"/>
      <c r="H1876" s="93"/>
      <c r="I1876" s="92"/>
      <c r="J1876" s="92"/>
      <c r="L1876" s="94" t="s">
        <v>161</v>
      </c>
      <c r="N1876" s="94">
        <f>COUNTIF($E$1:E1887,L1876)</f>
        <v>0</v>
      </c>
    </row>
    <row r="1877" spans="1:15" s="94" customFormat="1" ht="28.5" customHeight="1" x14ac:dyDescent="0.15">
      <c r="A1877" s="249"/>
      <c r="B1877" s="250"/>
      <c r="C1877" s="89"/>
      <c r="D1877" s="90"/>
      <c r="E1877" s="91"/>
      <c r="F1877" s="93"/>
      <c r="G1877" s="93"/>
      <c r="H1877" s="93"/>
      <c r="I1877" s="92"/>
      <c r="J1877" s="92"/>
      <c r="L1877" s="94" t="s">
        <v>155</v>
      </c>
      <c r="N1877" s="94">
        <f>COUNTIF($E$1:E1887,L1877)</f>
        <v>0</v>
      </c>
    </row>
    <row r="1878" spans="1:15" s="94" customFormat="1" ht="28.5" customHeight="1" x14ac:dyDescent="0.15">
      <c r="A1878" s="249"/>
      <c r="B1878" s="250"/>
      <c r="C1878" s="89"/>
      <c r="D1878" s="90"/>
      <c r="E1878" s="91"/>
      <c r="F1878" s="93"/>
      <c r="G1878" s="93"/>
      <c r="H1878" s="93"/>
      <c r="I1878" s="92"/>
      <c r="J1878" s="92"/>
      <c r="L1878" s="94" t="s">
        <v>164</v>
      </c>
      <c r="N1878" s="94">
        <f>COUNTIF($E$1:E1887,L1878)</f>
        <v>0</v>
      </c>
    </row>
    <row r="1879" spans="1:15" s="94" customFormat="1" ht="28.5" customHeight="1" x14ac:dyDescent="0.15">
      <c r="A1879" s="249"/>
      <c r="B1879" s="250"/>
      <c r="C1879" s="89"/>
      <c r="D1879" s="90"/>
      <c r="E1879" s="91"/>
      <c r="F1879" s="93"/>
      <c r="G1879" s="93"/>
      <c r="H1879" s="93"/>
      <c r="I1879" s="92"/>
      <c r="J1879" s="92"/>
      <c r="L1879" s="94" t="s">
        <v>148</v>
      </c>
      <c r="N1879" s="94">
        <f>COUNTIF($E$1:E1892,L1879)</f>
        <v>0</v>
      </c>
    </row>
    <row r="1880" spans="1:15" s="94" customFormat="1" ht="28.5" customHeight="1" x14ac:dyDescent="0.15">
      <c r="A1880" s="249"/>
      <c r="B1880" s="250"/>
      <c r="C1880" s="89"/>
      <c r="D1880" s="90"/>
      <c r="E1880" s="91"/>
      <c r="F1880" s="93"/>
      <c r="G1880" s="93"/>
      <c r="H1880" s="93"/>
      <c r="I1880" s="92"/>
      <c r="J1880" s="92"/>
      <c r="L1880" s="94" t="s">
        <v>149</v>
      </c>
      <c r="N1880" s="94">
        <f>COUNTIF($E$1:E1887,L1880)</f>
        <v>0</v>
      </c>
    </row>
    <row r="1881" spans="1:15" s="94" customFormat="1" ht="28.5" customHeight="1" x14ac:dyDescent="0.15">
      <c r="A1881" s="249"/>
      <c r="B1881" s="250"/>
      <c r="C1881" s="89"/>
      <c r="D1881" s="90"/>
      <c r="E1881" s="91"/>
      <c r="F1881" s="93"/>
      <c r="G1881" s="93"/>
      <c r="H1881" s="93"/>
      <c r="I1881" s="92"/>
      <c r="J1881" s="92"/>
      <c r="L1881" s="94" t="s">
        <v>150</v>
      </c>
      <c r="N1881" s="94">
        <f>COUNTIF($E$1:E1887,L1881)</f>
        <v>0</v>
      </c>
    </row>
    <row r="1882" spans="1:15" s="94" customFormat="1" ht="28.5" customHeight="1" x14ac:dyDescent="0.15">
      <c r="A1882" s="249"/>
      <c r="B1882" s="250"/>
      <c r="C1882" s="89"/>
      <c r="D1882" s="90"/>
      <c r="E1882" s="91"/>
      <c r="F1882" s="93"/>
      <c r="G1882" s="93"/>
      <c r="H1882" s="93"/>
      <c r="I1882" s="92"/>
      <c r="J1882" s="92"/>
      <c r="L1882" s="94" t="s">
        <v>151</v>
      </c>
      <c r="N1882" s="94">
        <f>COUNTIF($E$1:E1877,L1882)</f>
        <v>0</v>
      </c>
    </row>
    <row r="1883" spans="1:15" s="94" customFormat="1" ht="28.5" customHeight="1" x14ac:dyDescent="0.15">
      <c r="A1883" s="249"/>
      <c r="B1883" s="250"/>
      <c r="C1883" s="89"/>
      <c r="D1883" s="90"/>
      <c r="E1883" s="91"/>
      <c r="F1883" s="93"/>
      <c r="G1883" s="93"/>
      <c r="H1883" s="93"/>
      <c r="I1883" s="92"/>
      <c r="J1883" s="92"/>
      <c r="L1883" s="94" t="s">
        <v>152</v>
      </c>
      <c r="N1883" s="94">
        <f>COUNTIF($E$1:E1887,L1883)</f>
        <v>0</v>
      </c>
    </row>
    <row r="1884" spans="1:15" s="94" customFormat="1" ht="28.5" customHeight="1" x14ac:dyDescent="0.15">
      <c r="A1884" s="249"/>
      <c r="B1884" s="250"/>
      <c r="C1884" s="89"/>
      <c r="D1884" s="90"/>
      <c r="E1884" s="91"/>
      <c r="F1884" s="93"/>
      <c r="G1884" s="93"/>
      <c r="H1884" s="93"/>
      <c r="I1884" s="92"/>
      <c r="J1884" s="92"/>
      <c r="L1884" s="94" t="s">
        <v>160</v>
      </c>
      <c r="N1884" s="94">
        <f>COUNTIF($E$1:E1887,L1884)</f>
        <v>0</v>
      </c>
    </row>
    <row r="1885" spans="1:15" s="94" customFormat="1" ht="28.5" customHeight="1" x14ac:dyDescent="0.15">
      <c r="A1885" s="249"/>
      <c r="B1885" s="250"/>
      <c r="C1885" s="89"/>
      <c r="D1885" s="90"/>
      <c r="E1885" s="91"/>
      <c r="F1885" s="93"/>
      <c r="G1885" s="93"/>
      <c r="H1885" s="93"/>
      <c r="I1885" s="92"/>
      <c r="J1885" s="92"/>
    </row>
    <row r="1886" spans="1:15" s="94" customFormat="1" ht="28.5" customHeight="1" x14ac:dyDescent="0.15">
      <c r="A1886" s="249"/>
      <c r="B1886" s="250"/>
      <c r="C1886" s="89"/>
      <c r="D1886" s="90"/>
      <c r="E1886" s="91"/>
      <c r="F1886" s="93"/>
      <c r="G1886" s="93"/>
      <c r="H1886" s="93"/>
      <c r="I1886" s="92"/>
      <c r="J1886" s="92"/>
    </row>
    <row r="1887" spans="1:15" s="94" customFormat="1" ht="28.5" customHeight="1" x14ac:dyDescent="0.15">
      <c r="A1887" s="249"/>
      <c r="B1887" s="250"/>
      <c r="C1887" s="89"/>
      <c r="D1887" s="90"/>
      <c r="E1887" s="91"/>
      <c r="F1887" s="93"/>
      <c r="G1887" s="93"/>
      <c r="H1887" s="93"/>
      <c r="I1887" s="92"/>
      <c r="J1887" s="92"/>
      <c r="L1887" s="96" t="str">
        <f>L1872</f>
        <v>立候補
準備</v>
      </c>
      <c r="M1887" s="97" t="str">
        <f>IF(E1888="","　　　　　　　　　",SUMIF(D1873:D1887,L1887,C1873:C1887))</f>
        <v>　　　　　　　　　</v>
      </c>
    </row>
    <row r="1888" spans="1:15" s="94" customFormat="1" ht="25.15" customHeight="1" x14ac:dyDescent="0.15">
      <c r="A1888" s="251"/>
      <c r="B1888" s="251"/>
      <c r="D1888" s="98" t="s">
        <v>153</v>
      </c>
      <c r="E1888" s="99" t="str">
        <f>IF(SUM(C1873:C1887)=0,"",SUM(C1873:C1887))</f>
        <v/>
      </c>
      <c r="F1888" s="100" t="str">
        <f>"円、うち立候補準備："&amp;TEXT(M1887,"#,##0")&amp;"円、選挙運動："&amp;TEXT(M1888,"#,##0")&amp;"円）"</f>
        <v>円、うち立候補準備：　　　　　　　　　円、選挙運動：　　　　　　　　　円）</v>
      </c>
      <c r="G1888" s="101"/>
      <c r="H1888" s="100"/>
      <c r="I1888" s="100"/>
      <c r="J1888" s="100"/>
      <c r="L1888" s="96" t="str">
        <f>M1872</f>
        <v>選挙
運動</v>
      </c>
      <c r="M1888" s="97" t="str">
        <f>IF(E1888="","　　　　　　　　　",SUMIF(D1873:D1887,L1888,C1873:C1887))</f>
        <v>　　　　　　　　　</v>
      </c>
    </row>
    <row r="1889" spans="1:16" ht="20.45" customHeight="1" x14ac:dyDescent="0.15">
      <c r="F1889" s="117" t="str">
        <f>IF(E1870="","費計：",E1870&amp;"計：")</f>
        <v>費計：</v>
      </c>
      <c r="G1889" s="253" t="str">
        <f>IF(OR(E1870="",COUNTA(C1873:C1887)=0),"",SUMIF($E$1:E1888,E1870,$E$19:E1888))</f>
        <v/>
      </c>
      <c r="H1889" s="253" t="s">
        <v>29</v>
      </c>
    </row>
    <row r="1890" spans="1:16" ht="20.45" customHeight="1" x14ac:dyDescent="0.15">
      <c r="F1890" s="254" t="s">
        <v>115</v>
      </c>
      <c r="G1890" s="253" t="str">
        <f>IF(E1870="","",SUMIF($E$1:E1888,L1875,$E$19:E1888)+SUMIF($E$1:E1888,L1876,$E$19:E1888))</f>
        <v/>
      </c>
      <c r="H1890" s="253" t="s">
        <v>29</v>
      </c>
    </row>
    <row r="1891" spans="1:16" ht="16.899999999999999" customHeight="1" x14ac:dyDescent="0.15">
      <c r="A1891" s="242" t="s">
        <v>102</v>
      </c>
      <c r="B1891" s="242"/>
      <c r="C1891" s="103" t="str">
        <f>IF($C$1="　","(No.　　)",C1870+1)</f>
        <v>(No.　　)</v>
      </c>
      <c r="D1891" s="84" t="s">
        <v>103</v>
      </c>
      <c r="E1891" s="244"/>
      <c r="G1891" s="86"/>
      <c r="O1891" s="85" t="str">
        <f>IFERROR(VLOOKUP(E1891,L1895:N1905,3,FALSE),"")</f>
        <v/>
      </c>
      <c r="P1891" s="85" t="str">
        <f>IF(OR(E1891=L1896,E1891=L1897),N1896+N1897,"")</f>
        <v/>
      </c>
    </row>
    <row r="1892" spans="1:16" ht="26.25" customHeight="1" x14ac:dyDescent="0.15">
      <c r="A1892" s="245" t="s">
        <v>14</v>
      </c>
      <c r="B1892" s="246"/>
      <c r="C1892" s="209" t="s">
        <v>46</v>
      </c>
      <c r="D1892" s="211" t="s">
        <v>24</v>
      </c>
      <c r="E1892" s="213" t="s">
        <v>25</v>
      </c>
      <c r="F1892" s="116" t="s">
        <v>58</v>
      </c>
      <c r="G1892" s="116"/>
      <c r="H1892" s="116"/>
      <c r="I1892" s="214" t="s">
        <v>44</v>
      </c>
      <c r="J1892" s="213" t="s">
        <v>18</v>
      </c>
      <c r="L1892" s="207" t="s">
        <v>61</v>
      </c>
      <c r="M1892" s="208"/>
    </row>
    <row r="1893" spans="1:16" ht="26.25" customHeight="1" x14ac:dyDescent="0.15">
      <c r="A1893" s="247"/>
      <c r="B1893" s="248"/>
      <c r="C1893" s="210"/>
      <c r="D1893" s="212"/>
      <c r="E1893" s="213"/>
      <c r="F1893" s="87" t="s">
        <v>12</v>
      </c>
      <c r="G1893" s="174" t="s">
        <v>13</v>
      </c>
      <c r="H1893" s="174" t="s">
        <v>17</v>
      </c>
      <c r="I1893" s="214"/>
      <c r="J1893" s="213"/>
      <c r="L1893" s="88" t="s">
        <v>104</v>
      </c>
      <c r="M1893" s="88" t="s">
        <v>101</v>
      </c>
    </row>
    <row r="1894" spans="1:16" s="94" customFormat="1" ht="28.5" customHeight="1" x14ac:dyDescent="0.15">
      <c r="A1894" s="249"/>
      <c r="B1894" s="250"/>
      <c r="C1894" s="89"/>
      <c r="D1894" s="90"/>
      <c r="E1894" s="91"/>
      <c r="F1894" s="93"/>
      <c r="G1894" s="93"/>
      <c r="H1894" s="93"/>
      <c r="I1894" s="92"/>
      <c r="J1894" s="92"/>
    </row>
    <row r="1895" spans="1:16" s="94" customFormat="1" ht="28.5" customHeight="1" x14ac:dyDescent="0.15">
      <c r="A1895" s="249"/>
      <c r="B1895" s="250"/>
      <c r="C1895" s="89"/>
      <c r="D1895" s="90"/>
      <c r="E1895" s="91"/>
      <c r="F1895" s="93"/>
      <c r="G1895" s="93"/>
      <c r="H1895" s="93"/>
      <c r="I1895" s="92"/>
      <c r="J1895" s="92"/>
      <c r="L1895" s="94" t="s">
        <v>163</v>
      </c>
      <c r="N1895" s="94">
        <f>COUNTIF($E$1:E1908,L1895)</f>
        <v>0</v>
      </c>
      <c r="O1895" s="95"/>
    </row>
    <row r="1896" spans="1:16" s="94" customFormat="1" ht="28.5" customHeight="1" x14ac:dyDescent="0.15">
      <c r="A1896" s="249"/>
      <c r="B1896" s="250"/>
      <c r="C1896" s="89"/>
      <c r="D1896" s="90"/>
      <c r="E1896" s="91"/>
      <c r="F1896" s="93"/>
      <c r="G1896" s="93"/>
      <c r="H1896" s="93"/>
      <c r="I1896" s="92"/>
      <c r="J1896" s="92"/>
      <c r="L1896" s="94" t="s">
        <v>170</v>
      </c>
      <c r="N1896" s="94">
        <f>COUNTIF($E$1:E1908,L1896)</f>
        <v>0</v>
      </c>
      <c r="O1896" s="95"/>
    </row>
    <row r="1897" spans="1:16" s="94" customFormat="1" ht="28.5" customHeight="1" x14ac:dyDescent="0.15">
      <c r="A1897" s="249"/>
      <c r="B1897" s="250"/>
      <c r="C1897" s="89"/>
      <c r="D1897" s="90"/>
      <c r="E1897" s="91"/>
      <c r="F1897" s="93"/>
      <c r="G1897" s="93"/>
      <c r="H1897" s="93"/>
      <c r="I1897" s="92"/>
      <c r="J1897" s="92"/>
      <c r="L1897" s="94" t="s">
        <v>166</v>
      </c>
      <c r="N1897" s="94">
        <f>COUNTIF($E$1:E1908,L1897)</f>
        <v>0</v>
      </c>
    </row>
    <row r="1898" spans="1:16" s="94" customFormat="1" ht="28.5" customHeight="1" x14ac:dyDescent="0.15">
      <c r="A1898" s="249"/>
      <c r="B1898" s="250"/>
      <c r="C1898" s="89"/>
      <c r="D1898" s="90"/>
      <c r="E1898" s="91"/>
      <c r="F1898" s="93"/>
      <c r="G1898" s="93"/>
      <c r="H1898" s="93"/>
      <c r="I1898" s="92"/>
      <c r="J1898" s="92"/>
      <c r="L1898" s="94" t="s">
        <v>155</v>
      </c>
      <c r="N1898" s="94">
        <f>COUNTIF($E$1:E1908,L1898)</f>
        <v>0</v>
      </c>
    </row>
    <row r="1899" spans="1:16" s="94" customFormat="1" ht="28.5" customHeight="1" x14ac:dyDescent="0.15">
      <c r="A1899" s="249"/>
      <c r="B1899" s="250"/>
      <c r="C1899" s="89"/>
      <c r="D1899" s="90"/>
      <c r="E1899" s="91"/>
      <c r="F1899" s="93"/>
      <c r="G1899" s="93"/>
      <c r="H1899" s="93"/>
      <c r="I1899" s="92"/>
      <c r="J1899" s="92"/>
      <c r="L1899" s="94" t="s">
        <v>171</v>
      </c>
      <c r="N1899" s="94">
        <f>COUNTIF($E$1:E1908,L1899)</f>
        <v>0</v>
      </c>
    </row>
    <row r="1900" spans="1:16" s="94" customFormat="1" ht="28.5" customHeight="1" x14ac:dyDescent="0.15">
      <c r="A1900" s="249"/>
      <c r="B1900" s="250"/>
      <c r="C1900" s="89"/>
      <c r="D1900" s="90"/>
      <c r="E1900" s="91"/>
      <c r="F1900" s="93"/>
      <c r="G1900" s="93"/>
      <c r="H1900" s="93"/>
      <c r="I1900" s="92"/>
      <c r="J1900" s="92"/>
      <c r="L1900" s="94" t="s">
        <v>148</v>
      </c>
      <c r="N1900" s="94">
        <f>COUNTIF($E$1:E1913,L1900)</f>
        <v>0</v>
      </c>
    </row>
    <row r="1901" spans="1:16" s="94" customFormat="1" ht="28.5" customHeight="1" x14ac:dyDescent="0.15">
      <c r="A1901" s="249"/>
      <c r="B1901" s="250"/>
      <c r="C1901" s="89"/>
      <c r="D1901" s="90"/>
      <c r="E1901" s="91"/>
      <c r="F1901" s="93"/>
      <c r="G1901" s="93"/>
      <c r="H1901" s="93"/>
      <c r="I1901" s="92"/>
      <c r="J1901" s="92"/>
      <c r="L1901" s="94" t="s">
        <v>149</v>
      </c>
      <c r="N1901" s="94">
        <f>COUNTIF($E$1:E1908,L1901)</f>
        <v>0</v>
      </c>
    </row>
    <row r="1902" spans="1:16" s="94" customFormat="1" ht="28.5" customHeight="1" x14ac:dyDescent="0.15">
      <c r="A1902" s="249"/>
      <c r="B1902" s="250"/>
      <c r="C1902" s="89"/>
      <c r="D1902" s="90"/>
      <c r="E1902" s="91"/>
      <c r="F1902" s="93"/>
      <c r="G1902" s="93"/>
      <c r="H1902" s="93"/>
      <c r="I1902" s="92"/>
      <c r="J1902" s="92"/>
      <c r="L1902" s="94" t="s">
        <v>150</v>
      </c>
      <c r="N1902" s="94">
        <f>COUNTIF($E$1:E1908,L1902)</f>
        <v>0</v>
      </c>
    </row>
    <row r="1903" spans="1:16" s="94" customFormat="1" ht="28.5" customHeight="1" x14ac:dyDescent="0.15">
      <c r="A1903" s="249"/>
      <c r="B1903" s="250"/>
      <c r="C1903" s="89"/>
      <c r="D1903" s="90"/>
      <c r="E1903" s="91"/>
      <c r="F1903" s="93"/>
      <c r="G1903" s="93"/>
      <c r="H1903" s="93"/>
      <c r="I1903" s="92"/>
      <c r="J1903" s="92"/>
      <c r="L1903" s="94" t="s">
        <v>151</v>
      </c>
      <c r="N1903" s="94">
        <f>COUNTIF($E$1:E1898,L1903)</f>
        <v>0</v>
      </c>
    </row>
    <row r="1904" spans="1:16" s="94" customFormat="1" ht="28.5" customHeight="1" x14ac:dyDescent="0.15">
      <c r="A1904" s="249"/>
      <c r="B1904" s="250"/>
      <c r="C1904" s="89"/>
      <c r="D1904" s="90"/>
      <c r="E1904" s="91"/>
      <c r="F1904" s="93"/>
      <c r="G1904" s="93"/>
      <c r="H1904" s="93"/>
      <c r="I1904" s="92"/>
      <c r="J1904" s="92"/>
      <c r="L1904" s="94" t="s">
        <v>152</v>
      </c>
      <c r="N1904" s="94">
        <f>COUNTIF($E$1:E1908,L1904)</f>
        <v>0</v>
      </c>
    </row>
    <row r="1905" spans="1:16" s="94" customFormat="1" ht="28.5" customHeight="1" x14ac:dyDescent="0.15">
      <c r="A1905" s="249"/>
      <c r="B1905" s="250"/>
      <c r="C1905" s="89"/>
      <c r="D1905" s="90"/>
      <c r="E1905" s="91"/>
      <c r="F1905" s="93"/>
      <c r="G1905" s="93"/>
      <c r="H1905" s="93"/>
      <c r="I1905" s="92"/>
      <c r="J1905" s="92"/>
      <c r="L1905" s="94" t="s">
        <v>179</v>
      </c>
      <c r="N1905" s="94">
        <f>COUNTIF($E$1:E1908,L1905)</f>
        <v>0</v>
      </c>
    </row>
    <row r="1906" spans="1:16" s="94" customFormat="1" ht="28.5" customHeight="1" x14ac:dyDescent="0.15">
      <c r="A1906" s="249"/>
      <c r="B1906" s="250"/>
      <c r="C1906" s="89"/>
      <c r="D1906" s="90"/>
      <c r="E1906" s="91"/>
      <c r="F1906" s="93"/>
      <c r="G1906" s="93"/>
      <c r="H1906" s="93"/>
      <c r="I1906" s="92"/>
      <c r="J1906" s="92"/>
    </row>
    <row r="1907" spans="1:16" s="94" customFormat="1" ht="28.5" customHeight="1" x14ac:dyDescent="0.15">
      <c r="A1907" s="249"/>
      <c r="B1907" s="250"/>
      <c r="C1907" s="89"/>
      <c r="D1907" s="90"/>
      <c r="E1907" s="91"/>
      <c r="F1907" s="93"/>
      <c r="G1907" s="93"/>
      <c r="H1907" s="93"/>
      <c r="I1907" s="92"/>
      <c r="J1907" s="92"/>
    </row>
    <row r="1908" spans="1:16" s="94" customFormat="1" ht="28.5" customHeight="1" x14ac:dyDescent="0.15">
      <c r="A1908" s="249"/>
      <c r="B1908" s="250"/>
      <c r="C1908" s="89"/>
      <c r="D1908" s="90"/>
      <c r="E1908" s="91"/>
      <c r="F1908" s="93"/>
      <c r="G1908" s="93"/>
      <c r="H1908" s="93"/>
      <c r="I1908" s="92"/>
      <c r="J1908" s="92"/>
      <c r="L1908" s="96" t="str">
        <f>L1893</f>
        <v>立候補
準備</v>
      </c>
      <c r="M1908" s="97" t="str">
        <f>IF(E1909="","　　　　　　　　　",SUMIF(D1894:D1908,L1908,C1894:C1908))</f>
        <v>　　　　　　　　　</v>
      </c>
    </row>
    <row r="1909" spans="1:16" s="94" customFormat="1" ht="25.15" customHeight="1" x14ac:dyDescent="0.15">
      <c r="A1909" s="251"/>
      <c r="B1909" s="251"/>
      <c r="D1909" s="98" t="s">
        <v>162</v>
      </c>
      <c r="E1909" s="99" t="str">
        <f>IF(SUM(C1894:C1908)=0,"",SUM(C1894:C1908))</f>
        <v/>
      </c>
      <c r="F1909" s="100" t="str">
        <f>"円、うち立候補準備："&amp;TEXT(M1908,"#,##0")&amp;"円、選挙運動："&amp;TEXT(M1909,"#,##0")&amp;"円）"</f>
        <v>円、うち立候補準備：　　　　　　　　　円、選挙運動：　　　　　　　　　円）</v>
      </c>
      <c r="G1909" s="101"/>
      <c r="H1909" s="100"/>
      <c r="I1909" s="100"/>
      <c r="J1909" s="100"/>
      <c r="L1909" s="96" t="str">
        <f>M1893</f>
        <v>選挙
運動</v>
      </c>
      <c r="M1909" s="97" t="str">
        <f>IF(E1909="","　　　　　　　　　",SUMIF(D1894:D1908,L1909,C1894:C1908))</f>
        <v>　　　　　　　　　</v>
      </c>
    </row>
    <row r="1910" spans="1:16" ht="20.45" customHeight="1" x14ac:dyDescent="0.15">
      <c r="F1910" s="117" t="str">
        <f>IF(E1891="","費計：",E1891&amp;"計：")</f>
        <v>費計：</v>
      </c>
      <c r="G1910" s="253" t="str">
        <f>IF(OR(E1891="",COUNTA(C1894:C1908)=0),"",SUMIF($E$1:E1909,E1891,$E$19:E1909))</f>
        <v/>
      </c>
      <c r="H1910" s="253" t="s">
        <v>29</v>
      </c>
    </row>
    <row r="1911" spans="1:16" ht="20.45" customHeight="1" x14ac:dyDescent="0.15">
      <c r="F1911" s="254" t="s">
        <v>115</v>
      </c>
      <c r="G1911" s="253" t="str">
        <f>IF(E1891="","",SUMIF($E$1:E1909,L1896,$E$19:E1909)+SUMIF($E$1:E1909,L1897,$E$19:E1909))</f>
        <v/>
      </c>
      <c r="H1911" s="253" t="s">
        <v>29</v>
      </c>
    </row>
    <row r="1912" spans="1:16" ht="16.899999999999999" customHeight="1" x14ac:dyDescent="0.15">
      <c r="A1912" s="242" t="s">
        <v>102</v>
      </c>
      <c r="B1912" s="242"/>
      <c r="C1912" s="103" t="str">
        <f>IF($C$1="　","(No.　　)",C1891+1)</f>
        <v>(No.　　)</v>
      </c>
      <c r="D1912" s="84" t="s">
        <v>103</v>
      </c>
      <c r="E1912" s="244"/>
      <c r="G1912" s="86"/>
      <c r="O1912" s="85" t="str">
        <f>IFERROR(VLOOKUP(E1912,L1916:N1926,3,FALSE),"")</f>
        <v/>
      </c>
      <c r="P1912" s="85" t="str">
        <f>IF(OR(E1912=L1917,E1912=L1918),N1917+N1918,"")</f>
        <v/>
      </c>
    </row>
    <row r="1913" spans="1:16" ht="26.25" customHeight="1" x14ac:dyDescent="0.15">
      <c r="A1913" s="245" t="s">
        <v>14</v>
      </c>
      <c r="B1913" s="246"/>
      <c r="C1913" s="209" t="s">
        <v>46</v>
      </c>
      <c r="D1913" s="211" t="s">
        <v>24</v>
      </c>
      <c r="E1913" s="213" t="s">
        <v>25</v>
      </c>
      <c r="F1913" s="116" t="s">
        <v>58</v>
      </c>
      <c r="G1913" s="116"/>
      <c r="H1913" s="116"/>
      <c r="I1913" s="214" t="s">
        <v>44</v>
      </c>
      <c r="J1913" s="213" t="s">
        <v>18</v>
      </c>
      <c r="L1913" s="207" t="s">
        <v>61</v>
      </c>
      <c r="M1913" s="208"/>
    </row>
    <row r="1914" spans="1:16" ht="26.25" customHeight="1" x14ac:dyDescent="0.15">
      <c r="A1914" s="247"/>
      <c r="B1914" s="248"/>
      <c r="C1914" s="210"/>
      <c r="D1914" s="212"/>
      <c r="E1914" s="213"/>
      <c r="F1914" s="87" t="s">
        <v>12</v>
      </c>
      <c r="G1914" s="174" t="s">
        <v>13</v>
      </c>
      <c r="H1914" s="174" t="s">
        <v>17</v>
      </c>
      <c r="I1914" s="214"/>
      <c r="J1914" s="213"/>
      <c r="L1914" s="88" t="s">
        <v>104</v>
      </c>
      <c r="M1914" s="88" t="s">
        <v>101</v>
      </c>
    </row>
    <row r="1915" spans="1:16" s="94" customFormat="1" ht="28.5" customHeight="1" x14ac:dyDescent="0.15">
      <c r="A1915" s="249"/>
      <c r="B1915" s="250"/>
      <c r="C1915" s="89"/>
      <c r="D1915" s="90"/>
      <c r="E1915" s="91"/>
      <c r="F1915" s="93"/>
      <c r="G1915" s="93"/>
      <c r="H1915" s="93"/>
      <c r="I1915" s="92"/>
      <c r="J1915" s="92"/>
    </row>
    <row r="1916" spans="1:16" s="94" customFormat="1" ht="28.5" customHeight="1" x14ac:dyDescent="0.15">
      <c r="A1916" s="249"/>
      <c r="B1916" s="250"/>
      <c r="C1916" s="89"/>
      <c r="D1916" s="90"/>
      <c r="E1916" s="91"/>
      <c r="F1916" s="93"/>
      <c r="G1916" s="93"/>
      <c r="H1916" s="93"/>
      <c r="I1916" s="92"/>
      <c r="J1916" s="92"/>
      <c r="L1916" s="94" t="s">
        <v>133</v>
      </c>
      <c r="N1916" s="94">
        <f>COUNTIF($E$1:E1929,L1916)</f>
        <v>0</v>
      </c>
      <c r="O1916" s="95"/>
    </row>
    <row r="1917" spans="1:16" s="94" customFormat="1" ht="28.5" customHeight="1" x14ac:dyDescent="0.15">
      <c r="A1917" s="249"/>
      <c r="B1917" s="250"/>
      <c r="C1917" s="89"/>
      <c r="D1917" s="90"/>
      <c r="E1917" s="91"/>
      <c r="F1917" s="93"/>
      <c r="G1917" s="93"/>
      <c r="H1917" s="93"/>
      <c r="I1917" s="92"/>
      <c r="J1917" s="92"/>
      <c r="L1917" s="94" t="s">
        <v>154</v>
      </c>
      <c r="N1917" s="94">
        <f>COUNTIF($E$1:E1929,L1917)</f>
        <v>0</v>
      </c>
      <c r="O1917" s="95"/>
    </row>
    <row r="1918" spans="1:16" s="94" customFormat="1" ht="28.5" customHeight="1" x14ac:dyDescent="0.15">
      <c r="A1918" s="249"/>
      <c r="B1918" s="250"/>
      <c r="C1918" s="89"/>
      <c r="D1918" s="90"/>
      <c r="E1918" s="91"/>
      <c r="F1918" s="93"/>
      <c r="G1918" s="93"/>
      <c r="H1918" s="93"/>
      <c r="I1918" s="92"/>
      <c r="J1918" s="92"/>
      <c r="L1918" s="94" t="s">
        <v>161</v>
      </c>
      <c r="N1918" s="94">
        <f>COUNTIF($E$1:E1929,L1918)</f>
        <v>0</v>
      </c>
    </row>
    <row r="1919" spans="1:16" s="94" customFormat="1" ht="28.5" customHeight="1" x14ac:dyDescent="0.15">
      <c r="A1919" s="249"/>
      <c r="B1919" s="250"/>
      <c r="C1919" s="89"/>
      <c r="D1919" s="90"/>
      <c r="E1919" s="91"/>
      <c r="F1919" s="93"/>
      <c r="G1919" s="93"/>
      <c r="H1919" s="93"/>
      <c r="I1919" s="92"/>
      <c r="J1919" s="92"/>
      <c r="L1919" s="94" t="s">
        <v>177</v>
      </c>
      <c r="N1919" s="94">
        <f>COUNTIF($E$1:E1929,L1919)</f>
        <v>0</v>
      </c>
    </row>
    <row r="1920" spans="1:16" s="94" customFormat="1" ht="28.5" customHeight="1" x14ac:dyDescent="0.15">
      <c r="A1920" s="249"/>
      <c r="B1920" s="250"/>
      <c r="C1920" s="89"/>
      <c r="D1920" s="90"/>
      <c r="E1920" s="91"/>
      <c r="F1920" s="93"/>
      <c r="G1920" s="93"/>
      <c r="H1920" s="93"/>
      <c r="I1920" s="92"/>
      <c r="J1920" s="92"/>
      <c r="L1920" s="94" t="s">
        <v>164</v>
      </c>
      <c r="N1920" s="94">
        <f>COUNTIF($E$1:E1929,L1920)</f>
        <v>0</v>
      </c>
    </row>
    <row r="1921" spans="1:16" s="94" customFormat="1" ht="28.5" customHeight="1" x14ac:dyDescent="0.15">
      <c r="A1921" s="249"/>
      <c r="B1921" s="250"/>
      <c r="C1921" s="89"/>
      <c r="D1921" s="90"/>
      <c r="E1921" s="91"/>
      <c r="F1921" s="93"/>
      <c r="G1921" s="93"/>
      <c r="H1921" s="93"/>
      <c r="I1921" s="92"/>
      <c r="J1921" s="92"/>
      <c r="L1921" s="94" t="s">
        <v>156</v>
      </c>
      <c r="N1921" s="94">
        <f>COUNTIF($E$1:E1934,L1921)</f>
        <v>0</v>
      </c>
    </row>
    <row r="1922" spans="1:16" s="94" customFormat="1" ht="28.5" customHeight="1" x14ac:dyDescent="0.15">
      <c r="A1922" s="249"/>
      <c r="B1922" s="250"/>
      <c r="C1922" s="89"/>
      <c r="D1922" s="90"/>
      <c r="E1922" s="91"/>
      <c r="F1922" s="93"/>
      <c r="G1922" s="93"/>
      <c r="H1922" s="93"/>
      <c r="I1922" s="92"/>
      <c r="J1922" s="92"/>
      <c r="L1922" s="94" t="s">
        <v>149</v>
      </c>
      <c r="N1922" s="94">
        <f>COUNTIF($E$1:E1929,L1922)</f>
        <v>0</v>
      </c>
    </row>
    <row r="1923" spans="1:16" s="94" customFormat="1" ht="28.5" customHeight="1" x14ac:dyDescent="0.15">
      <c r="A1923" s="249"/>
      <c r="B1923" s="250"/>
      <c r="C1923" s="89"/>
      <c r="D1923" s="90"/>
      <c r="E1923" s="91"/>
      <c r="F1923" s="93"/>
      <c r="G1923" s="93"/>
      <c r="H1923" s="93"/>
      <c r="I1923" s="92"/>
      <c r="J1923" s="92"/>
      <c r="L1923" s="94" t="s">
        <v>168</v>
      </c>
      <c r="N1923" s="94">
        <f>COUNTIF($E$1:E1929,L1923)</f>
        <v>0</v>
      </c>
    </row>
    <row r="1924" spans="1:16" s="94" customFormat="1" ht="28.5" customHeight="1" x14ac:dyDescent="0.15">
      <c r="A1924" s="249"/>
      <c r="B1924" s="250"/>
      <c r="C1924" s="89"/>
      <c r="D1924" s="90"/>
      <c r="E1924" s="91"/>
      <c r="F1924" s="93"/>
      <c r="G1924" s="93"/>
      <c r="H1924" s="93"/>
      <c r="I1924" s="92"/>
      <c r="J1924" s="92"/>
      <c r="L1924" s="94" t="s">
        <v>165</v>
      </c>
      <c r="N1924" s="94">
        <f>COUNTIF($E$1:E1919,L1924)</f>
        <v>0</v>
      </c>
    </row>
    <row r="1925" spans="1:16" s="94" customFormat="1" ht="28.5" customHeight="1" x14ac:dyDescent="0.15">
      <c r="A1925" s="249"/>
      <c r="B1925" s="250"/>
      <c r="C1925" s="89"/>
      <c r="D1925" s="90"/>
      <c r="E1925" s="91"/>
      <c r="F1925" s="93"/>
      <c r="G1925" s="93"/>
      <c r="H1925" s="93"/>
      <c r="I1925" s="92"/>
      <c r="J1925" s="92"/>
      <c r="L1925" s="94" t="s">
        <v>152</v>
      </c>
      <c r="N1925" s="94">
        <f>COUNTIF($E$1:E1929,L1925)</f>
        <v>0</v>
      </c>
    </row>
    <row r="1926" spans="1:16" s="94" customFormat="1" ht="28.5" customHeight="1" x14ac:dyDescent="0.15">
      <c r="A1926" s="249"/>
      <c r="B1926" s="250"/>
      <c r="C1926" s="89"/>
      <c r="D1926" s="90"/>
      <c r="E1926" s="91"/>
      <c r="F1926" s="93"/>
      <c r="G1926" s="93"/>
      <c r="H1926" s="93"/>
      <c r="I1926" s="92"/>
      <c r="J1926" s="92"/>
      <c r="L1926" s="94" t="s">
        <v>144</v>
      </c>
      <c r="N1926" s="94">
        <f>COUNTIF($E$1:E1929,L1926)</f>
        <v>0</v>
      </c>
    </row>
    <row r="1927" spans="1:16" s="94" customFormat="1" ht="28.5" customHeight="1" x14ac:dyDescent="0.15">
      <c r="A1927" s="249"/>
      <c r="B1927" s="250"/>
      <c r="C1927" s="89"/>
      <c r="D1927" s="90"/>
      <c r="E1927" s="91"/>
      <c r="F1927" s="93"/>
      <c r="G1927" s="93"/>
      <c r="H1927" s="93"/>
      <c r="I1927" s="92"/>
      <c r="J1927" s="92"/>
    </row>
    <row r="1928" spans="1:16" s="94" customFormat="1" ht="28.5" customHeight="1" x14ac:dyDescent="0.15">
      <c r="A1928" s="249"/>
      <c r="B1928" s="250"/>
      <c r="C1928" s="89"/>
      <c r="D1928" s="90"/>
      <c r="E1928" s="91"/>
      <c r="F1928" s="93"/>
      <c r="G1928" s="93"/>
      <c r="H1928" s="93"/>
      <c r="I1928" s="92"/>
      <c r="J1928" s="92"/>
    </row>
    <row r="1929" spans="1:16" s="94" customFormat="1" ht="28.5" customHeight="1" x14ac:dyDescent="0.15">
      <c r="A1929" s="249"/>
      <c r="B1929" s="250"/>
      <c r="C1929" s="89"/>
      <c r="D1929" s="90"/>
      <c r="E1929" s="91"/>
      <c r="F1929" s="93"/>
      <c r="G1929" s="93"/>
      <c r="H1929" s="93"/>
      <c r="I1929" s="92"/>
      <c r="J1929" s="92"/>
      <c r="L1929" s="96" t="str">
        <f>L1914</f>
        <v>立候補
準備</v>
      </c>
      <c r="M1929" s="97" t="str">
        <f>IF(E1930="","　　　　　　　　　",SUMIF(D1915:D1929,L1929,C1915:C1929))</f>
        <v>　　　　　　　　　</v>
      </c>
    </row>
    <row r="1930" spans="1:16" s="94" customFormat="1" ht="25.15" customHeight="1" x14ac:dyDescent="0.15">
      <c r="A1930" s="251"/>
      <c r="B1930" s="251"/>
      <c r="D1930" s="98" t="s">
        <v>162</v>
      </c>
      <c r="E1930" s="99" t="str">
        <f>IF(SUM(C1915:C1929)=0,"",SUM(C1915:C1929))</f>
        <v/>
      </c>
      <c r="F1930" s="100" t="str">
        <f>"円、うち立候補準備："&amp;TEXT(M1929,"#,##0")&amp;"円、選挙運動："&amp;TEXT(M1930,"#,##0")&amp;"円）"</f>
        <v>円、うち立候補準備：　　　　　　　　　円、選挙運動：　　　　　　　　　円）</v>
      </c>
      <c r="G1930" s="101"/>
      <c r="H1930" s="100"/>
      <c r="I1930" s="100"/>
      <c r="J1930" s="100"/>
      <c r="L1930" s="96" t="str">
        <f>M1914</f>
        <v>選挙
運動</v>
      </c>
      <c r="M1930" s="97" t="str">
        <f>IF(E1930="","　　　　　　　　　",SUMIF(D1915:D1929,L1930,C1915:C1929))</f>
        <v>　　　　　　　　　</v>
      </c>
    </row>
    <row r="1931" spans="1:16" ht="20.45" customHeight="1" x14ac:dyDescent="0.15">
      <c r="F1931" s="117" t="str">
        <f>IF(E1912="","費計：",E1912&amp;"計：")</f>
        <v>費計：</v>
      </c>
      <c r="G1931" s="253" t="str">
        <f>IF(OR(E1912="",COUNTA(C1915:C1929)=0),"",SUMIF($E$1:E1930,E1912,$E$19:E1930))</f>
        <v/>
      </c>
      <c r="H1931" s="253" t="s">
        <v>29</v>
      </c>
    </row>
    <row r="1932" spans="1:16" ht="20.45" customHeight="1" x14ac:dyDescent="0.15">
      <c r="F1932" s="254" t="s">
        <v>115</v>
      </c>
      <c r="G1932" s="253" t="str">
        <f>IF(E1912="","",SUMIF($E$1:E1930,L1917,$E$19:E1930)+SUMIF($E$1:E1930,L1918,$E$19:E1930))</f>
        <v/>
      </c>
      <c r="H1932" s="253" t="s">
        <v>29</v>
      </c>
    </row>
    <row r="1933" spans="1:16" ht="16.899999999999999" customHeight="1" x14ac:dyDescent="0.15">
      <c r="A1933" s="242" t="s">
        <v>102</v>
      </c>
      <c r="B1933" s="242"/>
      <c r="C1933" s="103" t="str">
        <f>IF($C$1="　","(No.　　)",C1912+1)</f>
        <v>(No.　　)</v>
      </c>
      <c r="D1933" s="84" t="s">
        <v>103</v>
      </c>
      <c r="E1933" s="244"/>
      <c r="G1933" s="86"/>
      <c r="O1933" s="85" t="str">
        <f>IFERROR(VLOOKUP(E1933,L1937:N1947,3,FALSE),"")</f>
        <v/>
      </c>
      <c r="P1933" s="85" t="str">
        <f>IF(OR(E1933=L1938,E1933=L1939),N1938+N1939,"")</f>
        <v/>
      </c>
    </row>
    <row r="1934" spans="1:16" ht="26.25" customHeight="1" x14ac:dyDescent="0.15">
      <c r="A1934" s="245" t="s">
        <v>14</v>
      </c>
      <c r="B1934" s="246"/>
      <c r="C1934" s="209" t="s">
        <v>46</v>
      </c>
      <c r="D1934" s="211" t="s">
        <v>24</v>
      </c>
      <c r="E1934" s="213" t="s">
        <v>25</v>
      </c>
      <c r="F1934" s="116" t="s">
        <v>58</v>
      </c>
      <c r="G1934" s="116"/>
      <c r="H1934" s="116"/>
      <c r="I1934" s="214" t="s">
        <v>44</v>
      </c>
      <c r="J1934" s="213" t="s">
        <v>18</v>
      </c>
      <c r="L1934" s="207" t="s">
        <v>61</v>
      </c>
      <c r="M1934" s="208"/>
    </row>
    <row r="1935" spans="1:16" ht="26.25" customHeight="1" x14ac:dyDescent="0.15">
      <c r="A1935" s="247"/>
      <c r="B1935" s="248"/>
      <c r="C1935" s="210"/>
      <c r="D1935" s="212"/>
      <c r="E1935" s="213"/>
      <c r="F1935" s="87" t="s">
        <v>12</v>
      </c>
      <c r="G1935" s="174" t="s">
        <v>13</v>
      </c>
      <c r="H1935" s="174" t="s">
        <v>17</v>
      </c>
      <c r="I1935" s="214"/>
      <c r="J1935" s="213"/>
      <c r="L1935" s="88" t="s">
        <v>104</v>
      </c>
      <c r="M1935" s="88" t="s">
        <v>101</v>
      </c>
    </row>
    <row r="1936" spans="1:16" s="94" customFormat="1" ht="28.5" customHeight="1" x14ac:dyDescent="0.15">
      <c r="A1936" s="249"/>
      <c r="B1936" s="250"/>
      <c r="C1936" s="89"/>
      <c r="D1936" s="90"/>
      <c r="E1936" s="91"/>
      <c r="F1936" s="93"/>
      <c r="G1936" s="93"/>
      <c r="H1936" s="93"/>
      <c r="I1936" s="92"/>
      <c r="J1936" s="92"/>
    </row>
    <row r="1937" spans="1:15" s="94" customFormat="1" ht="28.5" customHeight="1" x14ac:dyDescent="0.15">
      <c r="A1937" s="249"/>
      <c r="B1937" s="250"/>
      <c r="C1937" s="89"/>
      <c r="D1937" s="90"/>
      <c r="E1937" s="91"/>
      <c r="F1937" s="93"/>
      <c r="G1937" s="93"/>
      <c r="H1937" s="93"/>
      <c r="I1937" s="92"/>
      <c r="J1937" s="92"/>
      <c r="L1937" s="94" t="s">
        <v>133</v>
      </c>
      <c r="N1937" s="94">
        <f>COUNTIF($E$1:E1950,L1937)</f>
        <v>0</v>
      </c>
      <c r="O1937" s="95"/>
    </row>
    <row r="1938" spans="1:15" s="94" customFormat="1" ht="28.5" customHeight="1" x14ac:dyDescent="0.15">
      <c r="A1938" s="249"/>
      <c r="B1938" s="250"/>
      <c r="C1938" s="89"/>
      <c r="D1938" s="90"/>
      <c r="E1938" s="91"/>
      <c r="F1938" s="93"/>
      <c r="G1938" s="93"/>
      <c r="H1938" s="93"/>
      <c r="I1938" s="92"/>
      <c r="J1938" s="92"/>
      <c r="L1938" s="94" t="s">
        <v>154</v>
      </c>
      <c r="N1938" s="94">
        <f>COUNTIF($E$1:E1950,L1938)</f>
        <v>0</v>
      </c>
      <c r="O1938" s="95"/>
    </row>
    <row r="1939" spans="1:15" s="94" customFormat="1" ht="28.5" customHeight="1" x14ac:dyDescent="0.15">
      <c r="A1939" s="249"/>
      <c r="B1939" s="250"/>
      <c r="C1939" s="89"/>
      <c r="D1939" s="90"/>
      <c r="E1939" s="91"/>
      <c r="F1939" s="93"/>
      <c r="G1939" s="93"/>
      <c r="H1939" s="93"/>
      <c r="I1939" s="92"/>
      <c r="J1939" s="92"/>
      <c r="L1939" s="94" t="s">
        <v>161</v>
      </c>
      <c r="N1939" s="94">
        <f>COUNTIF($E$1:E1950,L1939)</f>
        <v>0</v>
      </c>
    </row>
    <row r="1940" spans="1:15" s="94" customFormat="1" ht="28.5" customHeight="1" x14ac:dyDescent="0.15">
      <c r="A1940" s="249"/>
      <c r="B1940" s="250"/>
      <c r="C1940" s="89"/>
      <c r="D1940" s="90"/>
      <c r="E1940" s="91"/>
      <c r="F1940" s="93"/>
      <c r="G1940" s="93"/>
      <c r="H1940" s="93"/>
      <c r="I1940" s="92"/>
      <c r="J1940" s="92"/>
      <c r="L1940" s="94" t="s">
        <v>155</v>
      </c>
      <c r="N1940" s="94">
        <f>COUNTIF($E$1:E1950,L1940)</f>
        <v>0</v>
      </c>
    </row>
    <row r="1941" spans="1:15" s="94" customFormat="1" ht="28.5" customHeight="1" x14ac:dyDescent="0.15">
      <c r="A1941" s="249"/>
      <c r="B1941" s="250"/>
      <c r="C1941" s="89"/>
      <c r="D1941" s="90"/>
      <c r="E1941" s="91"/>
      <c r="F1941" s="93"/>
      <c r="G1941" s="93"/>
      <c r="H1941" s="93"/>
      <c r="I1941" s="92"/>
      <c r="J1941" s="92"/>
      <c r="L1941" s="94" t="s">
        <v>147</v>
      </c>
      <c r="N1941" s="94">
        <f>COUNTIF($E$1:E1950,L1941)</f>
        <v>0</v>
      </c>
    </row>
    <row r="1942" spans="1:15" s="94" customFormat="1" ht="28.5" customHeight="1" x14ac:dyDescent="0.15">
      <c r="A1942" s="249"/>
      <c r="B1942" s="250"/>
      <c r="C1942" s="89"/>
      <c r="D1942" s="90"/>
      <c r="E1942" s="91"/>
      <c r="F1942" s="93"/>
      <c r="G1942" s="93"/>
      <c r="H1942" s="93"/>
      <c r="I1942" s="92"/>
      <c r="J1942" s="92"/>
      <c r="L1942" s="94" t="s">
        <v>156</v>
      </c>
      <c r="N1942" s="94">
        <f>COUNTIF($E$1:E1955,L1942)</f>
        <v>0</v>
      </c>
    </row>
    <row r="1943" spans="1:15" s="94" customFormat="1" ht="28.5" customHeight="1" x14ac:dyDescent="0.15">
      <c r="A1943" s="249"/>
      <c r="B1943" s="250"/>
      <c r="C1943" s="89"/>
      <c r="D1943" s="90"/>
      <c r="E1943" s="91"/>
      <c r="F1943" s="93"/>
      <c r="G1943" s="93"/>
      <c r="H1943" s="93"/>
      <c r="I1943" s="92"/>
      <c r="J1943" s="92"/>
      <c r="L1943" s="94" t="s">
        <v>149</v>
      </c>
      <c r="N1943" s="94">
        <f>COUNTIF($E$1:E1950,L1943)</f>
        <v>0</v>
      </c>
    </row>
    <row r="1944" spans="1:15" s="94" customFormat="1" ht="28.5" customHeight="1" x14ac:dyDescent="0.15">
      <c r="A1944" s="249"/>
      <c r="B1944" s="250"/>
      <c r="C1944" s="89"/>
      <c r="D1944" s="90"/>
      <c r="E1944" s="91"/>
      <c r="F1944" s="93"/>
      <c r="G1944" s="93"/>
      <c r="H1944" s="93"/>
      <c r="I1944" s="92"/>
      <c r="J1944" s="92"/>
      <c r="L1944" s="94" t="s">
        <v>158</v>
      </c>
      <c r="N1944" s="94">
        <f>COUNTIF($E$1:E1950,L1944)</f>
        <v>0</v>
      </c>
    </row>
    <row r="1945" spans="1:15" s="94" customFormat="1" ht="28.5" customHeight="1" x14ac:dyDescent="0.15">
      <c r="A1945" s="249"/>
      <c r="B1945" s="250"/>
      <c r="C1945" s="89"/>
      <c r="D1945" s="90"/>
      <c r="E1945" s="91"/>
      <c r="F1945" s="93"/>
      <c r="G1945" s="93"/>
      <c r="H1945" s="93"/>
      <c r="I1945" s="92"/>
      <c r="J1945" s="92"/>
      <c r="L1945" s="94" t="s">
        <v>151</v>
      </c>
      <c r="N1945" s="94">
        <f>COUNTIF($E$1:E1940,L1945)</f>
        <v>0</v>
      </c>
    </row>
    <row r="1946" spans="1:15" s="94" customFormat="1" ht="28.5" customHeight="1" x14ac:dyDescent="0.15">
      <c r="A1946" s="249"/>
      <c r="B1946" s="250"/>
      <c r="C1946" s="89"/>
      <c r="D1946" s="90"/>
      <c r="E1946" s="91"/>
      <c r="F1946" s="93"/>
      <c r="G1946" s="93"/>
      <c r="H1946" s="93"/>
      <c r="I1946" s="92"/>
      <c r="J1946" s="92"/>
      <c r="L1946" s="94" t="s">
        <v>159</v>
      </c>
      <c r="N1946" s="94">
        <f>COUNTIF($E$1:E1950,L1946)</f>
        <v>0</v>
      </c>
    </row>
    <row r="1947" spans="1:15" s="94" customFormat="1" ht="28.5" customHeight="1" x14ac:dyDescent="0.15">
      <c r="A1947" s="249"/>
      <c r="B1947" s="250"/>
      <c r="C1947" s="89"/>
      <c r="D1947" s="90"/>
      <c r="E1947" s="91"/>
      <c r="F1947" s="93"/>
      <c r="G1947" s="93"/>
      <c r="H1947" s="93"/>
      <c r="I1947" s="92"/>
      <c r="J1947" s="92"/>
      <c r="L1947" s="94" t="s">
        <v>144</v>
      </c>
      <c r="N1947" s="94">
        <f>COUNTIF($E$1:E1950,L1947)</f>
        <v>0</v>
      </c>
    </row>
    <row r="1948" spans="1:15" s="94" customFormat="1" ht="28.5" customHeight="1" x14ac:dyDescent="0.15">
      <c r="A1948" s="249"/>
      <c r="B1948" s="250"/>
      <c r="C1948" s="89"/>
      <c r="D1948" s="90"/>
      <c r="E1948" s="91"/>
      <c r="F1948" s="93"/>
      <c r="G1948" s="93"/>
      <c r="H1948" s="93"/>
      <c r="I1948" s="92"/>
      <c r="J1948" s="92"/>
    </row>
    <row r="1949" spans="1:15" s="94" customFormat="1" ht="28.5" customHeight="1" x14ac:dyDescent="0.15">
      <c r="A1949" s="249"/>
      <c r="B1949" s="250"/>
      <c r="C1949" s="89"/>
      <c r="D1949" s="90"/>
      <c r="E1949" s="91"/>
      <c r="F1949" s="93"/>
      <c r="G1949" s="93"/>
      <c r="H1949" s="93"/>
      <c r="I1949" s="92"/>
      <c r="J1949" s="92"/>
    </row>
    <row r="1950" spans="1:15" s="94" customFormat="1" ht="28.5" customHeight="1" x14ac:dyDescent="0.15">
      <c r="A1950" s="249"/>
      <c r="B1950" s="250"/>
      <c r="C1950" s="89"/>
      <c r="D1950" s="90"/>
      <c r="E1950" s="91"/>
      <c r="F1950" s="93"/>
      <c r="G1950" s="93"/>
      <c r="H1950" s="93"/>
      <c r="I1950" s="92"/>
      <c r="J1950" s="92"/>
      <c r="L1950" s="96" t="str">
        <f>L1935</f>
        <v>立候補
準備</v>
      </c>
      <c r="M1950" s="97" t="str">
        <f>IF(E1951="","　　　　　　　　　",SUMIF(D1936:D1950,L1950,C1936:C1950))</f>
        <v>　　　　　　　　　</v>
      </c>
    </row>
    <row r="1951" spans="1:15" s="94" customFormat="1" ht="25.15" customHeight="1" x14ac:dyDescent="0.15">
      <c r="A1951" s="251"/>
      <c r="B1951" s="251"/>
      <c r="D1951" s="98" t="s">
        <v>169</v>
      </c>
      <c r="E1951" s="99" t="str">
        <f>IF(SUM(C1936:C1950)=0,"",SUM(C1936:C1950))</f>
        <v/>
      </c>
      <c r="F1951" s="100" t="str">
        <f>"円、うち立候補準備："&amp;TEXT(M1950,"#,##0")&amp;"円、選挙運動："&amp;TEXT(M1951,"#,##0")&amp;"円）"</f>
        <v>円、うち立候補準備：　　　　　　　　　円、選挙運動：　　　　　　　　　円）</v>
      </c>
      <c r="G1951" s="101"/>
      <c r="H1951" s="100"/>
      <c r="I1951" s="100"/>
      <c r="J1951" s="100"/>
      <c r="L1951" s="96" t="str">
        <f>M1935</f>
        <v>選挙
運動</v>
      </c>
      <c r="M1951" s="97" t="str">
        <f>IF(E1951="","　　　　　　　　　",SUMIF(D1936:D1950,L1951,C1936:C1950))</f>
        <v>　　　　　　　　　</v>
      </c>
    </row>
    <row r="1952" spans="1:15" ht="20.45" customHeight="1" x14ac:dyDescent="0.15">
      <c r="F1952" s="117" t="str">
        <f>IF(E1933="","費計：",E1933&amp;"計：")</f>
        <v>費計：</v>
      </c>
      <c r="G1952" s="253" t="str">
        <f>IF(OR(E1933="",COUNTA(C1936:C1950)=0),"",SUMIF($E$1:E1951,E1933,$E$19:E1951))</f>
        <v/>
      </c>
      <c r="H1952" s="253" t="s">
        <v>29</v>
      </c>
    </row>
    <row r="1953" spans="1:16" ht="20.45" customHeight="1" x14ac:dyDescent="0.15">
      <c r="F1953" s="254" t="s">
        <v>115</v>
      </c>
      <c r="G1953" s="253" t="str">
        <f>IF(E1933="","",SUMIF($E$1:E1951,L1938,$E$19:E1951)+SUMIF($E$1:E1951,L1939,$E$19:E1951))</f>
        <v/>
      </c>
      <c r="H1953" s="253" t="s">
        <v>29</v>
      </c>
    </row>
    <row r="1954" spans="1:16" ht="16.899999999999999" customHeight="1" x14ac:dyDescent="0.15">
      <c r="A1954" s="242" t="s">
        <v>102</v>
      </c>
      <c r="B1954" s="242"/>
      <c r="C1954" s="103" t="str">
        <f>IF($C$1="　","(No.　　)",C1933+1)</f>
        <v>(No.　　)</v>
      </c>
      <c r="D1954" s="84" t="s">
        <v>103</v>
      </c>
      <c r="E1954" s="244"/>
      <c r="G1954" s="86"/>
      <c r="O1954" s="85" t="str">
        <f>IFERROR(VLOOKUP(E1954,L1958:N1968,3,FALSE),"")</f>
        <v/>
      </c>
      <c r="P1954" s="85" t="str">
        <f>IF(OR(E1954=L1959,E1954=L1960),N1959+N1960,"")</f>
        <v/>
      </c>
    </row>
    <row r="1955" spans="1:16" ht="26.25" customHeight="1" x14ac:dyDescent="0.15">
      <c r="A1955" s="245" t="s">
        <v>14</v>
      </c>
      <c r="B1955" s="246"/>
      <c r="C1955" s="209" t="s">
        <v>46</v>
      </c>
      <c r="D1955" s="211" t="s">
        <v>24</v>
      </c>
      <c r="E1955" s="213" t="s">
        <v>25</v>
      </c>
      <c r="F1955" s="116" t="s">
        <v>58</v>
      </c>
      <c r="G1955" s="116"/>
      <c r="H1955" s="116"/>
      <c r="I1955" s="214" t="s">
        <v>44</v>
      </c>
      <c r="J1955" s="213" t="s">
        <v>18</v>
      </c>
      <c r="L1955" s="207" t="s">
        <v>61</v>
      </c>
      <c r="M1955" s="208"/>
    </row>
    <row r="1956" spans="1:16" ht="26.25" customHeight="1" x14ac:dyDescent="0.15">
      <c r="A1956" s="247"/>
      <c r="B1956" s="248"/>
      <c r="C1956" s="210"/>
      <c r="D1956" s="212"/>
      <c r="E1956" s="213"/>
      <c r="F1956" s="87" t="s">
        <v>12</v>
      </c>
      <c r="G1956" s="174" t="s">
        <v>13</v>
      </c>
      <c r="H1956" s="174" t="s">
        <v>17</v>
      </c>
      <c r="I1956" s="214"/>
      <c r="J1956" s="213"/>
      <c r="L1956" s="88" t="s">
        <v>104</v>
      </c>
      <c r="M1956" s="88" t="s">
        <v>101</v>
      </c>
    </row>
    <row r="1957" spans="1:16" s="94" customFormat="1" ht="28.5" customHeight="1" x14ac:dyDescent="0.15">
      <c r="A1957" s="249"/>
      <c r="B1957" s="250"/>
      <c r="C1957" s="89"/>
      <c r="D1957" s="90"/>
      <c r="E1957" s="91"/>
      <c r="F1957" s="93"/>
      <c r="G1957" s="93"/>
      <c r="H1957" s="93"/>
      <c r="I1957" s="92"/>
      <c r="J1957" s="92"/>
    </row>
    <row r="1958" spans="1:16" s="94" customFormat="1" ht="28.5" customHeight="1" x14ac:dyDescent="0.15">
      <c r="A1958" s="249"/>
      <c r="B1958" s="250"/>
      <c r="C1958" s="89"/>
      <c r="D1958" s="90"/>
      <c r="E1958" s="91"/>
      <c r="F1958" s="93"/>
      <c r="G1958" s="93"/>
      <c r="H1958" s="93"/>
      <c r="I1958" s="92"/>
      <c r="J1958" s="92"/>
      <c r="L1958" s="94" t="s">
        <v>175</v>
      </c>
      <c r="N1958" s="94">
        <f>COUNTIF($E$1:E1971,L1958)</f>
        <v>0</v>
      </c>
      <c r="O1958" s="95"/>
    </row>
    <row r="1959" spans="1:16" s="94" customFormat="1" ht="28.5" customHeight="1" x14ac:dyDescent="0.15">
      <c r="A1959" s="249"/>
      <c r="B1959" s="250"/>
      <c r="C1959" s="89"/>
      <c r="D1959" s="90"/>
      <c r="E1959" s="91"/>
      <c r="F1959" s="93"/>
      <c r="G1959" s="93"/>
      <c r="H1959" s="93"/>
      <c r="I1959" s="92"/>
      <c r="J1959" s="92"/>
      <c r="L1959" s="94" t="s">
        <v>145</v>
      </c>
      <c r="N1959" s="94">
        <f>COUNTIF($E$1:E1971,L1959)</f>
        <v>0</v>
      </c>
      <c r="O1959" s="95"/>
    </row>
    <row r="1960" spans="1:16" s="94" customFormat="1" ht="28.5" customHeight="1" x14ac:dyDescent="0.15">
      <c r="A1960" s="249"/>
      <c r="B1960" s="250"/>
      <c r="C1960" s="89"/>
      <c r="D1960" s="90"/>
      <c r="E1960" s="91"/>
      <c r="F1960" s="93"/>
      <c r="G1960" s="93"/>
      <c r="H1960" s="93"/>
      <c r="I1960" s="92"/>
      <c r="J1960" s="92"/>
      <c r="L1960" s="94" t="s">
        <v>161</v>
      </c>
      <c r="N1960" s="94">
        <f>COUNTIF($E$1:E1971,L1960)</f>
        <v>0</v>
      </c>
    </row>
    <row r="1961" spans="1:16" s="94" customFormat="1" ht="28.5" customHeight="1" x14ac:dyDescent="0.15">
      <c r="A1961" s="249"/>
      <c r="B1961" s="250"/>
      <c r="C1961" s="89"/>
      <c r="D1961" s="90"/>
      <c r="E1961" s="91"/>
      <c r="F1961" s="93"/>
      <c r="G1961" s="93"/>
      <c r="H1961" s="93"/>
      <c r="I1961" s="92"/>
      <c r="J1961" s="92"/>
      <c r="L1961" s="94" t="s">
        <v>177</v>
      </c>
      <c r="N1961" s="94">
        <f>COUNTIF($E$1:E1971,L1961)</f>
        <v>0</v>
      </c>
    </row>
    <row r="1962" spans="1:16" s="94" customFormat="1" ht="28.5" customHeight="1" x14ac:dyDescent="0.15">
      <c r="A1962" s="249"/>
      <c r="B1962" s="250"/>
      <c r="C1962" s="89"/>
      <c r="D1962" s="90"/>
      <c r="E1962" s="91"/>
      <c r="F1962" s="93"/>
      <c r="G1962" s="93"/>
      <c r="H1962" s="93"/>
      <c r="I1962" s="92"/>
      <c r="J1962" s="92"/>
      <c r="L1962" s="94" t="s">
        <v>171</v>
      </c>
      <c r="N1962" s="94">
        <f>COUNTIF($E$1:E1971,L1962)</f>
        <v>0</v>
      </c>
    </row>
    <row r="1963" spans="1:16" s="94" customFormat="1" ht="28.5" customHeight="1" x14ac:dyDescent="0.15">
      <c r="A1963" s="249"/>
      <c r="B1963" s="250"/>
      <c r="C1963" s="89"/>
      <c r="D1963" s="90"/>
      <c r="E1963" s="91"/>
      <c r="F1963" s="93"/>
      <c r="G1963" s="93"/>
      <c r="H1963" s="93"/>
      <c r="I1963" s="92"/>
      <c r="J1963" s="92"/>
      <c r="L1963" s="94" t="s">
        <v>180</v>
      </c>
      <c r="N1963" s="94">
        <f>COUNTIF($E$1:E1976,L1963)</f>
        <v>0</v>
      </c>
    </row>
    <row r="1964" spans="1:16" s="94" customFormat="1" ht="28.5" customHeight="1" x14ac:dyDescent="0.15">
      <c r="A1964" s="249"/>
      <c r="B1964" s="250"/>
      <c r="C1964" s="89"/>
      <c r="D1964" s="90"/>
      <c r="E1964" s="91"/>
      <c r="F1964" s="93"/>
      <c r="G1964" s="93"/>
      <c r="H1964" s="93"/>
      <c r="I1964" s="92"/>
      <c r="J1964" s="92"/>
      <c r="L1964" s="94" t="s">
        <v>181</v>
      </c>
      <c r="N1964" s="94">
        <f>COUNTIF($E$1:E1971,L1964)</f>
        <v>0</v>
      </c>
    </row>
    <row r="1965" spans="1:16" s="94" customFormat="1" ht="28.5" customHeight="1" x14ac:dyDescent="0.15">
      <c r="A1965" s="249"/>
      <c r="B1965" s="250"/>
      <c r="C1965" s="89"/>
      <c r="D1965" s="90"/>
      <c r="E1965" s="91"/>
      <c r="F1965" s="93"/>
      <c r="G1965" s="93"/>
      <c r="H1965" s="93"/>
      <c r="I1965" s="92"/>
      <c r="J1965" s="92"/>
      <c r="L1965" s="94" t="s">
        <v>182</v>
      </c>
      <c r="N1965" s="94">
        <f>COUNTIF($E$1:E1971,L1965)</f>
        <v>0</v>
      </c>
    </row>
    <row r="1966" spans="1:16" s="94" customFormat="1" ht="28.5" customHeight="1" x14ac:dyDescent="0.15">
      <c r="A1966" s="249"/>
      <c r="B1966" s="250"/>
      <c r="C1966" s="89"/>
      <c r="D1966" s="90"/>
      <c r="E1966" s="91"/>
      <c r="F1966" s="93"/>
      <c r="G1966" s="93"/>
      <c r="H1966" s="93"/>
      <c r="I1966" s="92"/>
      <c r="J1966" s="92"/>
      <c r="L1966" s="94" t="s">
        <v>151</v>
      </c>
      <c r="N1966" s="94">
        <f>COUNTIF($E$1:E1961,L1966)</f>
        <v>0</v>
      </c>
    </row>
    <row r="1967" spans="1:16" s="94" customFormat="1" ht="28.5" customHeight="1" x14ac:dyDescent="0.15">
      <c r="A1967" s="249"/>
      <c r="B1967" s="250"/>
      <c r="C1967" s="89"/>
      <c r="D1967" s="90"/>
      <c r="E1967" s="91"/>
      <c r="F1967" s="93"/>
      <c r="G1967" s="93"/>
      <c r="H1967" s="93"/>
      <c r="I1967" s="92"/>
      <c r="J1967" s="92"/>
      <c r="L1967" s="94" t="s">
        <v>159</v>
      </c>
      <c r="N1967" s="94">
        <f>COUNTIF($E$1:E1971,L1967)</f>
        <v>0</v>
      </c>
    </row>
    <row r="1968" spans="1:16" s="94" customFormat="1" ht="28.5" customHeight="1" x14ac:dyDescent="0.15">
      <c r="A1968" s="249"/>
      <c r="B1968" s="250"/>
      <c r="C1968" s="89"/>
      <c r="D1968" s="90"/>
      <c r="E1968" s="91"/>
      <c r="F1968" s="93"/>
      <c r="G1968" s="93"/>
      <c r="H1968" s="93"/>
      <c r="I1968" s="92"/>
      <c r="J1968" s="92"/>
      <c r="L1968" s="94" t="s">
        <v>144</v>
      </c>
      <c r="N1968" s="94">
        <f>COUNTIF($E$1:E1971,L1968)</f>
        <v>0</v>
      </c>
    </row>
    <row r="1969" spans="1:16" s="94" customFormat="1" ht="28.5" customHeight="1" x14ac:dyDescent="0.15">
      <c r="A1969" s="249"/>
      <c r="B1969" s="250"/>
      <c r="C1969" s="89"/>
      <c r="D1969" s="90"/>
      <c r="E1969" s="91"/>
      <c r="F1969" s="93"/>
      <c r="G1969" s="93"/>
      <c r="H1969" s="93"/>
      <c r="I1969" s="92"/>
      <c r="J1969" s="92"/>
    </row>
    <row r="1970" spans="1:16" s="94" customFormat="1" ht="28.5" customHeight="1" x14ac:dyDescent="0.15">
      <c r="A1970" s="249"/>
      <c r="B1970" s="250"/>
      <c r="C1970" s="89"/>
      <c r="D1970" s="90"/>
      <c r="E1970" s="91"/>
      <c r="F1970" s="93"/>
      <c r="G1970" s="93"/>
      <c r="H1970" s="93"/>
      <c r="I1970" s="92"/>
      <c r="J1970" s="92"/>
    </row>
    <row r="1971" spans="1:16" s="94" customFormat="1" ht="28.5" customHeight="1" x14ac:dyDescent="0.15">
      <c r="A1971" s="249"/>
      <c r="B1971" s="250"/>
      <c r="C1971" s="89"/>
      <c r="D1971" s="90"/>
      <c r="E1971" s="91"/>
      <c r="F1971" s="93"/>
      <c r="G1971" s="93"/>
      <c r="H1971" s="93"/>
      <c r="I1971" s="92"/>
      <c r="J1971" s="92"/>
      <c r="L1971" s="96" t="str">
        <f>L1956</f>
        <v>立候補
準備</v>
      </c>
      <c r="M1971" s="97" t="str">
        <f>IF(E1972="","　　　　　　　　　",SUMIF(D1957:D1971,L1971,C1957:C1971))</f>
        <v>　　　　　　　　　</v>
      </c>
    </row>
    <row r="1972" spans="1:16" s="94" customFormat="1" ht="25.15" customHeight="1" x14ac:dyDescent="0.15">
      <c r="A1972" s="251"/>
      <c r="B1972" s="251"/>
      <c r="D1972" s="98" t="s">
        <v>169</v>
      </c>
      <c r="E1972" s="99" t="str">
        <f>IF(SUM(C1957:C1971)=0,"",SUM(C1957:C1971))</f>
        <v/>
      </c>
      <c r="F1972" s="100" t="str">
        <f>"円、うち立候補準備："&amp;TEXT(M1971,"#,##0")&amp;"円、選挙運動："&amp;TEXT(M1972,"#,##0")&amp;"円）"</f>
        <v>円、うち立候補準備：　　　　　　　　　円、選挙運動：　　　　　　　　　円）</v>
      </c>
      <c r="G1972" s="101"/>
      <c r="H1972" s="100"/>
      <c r="I1972" s="100"/>
      <c r="J1972" s="100"/>
      <c r="L1972" s="96" t="str">
        <f>M1956</f>
        <v>選挙
運動</v>
      </c>
      <c r="M1972" s="97" t="str">
        <f>IF(E1972="","　　　　　　　　　",SUMIF(D1957:D1971,L1972,C1957:C1971))</f>
        <v>　　　　　　　　　</v>
      </c>
    </row>
    <row r="1973" spans="1:16" ht="20.45" customHeight="1" x14ac:dyDescent="0.15">
      <c r="F1973" s="117" t="str">
        <f>IF(E1954="","費計：",E1954&amp;"計：")</f>
        <v>費計：</v>
      </c>
      <c r="G1973" s="253" t="str">
        <f>IF(OR(E1954="",COUNTA(C1957:C1971)=0),"",SUMIF($E$1:E1972,E1954,$E$19:E1972))</f>
        <v/>
      </c>
      <c r="H1973" s="253" t="s">
        <v>29</v>
      </c>
    </row>
    <row r="1974" spans="1:16" ht="20.45" customHeight="1" x14ac:dyDescent="0.15">
      <c r="F1974" s="254" t="s">
        <v>115</v>
      </c>
      <c r="G1974" s="253" t="str">
        <f>IF(E1954="","",SUMIF($E$1:E1972,L1959,$E$19:E1972)+SUMIF($E$1:E1972,L1960,$E$19:E1972))</f>
        <v/>
      </c>
      <c r="H1974" s="253" t="s">
        <v>29</v>
      </c>
    </row>
    <row r="1975" spans="1:16" ht="16.899999999999999" customHeight="1" x14ac:dyDescent="0.15">
      <c r="A1975" s="242" t="s">
        <v>102</v>
      </c>
      <c r="B1975" s="242"/>
      <c r="C1975" s="103" t="str">
        <f>IF($C$1="　","(No.　　)",C1954+1)</f>
        <v>(No.　　)</v>
      </c>
      <c r="D1975" s="84" t="s">
        <v>103</v>
      </c>
      <c r="E1975" s="244"/>
      <c r="G1975" s="86"/>
      <c r="O1975" s="85" t="str">
        <f>IFERROR(VLOOKUP(E1975,L1979:N1989,3,FALSE),"")</f>
        <v/>
      </c>
      <c r="P1975" s="85" t="str">
        <f>IF(OR(E1975=L1980,E1975=L1981),N1980+N1981,"")</f>
        <v/>
      </c>
    </row>
    <row r="1976" spans="1:16" ht="26.25" customHeight="1" x14ac:dyDescent="0.15">
      <c r="A1976" s="245" t="s">
        <v>14</v>
      </c>
      <c r="B1976" s="246"/>
      <c r="C1976" s="209" t="s">
        <v>46</v>
      </c>
      <c r="D1976" s="211" t="s">
        <v>24</v>
      </c>
      <c r="E1976" s="213" t="s">
        <v>25</v>
      </c>
      <c r="F1976" s="116" t="s">
        <v>58</v>
      </c>
      <c r="G1976" s="116"/>
      <c r="H1976" s="116"/>
      <c r="I1976" s="214" t="s">
        <v>44</v>
      </c>
      <c r="J1976" s="213" t="s">
        <v>18</v>
      </c>
      <c r="L1976" s="207" t="s">
        <v>61</v>
      </c>
      <c r="M1976" s="208"/>
    </row>
    <row r="1977" spans="1:16" ht="26.25" customHeight="1" x14ac:dyDescent="0.15">
      <c r="A1977" s="247"/>
      <c r="B1977" s="248"/>
      <c r="C1977" s="210"/>
      <c r="D1977" s="212"/>
      <c r="E1977" s="213"/>
      <c r="F1977" s="87" t="s">
        <v>12</v>
      </c>
      <c r="G1977" s="174" t="s">
        <v>13</v>
      </c>
      <c r="H1977" s="174" t="s">
        <v>17</v>
      </c>
      <c r="I1977" s="214"/>
      <c r="J1977" s="213"/>
      <c r="L1977" s="88" t="s">
        <v>104</v>
      </c>
      <c r="M1977" s="88" t="s">
        <v>101</v>
      </c>
    </row>
    <row r="1978" spans="1:16" s="94" customFormat="1" ht="28.5" customHeight="1" x14ac:dyDescent="0.15">
      <c r="A1978" s="249"/>
      <c r="B1978" s="250"/>
      <c r="C1978" s="89"/>
      <c r="D1978" s="90"/>
      <c r="E1978" s="91"/>
      <c r="F1978" s="93"/>
      <c r="G1978" s="93"/>
      <c r="H1978" s="93"/>
      <c r="I1978" s="92"/>
      <c r="J1978" s="92"/>
    </row>
    <row r="1979" spans="1:16" s="94" customFormat="1" ht="28.5" customHeight="1" x14ac:dyDescent="0.15">
      <c r="A1979" s="249"/>
      <c r="B1979" s="250"/>
      <c r="C1979" s="89"/>
      <c r="D1979" s="90"/>
      <c r="E1979" s="91"/>
      <c r="F1979" s="93"/>
      <c r="G1979" s="93"/>
      <c r="H1979" s="93"/>
      <c r="I1979" s="92"/>
      <c r="J1979" s="92"/>
      <c r="L1979" s="94" t="s">
        <v>175</v>
      </c>
      <c r="N1979" s="94">
        <f>COUNTIF($E$1:E1992,L1979)</f>
        <v>0</v>
      </c>
      <c r="O1979" s="95"/>
    </row>
    <row r="1980" spans="1:16" s="94" customFormat="1" ht="28.5" customHeight="1" x14ac:dyDescent="0.15">
      <c r="A1980" s="249"/>
      <c r="B1980" s="250"/>
      <c r="C1980" s="89"/>
      <c r="D1980" s="90"/>
      <c r="E1980" s="91"/>
      <c r="F1980" s="93"/>
      <c r="G1980" s="93"/>
      <c r="H1980" s="93"/>
      <c r="I1980" s="92"/>
      <c r="J1980" s="92"/>
      <c r="L1980" s="94" t="s">
        <v>170</v>
      </c>
      <c r="N1980" s="94">
        <f>COUNTIF($E$1:E1992,L1980)</f>
        <v>0</v>
      </c>
      <c r="O1980" s="95"/>
    </row>
    <row r="1981" spans="1:16" s="94" customFormat="1" ht="28.5" customHeight="1" x14ac:dyDescent="0.15">
      <c r="A1981" s="249"/>
      <c r="B1981" s="250"/>
      <c r="C1981" s="89"/>
      <c r="D1981" s="90"/>
      <c r="E1981" s="91"/>
      <c r="F1981" s="93"/>
      <c r="G1981" s="93"/>
      <c r="H1981" s="93"/>
      <c r="I1981" s="92"/>
      <c r="J1981" s="92"/>
      <c r="L1981" s="94" t="s">
        <v>166</v>
      </c>
      <c r="N1981" s="94">
        <f>COUNTIF($E$1:E1992,L1981)</f>
        <v>0</v>
      </c>
    </row>
    <row r="1982" spans="1:16" s="94" customFormat="1" ht="28.5" customHeight="1" x14ac:dyDescent="0.15">
      <c r="A1982" s="249"/>
      <c r="B1982" s="250"/>
      <c r="C1982" s="89"/>
      <c r="D1982" s="90"/>
      <c r="E1982" s="91"/>
      <c r="F1982" s="93"/>
      <c r="G1982" s="93"/>
      <c r="H1982" s="93"/>
      <c r="I1982" s="92"/>
      <c r="J1982" s="92"/>
      <c r="L1982" s="94" t="s">
        <v>177</v>
      </c>
      <c r="N1982" s="94">
        <f>COUNTIF($E$1:E1992,L1982)</f>
        <v>0</v>
      </c>
    </row>
    <row r="1983" spans="1:16" s="94" customFormat="1" ht="28.5" customHeight="1" x14ac:dyDescent="0.15">
      <c r="A1983" s="249"/>
      <c r="B1983" s="250"/>
      <c r="C1983" s="89"/>
      <c r="D1983" s="90"/>
      <c r="E1983" s="91"/>
      <c r="F1983" s="93"/>
      <c r="G1983" s="93"/>
      <c r="H1983" s="93"/>
      <c r="I1983" s="92"/>
      <c r="J1983" s="92"/>
      <c r="L1983" s="94" t="s">
        <v>164</v>
      </c>
      <c r="N1983" s="94">
        <f>COUNTIF($E$1:E1992,L1983)</f>
        <v>0</v>
      </c>
    </row>
    <row r="1984" spans="1:16" s="94" customFormat="1" ht="28.5" customHeight="1" x14ac:dyDescent="0.15">
      <c r="A1984" s="249"/>
      <c r="B1984" s="250"/>
      <c r="C1984" s="89"/>
      <c r="D1984" s="90"/>
      <c r="E1984" s="91"/>
      <c r="F1984" s="93"/>
      <c r="G1984" s="93"/>
      <c r="H1984" s="93"/>
      <c r="I1984" s="92"/>
      <c r="J1984" s="92"/>
      <c r="L1984" s="94" t="s">
        <v>156</v>
      </c>
      <c r="N1984" s="94">
        <f>COUNTIF($E$1:E1997,L1984)</f>
        <v>0</v>
      </c>
    </row>
    <row r="1985" spans="1:16" s="94" customFormat="1" ht="28.5" customHeight="1" x14ac:dyDescent="0.15">
      <c r="A1985" s="249"/>
      <c r="B1985" s="250"/>
      <c r="C1985" s="89"/>
      <c r="D1985" s="90"/>
      <c r="E1985" s="91"/>
      <c r="F1985" s="93"/>
      <c r="G1985" s="93"/>
      <c r="H1985" s="93"/>
      <c r="I1985" s="92"/>
      <c r="J1985" s="92"/>
      <c r="L1985" s="94" t="s">
        <v>157</v>
      </c>
      <c r="N1985" s="94">
        <f>COUNTIF($E$1:E1992,L1985)</f>
        <v>0</v>
      </c>
    </row>
    <row r="1986" spans="1:16" s="94" customFormat="1" ht="28.5" customHeight="1" x14ac:dyDescent="0.15">
      <c r="A1986" s="249"/>
      <c r="B1986" s="250"/>
      <c r="C1986" s="89"/>
      <c r="D1986" s="90"/>
      <c r="E1986" s="91"/>
      <c r="F1986" s="93"/>
      <c r="G1986" s="93"/>
      <c r="H1986" s="93"/>
      <c r="I1986" s="92"/>
      <c r="J1986" s="92"/>
      <c r="L1986" s="94" t="s">
        <v>168</v>
      </c>
      <c r="N1986" s="94">
        <f>COUNTIF($E$1:E1992,L1986)</f>
        <v>0</v>
      </c>
    </row>
    <row r="1987" spans="1:16" s="94" customFormat="1" ht="28.5" customHeight="1" x14ac:dyDescent="0.15">
      <c r="A1987" s="249"/>
      <c r="B1987" s="250"/>
      <c r="C1987" s="89"/>
      <c r="D1987" s="90"/>
      <c r="E1987" s="91"/>
      <c r="F1987" s="93"/>
      <c r="G1987" s="93"/>
      <c r="H1987" s="93"/>
      <c r="I1987" s="92"/>
      <c r="J1987" s="92"/>
      <c r="L1987" s="94" t="s">
        <v>165</v>
      </c>
      <c r="N1987" s="94">
        <f>COUNTIF($E$1:E1982,L1987)</f>
        <v>0</v>
      </c>
    </row>
    <row r="1988" spans="1:16" s="94" customFormat="1" ht="28.5" customHeight="1" x14ac:dyDescent="0.15">
      <c r="A1988" s="249"/>
      <c r="B1988" s="250"/>
      <c r="C1988" s="89"/>
      <c r="D1988" s="90"/>
      <c r="E1988" s="91"/>
      <c r="F1988" s="93"/>
      <c r="G1988" s="93"/>
      <c r="H1988" s="93"/>
      <c r="I1988" s="92"/>
      <c r="J1988" s="92"/>
      <c r="L1988" s="94" t="s">
        <v>159</v>
      </c>
      <c r="N1988" s="94">
        <f>COUNTIF($E$1:E1992,L1988)</f>
        <v>0</v>
      </c>
    </row>
    <row r="1989" spans="1:16" s="94" customFormat="1" ht="28.5" customHeight="1" x14ac:dyDescent="0.15">
      <c r="A1989" s="249"/>
      <c r="B1989" s="250"/>
      <c r="C1989" s="89"/>
      <c r="D1989" s="90"/>
      <c r="E1989" s="91"/>
      <c r="F1989" s="93"/>
      <c r="G1989" s="93"/>
      <c r="H1989" s="93"/>
      <c r="I1989" s="92"/>
      <c r="J1989" s="92"/>
      <c r="L1989" s="94" t="s">
        <v>160</v>
      </c>
      <c r="N1989" s="94">
        <f>COUNTIF($E$1:E1992,L1989)</f>
        <v>0</v>
      </c>
    </row>
    <row r="1990" spans="1:16" s="94" customFormat="1" ht="28.5" customHeight="1" x14ac:dyDescent="0.15">
      <c r="A1990" s="249"/>
      <c r="B1990" s="250"/>
      <c r="C1990" s="89"/>
      <c r="D1990" s="90"/>
      <c r="E1990" s="91"/>
      <c r="F1990" s="93"/>
      <c r="G1990" s="93"/>
      <c r="H1990" s="93"/>
      <c r="I1990" s="92"/>
      <c r="J1990" s="92"/>
    </row>
    <row r="1991" spans="1:16" s="94" customFormat="1" ht="28.5" customHeight="1" x14ac:dyDescent="0.15">
      <c r="A1991" s="249"/>
      <c r="B1991" s="250"/>
      <c r="C1991" s="89"/>
      <c r="D1991" s="90"/>
      <c r="E1991" s="91"/>
      <c r="F1991" s="93"/>
      <c r="G1991" s="93"/>
      <c r="H1991" s="93"/>
      <c r="I1991" s="92"/>
      <c r="J1991" s="92"/>
    </row>
    <row r="1992" spans="1:16" s="94" customFormat="1" ht="28.5" customHeight="1" x14ac:dyDescent="0.15">
      <c r="A1992" s="249"/>
      <c r="B1992" s="250"/>
      <c r="C1992" s="89"/>
      <c r="D1992" s="90"/>
      <c r="E1992" s="91"/>
      <c r="F1992" s="93"/>
      <c r="G1992" s="93"/>
      <c r="H1992" s="93"/>
      <c r="I1992" s="92"/>
      <c r="J1992" s="92"/>
      <c r="L1992" s="96" t="str">
        <f>L1977</f>
        <v>立候補
準備</v>
      </c>
      <c r="M1992" s="97" t="str">
        <f>IF(E1993="","　　　　　　　　　",SUMIF(D1978:D1992,L1992,C1978:C1992))</f>
        <v>　　　　　　　　　</v>
      </c>
    </row>
    <row r="1993" spans="1:16" s="94" customFormat="1" ht="25.15" customHeight="1" x14ac:dyDescent="0.15">
      <c r="A1993" s="251"/>
      <c r="B1993" s="251"/>
      <c r="D1993" s="98" t="s">
        <v>153</v>
      </c>
      <c r="E1993" s="99" t="str">
        <f>IF(SUM(C1978:C1992)=0,"",SUM(C1978:C1992))</f>
        <v/>
      </c>
      <c r="F1993" s="100" t="str">
        <f>"円、うち立候補準備："&amp;TEXT(M1992,"#,##0")&amp;"円、選挙運動："&amp;TEXT(M1993,"#,##0")&amp;"円）"</f>
        <v>円、うち立候補準備：　　　　　　　　　円、選挙運動：　　　　　　　　　円）</v>
      </c>
      <c r="G1993" s="101"/>
      <c r="H1993" s="100"/>
      <c r="I1993" s="100"/>
      <c r="J1993" s="100"/>
      <c r="L1993" s="96" t="str">
        <f>M1977</f>
        <v>選挙
運動</v>
      </c>
      <c r="M1993" s="97" t="str">
        <f>IF(E1993="","　　　　　　　　　",SUMIF(D1978:D1992,L1993,C1978:C1992))</f>
        <v>　　　　　　　　　</v>
      </c>
    </row>
    <row r="1994" spans="1:16" ht="20.45" customHeight="1" x14ac:dyDescent="0.15">
      <c r="F1994" s="117" t="str">
        <f>IF(E1975="","費計：",E1975&amp;"計：")</f>
        <v>費計：</v>
      </c>
      <c r="G1994" s="253" t="str">
        <f>IF(OR(E1975="",COUNTA(C1978:C1992)=0),"",SUMIF($E$1:E1993,E1975,$E$19:E1993))</f>
        <v/>
      </c>
      <c r="H1994" s="253" t="s">
        <v>29</v>
      </c>
    </row>
    <row r="1995" spans="1:16" ht="20.45" customHeight="1" x14ac:dyDescent="0.15">
      <c r="F1995" s="254" t="s">
        <v>115</v>
      </c>
      <c r="G1995" s="253" t="str">
        <f>IF(E1975="","",SUMIF($E$1:E1993,L1980,$E$19:E1993)+SUMIF($E$1:E1993,L1981,$E$19:E1993))</f>
        <v/>
      </c>
      <c r="H1995" s="253" t="s">
        <v>29</v>
      </c>
    </row>
    <row r="1996" spans="1:16" ht="16.899999999999999" customHeight="1" x14ac:dyDescent="0.15">
      <c r="A1996" s="242" t="s">
        <v>102</v>
      </c>
      <c r="B1996" s="242"/>
      <c r="C1996" s="103" t="str">
        <f>IF($C$1="　","(No.　　)",C1975+1)</f>
        <v>(No.　　)</v>
      </c>
      <c r="D1996" s="84" t="s">
        <v>103</v>
      </c>
      <c r="E1996" s="244"/>
      <c r="G1996" s="86"/>
      <c r="O1996" s="85" t="str">
        <f>IFERROR(VLOOKUP(E1996,L2000:N2010,3,FALSE),"")</f>
        <v/>
      </c>
      <c r="P1996" s="85" t="str">
        <f>IF(OR(E1996=L2001,E1996=L2002),N2001+N2002,"")</f>
        <v/>
      </c>
    </row>
    <row r="1997" spans="1:16" ht="26.25" customHeight="1" x14ac:dyDescent="0.15">
      <c r="A1997" s="245" t="s">
        <v>14</v>
      </c>
      <c r="B1997" s="246"/>
      <c r="C1997" s="209" t="s">
        <v>46</v>
      </c>
      <c r="D1997" s="211" t="s">
        <v>24</v>
      </c>
      <c r="E1997" s="213" t="s">
        <v>25</v>
      </c>
      <c r="F1997" s="116" t="s">
        <v>58</v>
      </c>
      <c r="G1997" s="116"/>
      <c r="H1997" s="116"/>
      <c r="I1997" s="214" t="s">
        <v>44</v>
      </c>
      <c r="J1997" s="213" t="s">
        <v>18</v>
      </c>
      <c r="L1997" s="207" t="s">
        <v>61</v>
      </c>
      <c r="M1997" s="208"/>
    </row>
    <row r="1998" spans="1:16" ht="26.25" customHeight="1" x14ac:dyDescent="0.15">
      <c r="A1998" s="247"/>
      <c r="B1998" s="248"/>
      <c r="C1998" s="210"/>
      <c r="D1998" s="212"/>
      <c r="E1998" s="213"/>
      <c r="F1998" s="87" t="s">
        <v>12</v>
      </c>
      <c r="G1998" s="174" t="s">
        <v>13</v>
      </c>
      <c r="H1998" s="174" t="s">
        <v>17</v>
      </c>
      <c r="I1998" s="214"/>
      <c r="J1998" s="213"/>
      <c r="L1998" s="88" t="s">
        <v>104</v>
      </c>
      <c r="M1998" s="88" t="s">
        <v>101</v>
      </c>
    </row>
    <row r="1999" spans="1:16" s="94" customFormat="1" ht="28.5" customHeight="1" x14ac:dyDescent="0.15">
      <c r="A1999" s="249"/>
      <c r="B1999" s="250"/>
      <c r="C1999" s="89"/>
      <c r="D1999" s="90"/>
      <c r="E1999" s="91"/>
      <c r="F1999" s="93"/>
      <c r="G1999" s="93"/>
      <c r="H1999" s="93"/>
      <c r="I1999" s="92"/>
      <c r="J1999" s="92"/>
    </row>
    <row r="2000" spans="1:16" s="94" customFormat="1" ht="28.5" customHeight="1" x14ac:dyDescent="0.15">
      <c r="A2000" s="249"/>
      <c r="B2000" s="250"/>
      <c r="C2000" s="89"/>
      <c r="D2000" s="90"/>
      <c r="E2000" s="91"/>
      <c r="F2000" s="93"/>
      <c r="G2000" s="93"/>
      <c r="H2000" s="93"/>
      <c r="I2000" s="92"/>
      <c r="J2000" s="92"/>
      <c r="L2000" s="94" t="s">
        <v>163</v>
      </c>
      <c r="N2000" s="94">
        <f>COUNTIF($E$1:E2013,L2000)</f>
        <v>0</v>
      </c>
      <c r="O2000" s="95"/>
    </row>
    <row r="2001" spans="1:15" s="94" customFormat="1" ht="28.5" customHeight="1" x14ac:dyDescent="0.15">
      <c r="A2001" s="249"/>
      <c r="B2001" s="250"/>
      <c r="C2001" s="89"/>
      <c r="D2001" s="90"/>
      <c r="E2001" s="91"/>
      <c r="F2001" s="93"/>
      <c r="G2001" s="93"/>
      <c r="H2001" s="93"/>
      <c r="I2001" s="92"/>
      <c r="J2001" s="92"/>
      <c r="L2001" s="94" t="s">
        <v>170</v>
      </c>
      <c r="N2001" s="94">
        <f>COUNTIF($E$1:E2013,L2001)</f>
        <v>0</v>
      </c>
      <c r="O2001" s="95"/>
    </row>
    <row r="2002" spans="1:15" s="94" customFormat="1" ht="28.5" customHeight="1" x14ac:dyDescent="0.15">
      <c r="A2002" s="249"/>
      <c r="B2002" s="250"/>
      <c r="C2002" s="89"/>
      <c r="D2002" s="90"/>
      <c r="E2002" s="91"/>
      <c r="F2002" s="93"/>
      <c r="G2002" s="93"/>
      <c r="H2002" s="93"/>
      <c r="I2002" s="92"/>
      <c r="J2002" s="92"/>
      <c r="L2002" s="94" t="s">
        <v>161</v>
      </c>
      <c r="N2002" s="94">
        <f>COUNTIF($E$1:E2013,L2002)</f>
        <v>0</v>
      </c>
    </row>
    <row r="2003" spans="1:15" s="94" customFormat="1" ht="28.5" customHeight="1" x14ac:dyDescent="0.15">
      <c r="A2003" s="249"/>
      <c r="B2003" s="250"/>
      <c r="C2003" s="89"/>
      <c r="D2003" s="90"/>
      <c r="E2003" s="91"/>
      <c r="F2003" s="93"/>
      <c r="G2003" s="93"/>
      <c r="H2003" s="93"/>
      <c r="I2003" s="92"/>
      <c r="J2003" s="92"/>
      <c r="L2003" s="94" t="s">
        <v>146</v>
      </c>
      <c r="N2003" s="94">
        <f>COUNTIF($E$1:E2013,L2003)</f>
        <v>0</v>
      </c>
    </row>
    <row r="2004" spans="1:15" s="94" customFormat="1" ht="28.5" customHeight="1" x14ac:dyDescent="0.15">
      <c r="A2004" s="249"/>
      <c r="B2004" s="250"/>
      <c r="C2004" s="89"/>
      <c r="D2004" s="90"/>
      <c r="E2004" s="91"/>
      <c r="F2004" s="93"/>
      <c r="G2004" s="93"/>
      <c r="H2004" s="93"/>
      <c r="I2004" s="92"/>
      <c r="J2004" s="92"/>
      <c r="L2004" s="94" t="s">
        <v>147</v>
      </c>
      <c r="N2004" s="94">
        <f>COUNTIF($E$1:E2013,L2004)</f>
        <v>0</v>
      </c>
    </row>
    <row r="2005" spans="1:15" s="94" customFormat="1" ht="28.5" customHeight="1" x14ac:dyDescent="0.15">
      <c r="A2005" s="249"/>
      <c r="B2005" s="250"/>
      <c r="C2005" s="89"/>
      <c r="D2005" s="90"/>
      <c r="E2005" s="91"/>
      <c r="F2005" s="93"/>
      <c r="G2005" s="93"/>
      <c r="H2005" s="93"/>
      <c r="I2005" s="92"/>
      <c r="J2005" s="92"/>
      <c r="L2005" s="94" t="s">
        <v>148</v>
      </c>
      <c r="N2005" s="94">
        <f>COUNTIF($E$1:E2018,L2005)</f>
        <v>0</v>
      </c>
    </row>
    <row r="2006" spans="1:15" s="94" customFormat="1" ht="28.5" customHeight="1" x14ac:dyDescent="0.15">
      <c r="A2006" s="249"/>
      <c r="B2006" s="250"/>
      <c r="C2006" s="89"/>
      <c r="D2006" s="90"/>
      <c r="E2006" s="91"/>
      <c r="F2006" s="93"/>
      <c r="G2006" s="93"/>
      <c r="H2006" s="93"/>
      <c r="I2006" s="92"/>
      <c r="J2006" s="92"/>
      <c r="L2006" s="94" t="s">
        <v>149</v>
      </c>
      <c r="N2006" s="94">
        <f>COUNTIF($E$1:E2013,L2006)</f>
        <v>0</v>
      </c>
    </row>
    <row r="2007" spans="1:15" s="94" customFormat="1" ht="28.5" customHeight="1" x14ac:dyDescent="0.15">
      <c r="A2007" s="249"/>
      <c r="B2007" s="250"/>
      <c r="C2007" s="89"/>
      <c r="D2007" s="90"/>
      <c r="E2007" s="91"/>
      <c r="F2007" s="93"/>
      <c r="G2007" s="93"/>
      <c r="H2007" s="93"/>
      <c r="I2007" s="92"/>
      <c r="J2007" s="92"/>
      <c r="L2007" s="94" t="s">
        <v>150</v>
      </c>
      <c r="N2007" s="94">
        <f>COUNTIF($E$1:E2013,L2007)</f>
        <v>0</v>
      </c>
    </row>
    <row r="2008" spans="1:15" s="94" customFormat="1" ht="28.5" customHeight="1" x14ac:dyDescent="0.15">
      <c r="A2008" s="249"/>
      <c r="B2008" s="250"/>
      <c r="C2008" s="89"/>
      <c r="D2008" s="90"/>
      <c r="E2008" s="91"/>
      <c r="F2008" s="93"/>
      <c r="G2008" s="93"/>
      <c r="H2008" s="93"/>
      <c r="I2008" s="92"/>
      <c r="J2008" s="92"/>
      <c r="L2008" s="94" t="s">
        <v>151</v>
      </c>
      <c r="N2008" s="94">
        <f>COUNTIF($E$1:E2003,L2008)</f>
        <v>0</v>
      </c>
    </row>
    <row r="2009" spans="1:15" s="94" customFormat="1" ht="28.5" customHeight="1" x14ac:dyDescent="0.15">
      <c r="A2009" s="249"/>
      <c r="B2009" s="250"/>
      <c r="C2009" s="89"/>
      <c r="D2009" s="90"/>
      <c r="E2009" s="91"/>
      <c r="F2009" s="93"/>
      <c r="G2009" s="93"/>
      <c r="H2009" s="93"/>
      <c r="I2009" s="92"/>
      <c r="J2009" s="92"/>
      <c r="L2009" s="94" t="s">
        <v>159</v>
      </c>
      <c r="N2009" s="94">
        <f>COUNTIF($E$1:E2013,L2009)</f>
        <v>0</v>
      </c>
    </row>
    <row r="2010" spans="1:15" s="94" customFormat="1" ht="28.5" customHeight="1" x14ac:dyDescent="0.15">
      <c r="A2010" s="249"/>
      <c r="B2010" s="250"/>
      <c r="C2010" s="89"/>
      <c r="D2010" s="90"/>
      <c r="E2010" s="91"/>
      <c r="F2010" s="93"/>
      <c r="G2010" s="93"/>
      <c r="H2010" s="93"/>
      <c r="I2010" s="92"/>
      <c r="J2010" s="92"/>
      <c r="L2010" s="94" t="s">
        <v>179</v>
      </c>
      <c r="N2010" s="94">
        <f>COUNTIF($E$1:E2013,L2010)</f>
        <v>0</v>
      </c>
    </row>
    <row r="2011" spans="1:15" s="94" customFormat="1" ht="28.5" customHeight="1" x14ac:dyDescent="0.15">
      <c r="A2011" s="249"/>
      <c r="B2011" s="250"/>
      <c r="C2011" s="89"/>
      <c r="D2011" s="90"/>
      <c r="E2011" s="91"/>
      <c r="F2011" s="93"/>
      <c r="G2011" s="93"/>
      <c r="H2011" s="93"/>
      <c r="I2011" s="92"/>
      <c r="J2011" s="92"/>
    </row>
    <row r="2012" spans="1:15" s="94" customFormat="1" ht="28.5" customHeight="1" x14ac:dyDescent="0.15">
      <c r="A2012" s="249"/>
      <c r="B2012" s="250"/>
      <c r="C2012" s="89"/>
      <c r="D2012" s="90"/>
      <c r="E2012" s="91"/>
      <c r="F2012" s="93"/>
      <c r="G2012" s="93"/>
      <c r="H2012" s="93"/>
      <c r="I2012" s="92"/>
      <c r="J2012" s="92"/>
    </row>
    <row r="2013" spans="1:15" s="94" customFormat="1" ht="28.5" customHeight="1" x14ac:dyDescent="0.15">
      <c r="A2013" s="249"/>
      <c r="B2013" s="250"/>
      <c r="C2013" s="89"/>
      <c r="D2013" s="90"/>
      <c r="E2013" s="91"/>
      <c r="F2013" s="93"/>
      <c r="G2013" s="93"/>
      <c r="H2013" s="93"/>
      <c r="I2013" s="92"/>
      <c r="J2013" s="92"/>
      <c r="L2013" s="96" t="str">
        <f>L1998</f>
        <v>立候補
準備</v>
      </c>
      <c r="M2013" s="97" t="str">
        <f>IF(E2014="","　　　　　　　　　",SUMIF(D1999:D2013,L2013,C1999:C2013))</f>
        <v>　　　　　　　　　</v>
      </c>
    </row>
    <row r="2014" spans="1:15" s="94" customFormat="1" ht="25.15" customHeight="1" x14ac:dyDescent="0.15">
      <c r="A2014" s="251"/>
      <c r="B2014" s="251"/>
      <c r="D2014" s="98" t="s">
        <v>169</v>
      </c>
      <c r="E2014" s="99" t="str">
        <f>IF(SUM(C1999:C2013)=0,"",SUM(C1999:C2013))</f>
        <v/>
      </c>
      <c r="F2014" s="100" t="str">
        <f>"円、うち立候補準備："&amp;TEXT(M2013,"#,##0")&amp;"円、選挙運動："&amp;TEXT(M2014,"#,##0")&amp;"円）"</f>
        <v>円、うち立候補準備：　　　　　　　　　円、選挙運動：　　　　　　　　　円）</v>
      </c>
      <c r="G2014" s="101"/>
      <c r="H2014" s="100"/>
      <c r="I2014" s="100"/>
      <c r="J2014" s="100"/>
      <c r="L2014" s="96" t="str">
        <f>M1998</f>
        <v>選挙
運動</v>
      </c>
      <c r="M2014" s="97" t="str">
        <f>IF(E2014="","　　　　　　　　　",SUMIF(D1999:D2013,L2014,C1999:C2013))</f>
        <v>　　　　　　　　　</v>
      </c>
    </row>
    <row r="2015" spans="1:15" ht="20.45" customHeight="1" x14ac:dyDescent="0.15">
      <c r="F2015" s="117" t="str">
        <f>IF(E1996="","費計：",E1996&amp;"計：")</f>
        <v>費計：</v>
      </c>
      <c r="G2015" s="253" t="str">
        <f>IF(OR(E1996="",COUNTA(C1999:C2013)=0),"",SUMIF($E$1:E2014,E1996,$E$19:E2014))</f>
        <v/>
      </c>
      <c r="H2015" s="253" t="s">
        <v>29</v>
      </c>
    </row>
    <row r="2016" spans="1:15" ht="20.45" customHeight="1" x14ac:dyDescent="0.15">
      <c r="F2016" s="254" t="s">
        <v>115</v>
      </c>
      <c r="G2016" s="253" t="str">
        <f>IF(E1996="","",SUMIF($E$1:E2014,L2001,$E$19:E2014)+SUMIF($E$1:E2014,L2002,$E$19:E2014))</f>
        <v/>
      </c>
      <c r="H2016" s="253" t="s">
        <v>29</v>
      </c>
    </row>
    <row r="2017" spans="1:16" ht="16.899999999999999" customHeight="1" x14ac:dyDescent="0.15">
      <c r="A2017" s="242" t="s">
        <v>102</v>
      </c>
      <c r="B2017" s="242"/>
      <c r="C2017" s="103" t="str">
        <f>IF($C$1="　","(No.　　)",C1996+1)</f>
        <v>(No.　　)</v>
      </c>
      <c r="D2017" s="84" t="s">
        <v>103</v>
      </c>
      <c r="E2017" s="244"/>
      <c r="G2017" s="86"/>
      <c r="O2017" s="85" t="str">
        <f>IFERROR(VLOOKUP(E2017,L2021:N2031,3,FALSE),"")</f>
        <v/>
      </c>
      <c r="P2017" s="85" t="str">
        <f>IF(OR(E2017=L2022,E2017=L2023),N2022+N2023,"")</f>
        <v/>
      </c>
    </row>
    <row r="2018" spans="1:16" ht="26.25" customHeight="1" x14ac:dyDescent="0.15">
      <c r="A2018" s="245" t="s">
        <v>14</v>
      </c>
      <c r="B2018" s="246"/>
      <c r="C2018" s="209" t="s">
        <v>46</v>
      </c>
      <c r="D2018" s="211" t="s">
        <v>24</v>
      </c>
      <c r="E2018" s="213" t="s">
        <v>25</v>
      </c>
      <c r="F2018" s="116" t="s">
        <v>58</v>
      </c>
      <c r="G2018" s="116"/>
      <c r="H2018" s="116"/>
      <c r="I2018" s="214" t="s">
        <v>44</v>
      </c>
      <c r="J2018" s="213" t="s">
        <v>18</v>
      </c>
      <c r="L2018" s="207" t="s">
        <v>61</v>
      </c>
      <c r="M2018" s="208"/>
    </row>
    <row r="2019" spans="1:16" ht="26.25" customHeight="1" x14ac:dyDescent="0.15">
      <c r="A2019" s="247"/>
      <c r="B2019" s="248"/>
      <c r="C2019" s="210"/>
      <c r="D2019" s="212"/>
      <c r="E2019" s="213"/>
      <c r="F2019" s="87" t="s">
        <v>12</v>
      </c>
      <c r="G2019" s="174" t="s">
        <v>13</v>
      </c>
      <c r="H2019" s="174" t="s">
        <v>17</v>
      </c>
      <c r="I2019" s="214"/>
      <c r="J2019" s="213"/>
      <c r="L2019" s="88" t="s">
        <v>104</v>
      </c>
      <c r="M2019" s="88" t="s">
        <v>101</v>
      </c>
    </row>
    <row r="2020" spans="1:16" s="94" customFormat="1" ht="28.5" customHeight="1" x14ac:dyDescent="0.15">
      <c r="A2020" s="249"/>
      <c r="B2020" s="250"/>
      <c r="C2020" s="89"/>
      <c r="D2020" s="90"/>
      <c r="E2020" s="91"/>
      <c r="F2020" s="93"/>
      <c r="G2020" s="93"/>
      <c r="H2020" s="93"/>
      <c r="I2020" s="92"/>
      <c r="J2020" s="92"/>
    </row>
    <row r="2021" spans="1:16" s="94" customFormat="1" ht="28.5" customHeight="1" x14ac:dyDescent="0.15">
      <c r="A2021" s="249"/>
      <c r="B2021" s="250"/>
      <c r="C2021" s="89"/>
      <c r="D2021" s="90"/>
      <c r="E2021" s="91"/>
      <c r="F2021" s="93"/>
      <c r="G2021" s="93"/>
      <c r="H2021" s="93"/>
      <c r="I2021" s="92"/>
      <c r="J2021" s="92"/>
      <c r="L2021" s="94" t="s">
        <v>163</v>
      </c>
      <c r="N2021" s="94">
        <f>COUNTIF($E$1:E2034,L2021)</f>
        <v>0</v>
      </c>
      <c r="O2021" s="95"/>
    </row>
    <row r="2022" spans="1:16" s="94" customFormat="1" ht="28.5" customHeight="1" x14ac:dyDescent="0.15">
      <c r="A2022" s="249"/>
      <c r="B2022" s="250"/>
      <c r="C2022" s="89"/>
      <c r="D2022" s="90"/>
      <c r="E2022" s="91"/>
      <c r="F2022" s="93"/>
      <c r="G2022" s="93"/>
      <c r="H2022" s="93"/>
      <c r="I2022" s="92"/>
      <c r="J2022" s="92"/>
      <c r="L2022" s="94" t="s">
        <v>154</v>
      </c>
      <c r="N2022" s="94">
        <f>COUNTIF($E$1:E2034,L2022)</f>
        <v>0</v>
      </c>
      <c r="O2022" s="95"/>
    </row>
    <row r="2023" spans="1:16" s="94" customFormat="1" ht="28.5" customHeight="1" x14ac:dyDescent="0.15">
      <c r="A2023" s="249"/>
      <c r="B2023" s="250"/>
      <c r="C2023" s="89"/>
      <c r="D2023" s="90"/>
      <c r="E2023" s="91"/>
      <c r="F2023" s="93"/>
      <c r="G2023" s="93"/>
      <c r="H2023" s="93"/>
      <c r="I2023" s="92"/>
      <c r="J2023" s="92"/>
      <c r="L2023" s="94" t="s">
        <v>166</v>
      </c>
      <c r="N2023" s="94">
        <f>COUNTIF($E$1:E2034,L2023)</f>
        <v>0</v>
      </c>
    </row>
    <row r="2024" spans="1:16" s="94" customFormat="1" ht="28.5" customHeight="1" x14ac:dyDescent="0.15">
      <c r="A2024" s="249"/>
      <c r="B2024" s="250"/>
      <c r="C2024" s="89"/>
      <c r="D2024" s="90"/>
      <c r="E2024" s="91"/>
      <c r="F2024" s="93"/>
      <c r="G2024" s="93"/>
      <c r="H2024" s="93"/>
      <c r="I2024" s="92"/>
      <c r="J2024" s="92"/>
      <c r="L2024" s="94" t="s">
        <v>177</v>
      </c>
      <c r="N2024" s="94">
        <f>COUNTIF($E$1:E2034,L2024)</f>
        <v>0</v>
      </c>
    </row>
    <row r="2025" spans="1:16" s="94" customFormat="1" ht="28.5" customHeight="1" x14ac:dyDescent="0.15">
      <c r="A2025" s="249"/>
      <c r="B2025" s="250"/>
      <c r="C2025" s="89"/>
      <c r="D2025" s="90"/>
      <c r="E2025" s="91"/>
      <c r="F2025" s="93"/>
      <c r="G2025" s="93"/>
      <c r="H2025" s="93"/>
      <c r="I2025" s="92"/>
      <c r="J2025" s="92"/>
      <c r="L2025" s="94" t="s">
        <v>147</v>
      </c>
      <c r="N2025" s="94">
        <f>COUNTIF($E$1:E2034,L2025)</f>
        <v>0</v>
      </c>
    </row>
    <row r="2026" spans="1:16" s="94" customFormat="1" ht="28.5" customHeight="1" x14ac:dyDescent="0.15">
      <c r="A2026" s="249"/>
      <c r="B2026" s="250"/>
      <c r="C2026" s="89"/>
      <c r="D2026" s="90"/>
      <c r="E2026" s="91"/>
      <c r="F2026" s="93"/>
      <c r="G2026" s="93"/>
      <c r="H2026" s="93"/>
      <c r="I2026" s="92"/>
      <c r="J2026" s="92"/>
      <c r="L2026" s="94" t="s">
        <v>172</v>
      </c>
      <c r="N2026" s="94">
        <f>COUNTIF($E$1:E2039,L2026)</f>
        <v>0</v>
      </c>
    </row>
    <row r="2027" spans="1:16" s="94" customFormat="1" ht="28.5" customHeight="1" x14ac:dyDescent="0.15">
      <c r="A2027" s="249"/>
      <c r="B2027" s="250"/>
      <c r="C2027" s="89"/>
      <c r="D2027" s="90"/>
      <c r="E2027" s="91"/>
      <c r="F2027" s="93"/>
      <c r="G2027" s="93"/>
      <c r="H2027" s="93"/>
      <c r="I2027" s="92"/>
      <c r="J2027" s="92"/>
      <c r="L2027" s="94" t="s">
        <v>157</v>
      </c>
      <c r="N2027" s="94">
        <f>COUNTIF($E$1:E2034,L2027)</f>
        <v>0</v>
      </c>
    </row>
    <row r="2028" spans="1:16" s="94" customFormat="1" ht="28.5" customHeight="1" x14ac:dyDescent="0.15">
      <c r="A2028" s="249"/>
      <c r="B2028" s="250"/>
      <c r="C2028" s="89"/>
      <c r="D2028" s="90"/>
      <c r="E2028" s="91"/>
      <c r="F2028" s="93"/>
      <c r="G2028" s="93"/>
      <c r="H2028" s="93"/>
      <c r="I2028" s="92"/>
      <c r="J2028" s="92"/>
      <c r="L2028" s="94" t="s">
        <v>158</v>
      </c>
      <c r="N2028" s="94">
        <f>COUNTIF($E$1:E2034,L2028)</f>
        <v>0</v>
      </c>
    </row>
    <row r="2029" spans="1:16" s="94" customFormat="1" ht="28.5" customHeight="1" x14ac:dyDescent="0.15">
      <c r="A2029" s="249"/>
      <c r="B2029" s="250"/>
      <c r="C2029" s="89"/>
      <c r="D2029" s="90"/>
      <c r="E2029" s="91"/>
      <c r="F2029" s="93"/>
      <c r="G2029" s="93"/>
      <c r="H2029" s="93"/>
      <c r="I2029" s="92"/>
      <c r="J2029" s="92"/>
      <c r="L2029" s="94" t="s">
        <v>165</v>
      </c>
      <c r="N2029" s="94">
        <f>COUNTIF($E$1:E2024,L2029)</f>
        <v>0</v>
      </c>
    </row>
    <row r="2030" spans="1:16" s="94" customFormat="1" ht="28.5" customHeight="1" x14ac:dyDescent="0.15">
      <c r="A2030" s="249"/>
      <c r="B2030" s="250"/>
      <c r="C2030" s="89"/>
      <c r="D2030" s="90"/>
      <c r="E2030" s="91"/>
      <c r="F2030" s="93"/>
      <c r="G2030" s="93"/>
      <c r="H2030" s="93"/>
      <c r="I2030" s="92"/>
      <c r="J2030" s="92"/>
      <c r="L2030" s="94" t="s">
        <v>152</v>
      </c>
      <c r="N2030" s="94">
        <f>COUNTIF($E$1:E2034,L2030)</f>
        <v>0</v>
      </c>
    </row>
    <row r="2031" spans="1:16" s="94" customFormat="1" ht="28.5" customHeight="1" x14ac:dyDescent="0.15">
      <c r="A2031" s="249"/>
      <c r="B2031" s="250"/>
      <c r="C2031" s="89"/>
      <c r="D2031" s="90"/>
      <c r="E2031" s="91"/>
      <c r="F2031" s="93"/>
      <c r="G2031" s="93"/>
      <c r="H2031" s="93"/>
      <c r="I2031" s="92"/>
      <c r="J2031" s="92"/>
      <c r="L2031" s="94" t="s">
        <v>144</v>
      </c>
      <c r="N2031" s="94">
        <f>COUNTIF($E$1:E2034,L2031)</f>
        <v>0</v>
      </c>
    </row>
    <row r="2032" spans="1:16" s="94" customFormat="1" ht="28.5" customHeight="1" x14ac:dyDescent="0.15">
      <c r="A2032" s="249"/>
      <c r="B2032" s="250"/>
      <c r="C2032" s="89"/>
      <c r="D2032" s="90"/>
      <c r="E2032" s="91"/>
      <c r="F2032" s="93"/>
      <c r="G2032" s="93"/>
      <c r="H2032" s="93"/>
      <c r="I2032" s="92"/>
      <c r="J2032" s="92"/>
    </row>
    <row r="2033" spans="1:16" s="94" customFormat="1" ht="28.5" customHeight="1" x14ac:dyDescent="0.15">
      <c r="A2033" s="249"/>
      <c r="B2033" s="250"/>
      <c r="C2033" s="89"/>
      <c r="D2033" s="90"/>
      <c r="E2033" s="91"/>
      <c r="F2033" s="93"/>
      <c r="G2033" s="93"/>
      <c r="H2033" s="93"/>
      <c r="I2033" s="92"/>
      <c r="J2033" s="92"/>
    </row>
    <row r="2034" spans="1:16" s="94" customFormat="1" ht="28.5" customHeight="1" x14ac:dyDescent="0.15">
      <c r="A2034" s="249"/>
      <c r="B2034" s="250"/>
      <c r="C2034" s="89"/>
      <c r="D2034" s="90"/>
      <c r="E2034" s="91"/>
      <c r="F2034" s="93"/>
      <c r="G2034" s="93"/>
      <c r="H2034" s="93"/>
      <c r="I2034" s="92"/>
      <c r="J2034" s="92"/>
      <c r="L2034" s="96" t="str">
        <f>L2019</f>
        <v>立候補
準備</v>
      </c>
      <c r="M2034" s="97" t="str">
        <f>IF(E2035="","　　　　　　　　　",SUMIF(D2020:D2034,L2034,C2020:C2034))</f>
        <v>　　　　　　　　　</v>
      </c>
    </row>
    <row r="2035" spans="1:16" s="94" customFormat="1" ht="25.15" customHeight="1" x14ac:dyDescent="0.15">
      <c r="A2035" s="251"/>
      <c r="B2035" s="251"/>
      <c r="D2035" s="98" t="s">
        <v>153</v>
      </c>
      <c r="E2035" s="99" t="str">
        <f>IF(SUM(C2020:C2034)=0,"",SUM(C2020:C2034))</f>
        <v/>
      </c>
      <c r="F2035" s="100" t="str">
        <f>"円、うち立候補準備："&amp;TEXT(M2034,"#,##0")&amp;"円、選挙運動："&amp;TEXT(M2035,"#,##0")&amp;"円）"</f>
        <v>円、うち立候補準備：　　　　　　　　　円、選挙運動：　　　　　　　　　円）</v>
      </c>
      <c r="G2035" s="101"/>
      <c r="H2035" s="100"/>
      <c r="I2035" s="100"/>
      <c r="J2035" s="100"/>
      <c r="L2035" s="96" t="str">
        <f>M2019</f>
        <v>選挙
運動</v>
      </c>
      <c r="M2035" s="97" t="str">
        <f>IF(E2035="","　　　　　　　　　",SUMIF(D2020:D2034,L2035,C2020:C2034))</f>
        <v>　　　　　　　　　</v>
      </c>
    </row>
    <row r="2036" spans="1:16" ht="20.45" customHeight="1" x14ac:dyDescent="0.15">
      <c r="F2036" s="117" t="str">
        <f>IF(E2017="","費計：",E2017&amp;"計：")</f>
        <v>費計：</v>
      </c>
      <c r="G2036" s="253" t="str">
        <f>IF(OR(E2017="",COUNTA(C2020:C2034)=0),"",SUMIF($E$1:E2035,E2017,$E$19:E2035))</f>
        <v/>
      </c>
      <c r="H2036" s="253" t="s">
        <v>29</v>
      </c>
    </row>
    <row r="2037" spans="1:16" ht="20.45" customHeight="1" x14ac:dyDescent="0.15">
      <c r="F2037" s="254" t="s">
        <v>115</v>
      </c>
      <c r="G2037" s="253" t="str">
        <f>IF(E2017="","",SUMIF($E$1:E2035,L2022,$E$19:E2035)+SUMIF($E$1:E2035,L2023,$E$19:E2035))</f>
        <v/>
      </c>
      <c r="H2037" s="253" t="s">
        <v>29</v>
      </c>
    </row>
    <row r="2038" spans="1:16" ht="16.899999999999999" customHeight="1" x14ac:dyDescent="0.15">
      <c r="A2038" s="242" t="s">
        <v>102</v>
      </c>
      <c r="B2038" s="242"/>
      <c r="C2038" s="103" t="str">
        <f>IF($C$1="　","(No.　　)",C2017+1)</f>
        <v>(No.　　)</v>
      </c>
      <c r="D2038" s="84" t="s">
        <v>103</v>
      </c>
      <c r="E2038" s="244"/>
      <c r="G2038" s="86"/>
      <c r="O2038" s="85" t="str">
        <f>IFERROR(VLOOKUP(E2038,L2042:N2052,3,FALSE),"")</f>
        <v/>
      </c>
      <c r="P2038" s="85" t="str">
        <f>IF(OR(E2038=L2043,E2038=L2044),N2043+N2044,"")</f>
        <v/>
      </c>
    </row>
    <row r="2039" spans="1:16" ht="26.25" customHeight="1" x14ac:dyDescent="0.15">
      <c r="A2039" s="245" t="s">
        <v>14</v>
      </c>
      <c r="B2039" s="246"/>
      <c r="C2039" s="209" t="s">
        <v>46</v>
      </c>
      <c r="D2039" s="211" t="s">
        <v>24</v>
      </c>
      <c r="E2039" s="213" t="s">
        <v>25</v>
      </c>
      <c r="F2039" s="116" t="s">
        <v>58</v>
      </c>
      <c r="G2039" s="116"/>
      <c r="H2039" s="116"/>
      <c r="I2039" s="214" t="s">
        <v>44</v>
      </c>
      <c r="J2039" s="213" t="s">
        <v>18</v>
      </c>
      <c r="L2039" s="207" t="s">
        <v>61</v>
      </c>
      <c r="M2039" s="208"/>
    </row>
    <row r="2040" spans="1:16" ht="26.25" customHeight="1" x14ac:dyDescent="0.15">
      <c r="A2040" s="247"/>
      <c r="B2040" s="248"/>
      <c r="C2040" s="210"/>
      <c r="D2040" s="212"/>
      <c r="E2040" s="213"/>
      <c r="F2040" s="87" t="s">
        <v>12</v>
      </c>
      <c r="G2040" s="174" t="s">
        <v>13</v>
      </c>
      <c r="H2040" s="174" t="s">
        <v>17</v>
      </c>
      <c r="I2040" s="214"/>
      <c r="J2040" s="213"/>
      <c r="L2040" s="88" t="s">
        <v>104</v>
      </c>
      <c r="M2040" s="88" t="s">
        <v>101</v>
      </c>
    </row>
    <row r="2041" spans="1:16" s="94" customFormat="1" ht="28.5" customHeight="1" x14ac:dyDescent="0.15">
      <c r="A2041" s="249"/>
      <c r="B2041" s="250"/>
      <c r="C2041" s="89"/>
      <c r="D2041" s="90"/>
      <c r="E2041" s="91"/>
      <c r="F2041" s="93"/>
      <c r="G2041" s="93"/>
      <c r="H2041" s="93"/>
      <c r="I2041" s="92"/>
      <c r="J2041" s="92"/>
    </row>
    <row r="2042" spans="1:16" s="94" customFormat="1" ht="28.5" customHeight="1" x14ac:dyDescent="0.15">
      <c r="A2042" s="249"/>
      <c r="B2042" s="250"/>
      <c r="C2042" s="89"/>
      <c r="D2042" s="90"/>
      <c r="E2042" s="91"/>
      <c r="F2042" s="93"/>
      <c r="G2042" s="93"/>
      <c r="H2042" s="93"/>
      <c r="I2042" s="92"/>
      <c r="J2042" s="92"/>
      <c r="L2042" s="94" t="s">
        <v>133</v>
      </c>
      <c r="N2042" s="94">
        <f>COUNTIF($E$1:E2055,L2042)</f>
        <v>0</v>
      </c>
      <c r="O2042" s="95"/>
    </row>
    <row r="2043" spans="1:16" s="94" customFormat="1" ht="28.5" customHeight="1" x14ac:dyDescent="0.15">
      <c r="A2043" s="249"/>
      <c r="B2043" s="250"/>
      <c r="C2043" s="89"/>
      <c r="D2043" s="90"/>
      <c r="E2043" s="91"/>
      <c r="F2043" s="93"/>
      <c r="G2043" s="93"/>
      <c r="H2043" s="93"/>
      <c r="I2043" s="92"/>
      <c r="J2043" s="92"/>
      <c r="L2043" s="94" t="s">
        <v>154</v>
      </c>
      <c r="N2043" s="94">
        <f>COUNTIF($E$1:E2055,L2043)</f>
        <v>0</v>
      </c>
      <c r="O2043" s="95"/>
    </row>
    <row r="2044" spans="1:16" s="94" customFormat="1" ht="28.5" customHeight="1" x14ac:dyDescent="0.15">
      <c r="A2044" s="249"/>
      <c r="B2044" s="250"/>
      <c r="C2044" s="89"/>
      <c r="D2044" s="90"/>
      <c r="E2044" s="91"/>
      <c r="F2044" s="93"/>
      <c r="G2044" s="93"/>
      <c r="H2044" s="93"/>
      <c r="I2044" s="92"/>
      <c r="J2044" s="92"/>
      <c r="L2044" s="94" t="s">
        <v>161</v>
      </c>
      <c r="N2044" s="94">
        <f>COUNTIF($E$1:E2055,L2044)</f>
        <v>0</v>
      </c>
    </row>
    <row r="2045" spans="1:16" s="94" customFormat="1" ht="28.5" customHeight="1" x14ac:dyDescent="0.15">
      <c r="A2045" s="249"/>
      <c r="B2045" s="250"/>
      <c r="C2045" s="89"/>
      <c r="D2045" s="90"/>
      <c r="E2045" s="91"/>
      <c r="F2045" s="93"/>
      <c r="G2045" s="93"/>
      <c r="H2045" s="93"/>
      <c r="I2045" s="92"/>
      <c r="J2045" s="92"/>
      <c r="L2045" s="94" t="s">
        <v>155</v>
      </c>
      <c r="N2045" s="94">
        <f>COUNTIF($E$1:E2055,L2045)</f>
        <v>0</v>
      </c>
    </row>
    <row r="2046" spans="1:16" s="94" customFormat="1" ht="28.5" customHeight="1" x14ac:dyDescent="0.15">
      <c r="A2046" s="249"/>
      <c r="B2046" s="250"/>
      <c r="C2046" s="89"/>
      <c r="D2046" s="90"/>
      <c r="E2046" s="91"/>
      <c r="F2046" s="93"/>
      <c r="G2046" s="93"/>
      <c r="H2046" s="93"/>
      <c r="I2046" s="92"/>
      <c r="J2046" s="92"/>
      <c r="L2046" s="94" t="s">
        <v>147</v>
      </c>
      <c r="N2046" s="94">
        <f>COUNTIF($E$1:E2055,L2046)</f>
        <v>0</v>
      </c>
    </row>
    <row r="2047" spans="1:16" s="94" customFormat="1" ht="28.5" customHeight="1" x14ac:dyDescent="0.15">
      <c r="A2047" s="249"/>
      <c r="B2047" s="250"/>
      <c r="C2047" s="89"/>
      <c r="D2047" s="90"/>
      <c r="E2047" s="91"/>
      <c r="F2047" s="93"/>
      <c r="G2047" s="93"/>
      <c r="H2047" s="93"/>
      <c r="I2047" s="92"/>
      <c r="J2047" s="92"/>
      <c r="L2047" s="94" t="s">
        <v>156</v>
      </c>
      <c r="N2047" s="94">
        <f>COUNTIF($E$1:E2060,L2047)</f>
        <v>0</v>
      </c>
    </row>
    <row r="2048" spans="1:16" s="94" customFormat="1" ht="28.5" customHeight="1" x14ac:dyDescent="0.15">
      <c r="A2048" s="249"/>
      <c r="B2048" s="250"/>
      <c r="C2048" s="89"/>
      <c r="D2048" s="90"/>
      <c r="E2048" s="91"/>
      <c r="F2048" s="93"/>
      <c r="G2048" s="93"/>
      <c r="H2048" s="93"/>
      <c r="I2048" s="92"/>
      <c r="J2048" s="92"/>
      <c r="L2048" s="94" t="s">
        <v>149</v>
      </c>
      <c r="N2048" s="94">
        <f>COUNTIF($E$1:E2055,L2048)</f>
        <v>0</v>
      </c>
    </row>
    <row r="2049" spans="1:16" s="94" customFormat="1" ht="28.5" customHeight="1" x14ac:dyDescent="0.15">
      <c r="A2049" s="249"/>
      <c r="B2049" s="250"/>
      <c r="C2049" s="89"/>
      <c r="D2049" s="90"/>
      <c r="E2049" s="91"/>
      <c r="F2049" s="93"/>
      <c r="G2049" s="93"/>
      <c r="H2049" s="93"/>
      <c r="I2049" s="92"/>
      <c r="J2049" s="92"/>
      <c r="L2049" s="94" t="s">
        <v>158</v>
      </c>
      <c r="N2049" s="94">
        <f>COUNTIF($E$1:E2055,L2049)</f>
        <v>0</v>
      </c>
    </row>
    <row r="2050" spans="1:16" s="94" customFormat="1" ht="28.5" customHeight="1" x14ac:dyDescent="0.15">
      <c r="A2050" s="249"/>
      <c r="B2050" s="250"/>
      <c r="C2050" s="89"/>
      <c r="D2050" s="90"/>
      <c r="E2050" s="91"/>
      <c r="F2050" s="93"/>
      <c r="G2050" s="93"/>
      <c r="H2050" s="93"/>
      <c r="I2050" s="92"/>
      <c r="J2050" s="92"/>
      <c r="L2050" s="94" t="s">
        <v>151</v>
      </c>
      <c r="N2050" s="94">
        <f>COUNTIF($E$1:E2045,L2050)</f>
        <v>0</v>
      </c>
    </row>
    <row r="2051" spans="1:16" s="94" customFormat="1" ht="28.5" customHeight="1" x14ac:dyDescent="0.15">
      <c r="A2051" s="249"/>
      <c r="B2051" s="250"/>
      <c r="C2051" s="89"/>
      <c r="D2051" s="90"/>
      <c r="E2051" s="91"/>
      <c r="F2051" s="93"/>
      <c r="G2051" s="93"/>
      <c r="H2051" s="93"/>
      <c r="I2051" s="92"/>
      <c r="J2051" s="92"/>
      <c r="L2051" s="94" t="s">
        <v>159</v>
      </c>
      <c r="N2051" s="94">
        <f>COUNTIF($E$1:E2055,L2051)</f>
        <v>0</v>
      </c>
    </row>
    <row r="2052" spans="1:16" s="94" customFormat="1" ht="28.5" customHeight="1" x14ac:dyDescent="0.15">
      <c r="A2052" s="249"/>
      <c r="B2052" s="250"/>
      <c r="C2052" s="89"/>
      <c r="D2052" s="90"/>
      <c r="E2052" s="91"/>
      <c r="F2052" s="93"/>
      <c r="G2052" s="93"/>
      <c r="H2052" s="93"/>
      <c r="I2052" s="92"/>
      <c r="J2052" s="92"/>
      <c r="L2052" s="94" t="s">
        <v>144</v>
      </c>
      <c r="N2052" s="94">
        <f>COUNTIF($E$1:E2055,L2052)</f>
        <v>0</v>
      </c>
    </row>
    <row r="2053" spans="1:16" s="94" customFormat="1" ht="28.5" customHeight="1" x14ac:dyDescent="0.15">
      <c r="A2053" s="249"/>
      <c r="B2053" s="250"/>
      <c r="C2053" s="89"/>
      <c r="D2053" s="90"/>
      <c r="E2053" s="91"/>
      <c r="F2053" s="93"/>
      <c r="G2053" s="93"/>
      <c r="H2053" s="93"/>
      <c r="I2053" s="92"/>
      <c r="J2053" s="92"/>
    </row>
    <row r="2054" spans="1:16" s="94" customFormat="1" ht="28.5" customHeight="1" x14ac:dyDescent="0.15">
      <c r="A2054" s="249"/>
      <c r="B2054" s="250"/>
      <c r="C2054" s="89"/>
      <c r="D2054" s="90"/>
      <c r="E2054" s="91"/>
      <c r="F2054" s="93"/>
      <c r="G2054" s="93"/>
      <c r="H2054" s="93"/>
      <c r="I2054" s="92"/>
      <c r="J2054" s="92"/>
    </row>
    <row r="2055" spans="1:16" s="94" customFormat="1" ht="28.5" customHeight="1" x14ac:dyDescent="0.15">
      <c r="A2055" s="249"/>
      <c r="B2055" s="250"/>
      <c r="C2055" s="89"/>
      <c r="D2055" s="90"/>
      <c r="E2055" s="91"/>
      <c r="F2055" s="93"/>
      <c r="G2055" s="93"/>
      <c r="H2055" s="93"/>
      <c r="I2055" s="92"/>
      <c r="J2055" s="92"/>
      <c r="L2055" s="96" t="str">
        <f>L2040</f>
        <v>立候補
準備</v>
      </c>
      <c r="M2055" s="97" t="str">
        <f>IF(E2056="","　　　　　　　　　",SUMIF(D2041:D2055,L2055,C2041:C2055))</f>
        <v>　　　　　　　　　</v>
      </c>
    </row>
    <row r="2056" spans="1:16" s="94" customFormat="1" ht="25.15" customHeight="1" x14ac:dyDescent="0.15">
      <c r="A2056" s="251"/>
      <c r="B2056" s="251"/>
      <c r="D2056" s="98" t="s">
        <v>162</v>
      </c>
      <c r="E2056" s="99" t="str">
        <f>IF(SUM(C2041:C2055)=0,"",SUM(C2041:C2055))</f>
        <v/>
      </c>
      <c r="F2056" s="100" t="str">
        <f>"円、うち立候補準備："&amp;TEXT(M2055,"#,##0")&amp;"円、選挙運動："&amp;TEXT(M2056,"#,##0")&amp;"円）"</f>
        <v>円、うち立候補準備：　　　　　　　　　円、選挙運動：　　　　　　　　　円）</v>
      </c>
      <c r="G2056" s="101"/>
      <c r="H2056" s="100"/>
      <c r="I2056" s="100"/>
      <c r="J2056" s="100"/>
      <c r="L2056" s="96" t="str">
        <f>M2040</f>
        <v>選挙
運動</v>
      </c>
      <c r="M2056" s="97" t="str">
        <f>IF(E2056="","　　　　　　　　　",SUMIF(D2041:D2055,L2056,C2041:C2055))</f>
        <v>　　　　　　　　　</v>
      </c>
    </row>
    <row r="2057" spans="1:16" ht="20.45" customHeight="1" x14ac:dyDescent="0.15">
      <c r="F2057" s="117" t="str">
        <f>IF(E2038="","費計：",E2038&amp;"計：")</f>
        <v>費計：</v>
      </c>
      <c r="G2057" s="253" t="str">
        <f>IF(OR(E2038="",COUNTA(C2041:C2055)=0),"",SUMIF($E$1:E2056,E2038,$E$19:E2056))</f>
        <v/>
      </c>
      <c r="H2057" s="253" t="s">
        <v>29</v>
      </c>
    </row>
    <row r="2058" spans="1:16" ht="20.45" customHeight="1" x14ac:dyDescent="0.15">
      <c r="F2058" s="254" t="s">
        <v>115</v>
      </c>
      <c r="G2058" s="253" t="str">
        <f>IF(E2038="","",SUMIF($E$1:E2056,L2043,$E$19:E2056)+SUMIF($E$1:E2056,L2044,$E$19:E2056))</f>
        <v/>
      </c>
      <c r="H2058" s="253" t="s">
        <v>29</v>
      </c>
    </row>
    <row r="2059" spans="1:16" ht="16.899999999999999" customHeight="1" x14ac:dyDescent="0.15">
      <c r="A2059" s="242" t="s">
        <v>102</v>
      </c>
      <c r="B2059" s="242"/>
      <c r="C2059" s="103" t="str">
        <f>IF($C$1="　","(No.　　)",C2038+1)</f>
        <v>(No.　　)</v>
      </c>
      <c r="D2059" s="84" t="s">
        <v>103</v>
      </c>
      <c r="E2059" s="244"/>
      <c r="G2059" s="86"/>
      <c r="O2059" s="85" t="str">
        <f>IFERROR(VLOOKUP(E2059,L2063:N2073,3,FALSE),"")</f>
        <v/>
      </c>
      <c r="P2059" s="85" t="str">
        <f>IF(OR(E2059=L2064,E2059=L2065),N2064+N2065,"")</f>
        <v/>
      </c>
    </row>
    <row r="2060" spans="1:16" ht="26.25" customHeight="1" x14ac:dyDescent="0.15">
      <c r="A2060" s="245" t="s">
        <v>14</v>
      </c>
      <c r="B2060" s="246"/>
      <c r="C2060" s="209" t="s">
        <v>46</v>
      </c>
      <c r="D2060" s="211" t="s">
        <v>24</v>
      </c>
      <c r="E2060" s="213" t="s">
        <v>25</v>
      </c>
      <c r="F2060" s="116" t="s">
        <v>58</v>
      </c>
      <c r="G2060" s="116"/>
      <c r="H2060" s="116"/>
      <c r="I2060" s="214" t="s">
        <v>44</v>
      </c>
      <c r="J2060" s="213" t="s">
        <v>18</v>
      </c>
      <c r="L2060" s="207" t="s">
        <v>61</v>
      </c>
      <c r="M2060" s="208"/>
    </row>
    <row r="2061" spans="1:16" ht="26.25" customHeight="1" x14ac:dyDescent="0.15">
      <c r="A2061" s="247"/>
      <c r="B2061" s="248"/>
      <c r="C2061" s="210"/>
      <c r="D2061" s="212"/>
      <c r="E2061" s="213"/>
      <c r="F2061" s="87" t="s">
        <v>12</v>
      </c>
      <c r="G2061" s="174" t="s">
        <v>13</v>
      </c>
      <c r="H2061" s="174" t="s">
        <v>17</v>
      </c>
      <c r="I2061" s="214"/>
      <c r="J2061" s="213"/>
      <c r="L2061" s="88" t="s">
        <v>104</v>
      </c>
      <c r="M2061" s="88" t="s">
        <v>101</v>
      </c>
    </row>
    <row r="2062" spans="1:16" s="94" customFormat="1" ht="28.5" customHeight="1" x14ac:dyDescent="0.15">
      <c r="A2062" s="249"/>
      <c r="B2062" s="250"/>
      <c r="C2062" s="89"/>
      <c r="D2062" s="90"/>
      <c r="E2062" s="91"/>
      <c r="F2062" s="93"/>
      <c r="G2062" s="93"/>
      <c r="H2062" s="93"/>
      <c r="I2062" s="92"/>
      <c r="J2062" s="92"/>
    </row>
    <row r="2063" spans="1:16" s="94" customFormat="1" ht="28.5" customHeight="1" x14ac:dyDescent="0.15">
      <c r="A2063" s="249"/>
      <c r="B2063" s="250"/>
      <c r="C2063" s="89"/>
      <c r="D2063" s="90"/>
      <c r="E2063" s="91"/>
      <c r="F2063" s="93"/>
      <c r="G2063" s="93"/>
      <c r="H2063" s="93"/>
      <c r="I2063" s="92"/>
      <c r="J2063" s="92"/>
      <c r="L2063" s="94" t="s">
        <v>163</v>
      </c>
      <c r="N2063" s="94">
        <f>COUNTIF($E$1:E2076,L2063)</f>
        <v>0</v>
      </c>
      <c r="O2063" s="95"/>
    </row>
    <row r="2064" spans="1:16" s="94" customFormat="1" ht="28.5" customHeight="1" x14ac:dyDescent="0.15">
      <c r="A2064" s="249"/>
      <c r="B2064" s="250"/>
      <c r="C2064" s="89"/>
      <c r="D2064" s="90"/>
      <c r="E2064" s="91"/>
      <c r="F2064" s="93"/>
      <c r="G2064" s="93"/>
      <c r="H2064" s="93"/>
      <c r="I2064" s="92"/>
      <c r="J2064" s="92"/>
      <c r="L2064" s="94" t="s">
        <v>154</v>
      </c>
      <c r="N2064" s="94">
        <f>COUNTIF($E$1:E2076,L2064)</f>
        <v>0</v>
      </c>
      <c r="O2064" s="95"/>
    </row>
    <row r="2065" spans="1:16" s="94" customFormat="1" ht="28.5" customHeight="1" x14ac:dyDescent="0.15">
      <c r="A2065" s="249"/>
      <c r="B2065" s="250"/>
      <c r="C2065" s="89"/>
      <c r="D2065" s="90"/>
      <c r="E2065" s="91"/>
      <c r="F2065" s="93"/>
      <c r="G2065" s="93"/>
      <c r="H2065" s="93"/>
      <c r="I2065" s="92"/>
      <c r="J2065" s="92"/>
      <c r="L2065" s="94" t="s">
        <v>161</v>
      </c>
      <c r="N2065" s="94">
        <f>COUNTIF($E$1:E2076,L2065)</f>
        <v>0</v>
      </c>
    </row>
    <row r="2066" spans="1:16" s="94" customFormat="1" ht="28.5" customHeight="1" x14ac:dyDescent="0.15">
      <c r="A2066" s="249"/>
      <c r="B2066" s="250"/>
      <c r="C2066" s="89"/>
      <c r="D2066" s="90"/>
      <c r="E2066" s="91"/>
      <c r="F2066" s="93"/>
      <c r="G2066" s="93"/>
      <c r="H2066" s="93"/>
      <c r="I2066" s="92"/>
      <c r="J2066" s="92"/>
      <c r="L2066" s="94" t="s">
        <v>155</v>
      </c>
      <c r="N2066" s="94">
        <f>COUNTIF($E$1:E2076,L2066)</f>
        <v>0</v>
      </c>
    </row>
    <row r="2067" spans="1:16" s="94" customFormat="1" ht="28.5" customHeight="1" x14ac:dyDescent="0.15">
      <c r="A2067" s="249"/>
      <c r="B2067" s="250"/>
      <c r="C2067" s="89"/>
      <c r="D2067" s="90"/>
      <c r="E2067" s="91"/>
      <c r="F2067" s="93"/>
      <c r="G2067" s="93"/>
      <c r="H2067" s="93"/>
      <c r="I2067" s="92"/>
      <c r="J2067" s="92"/>
      <c r="L2067" s="94" t="s">
        <v>147</v>
      </c>
      <c r="N2067" s="94">
        <f>COUNTIF($E$1:E2076,L2067)</f>
        <v>0</v>
      </c>
    </row>
    <row r="2068" spans="1:16" s="94" customFormat="1" ht="28.5" customHeight="1" x14ac:dyDescent="0.15">
      <c r="A2068" s="249"/>
      <c r="B2068" s="250"/>
      <c r="C2068" s="89"/>
      <c r="D2068" s="90"/>
      <c r="E2068" s="91"/>
      <c r="F2068" s="93"/>
      <c r="G2068" s="93"/>
      <c r="H2068" s="93"/>
      <c r="I2068" s="92"/>
      <c r="J2068" s="92"/>
      <c r="L2068" s="94" t="s">
        <v>156</v>
      </c>
      <c r="N2068" s="94">
        <f>COUNTIF($E$1:E2081,L2068)</f>
        <v>0</v>
      </c>
    </row>
    <row r="2069" spans="1:16" s="94" customFormat="1" ht="28.5" customHeight="1" x14ac:dyDescent="0.15">
      <c r="A2069" s="249"/>
      <c r="B2069" s="250"/>
      <c r="C2069" s="89"/>
      <c r="D2069" s="90"/>
      <c r="E2069" s="91"/>
      <c r="F2069" s="93"/>
      <c r="G2069" s="93"/>
      <c r="H2069" s="93"/>
      <c r="I2069" s="92"/>
      <c r="J2069" s="92"/>
      <c r="L2069" s="94" t="s">
        <v>149</v>
      </c>
      <c r="N2069" s="94">
        <f>COUNTIF($E$1:E2076,L2069)</f>
        <v>0</v>
      </c>
    </row>
    <row r="2070" spans="1:16" s="94" customFormat="1" ht="28.5" customHeight="1" x14ac:dyDescent="0.15">
      <c r="A2070" s="249"/>
      <c r="B2070" s="250"/>
      <c r="C2070" s="89"/>
      <c r="D2070" s="90"/>
      <c r="E2070" s="91"/>
      <c r="F2070" s="93"/>
      <c r="G2070" s="93"/>
      <c r="H2070" s="93"/>
      <c r="I2070" s="92"/>
      <c r="J2070" s="92"/>
      <c r="L2070" s="94" t="s">
        <v>158</v>
      </c>
      <c r="N2070" s="94">
        <f>COUNTIF($E$1:E2076,L2070)</f>
        <v>0</v>
      </c>
    </row>
    <row r="2071" spans="1:16" s="94" customFormat="1" ht="28.5" customHeight="1" x14ac:dyDescent="0.15">
      <c r="A2071" s="249"/>
      <c r="B2071" s="250"/>
      <c r="C2071" s="89"/>
      <c r="D2071" s="90"/>
      <c r="E2071" s="91"/>
      <c r="F2071" s="93"/>
      <c r="G2071" s="93"/>
      <c r="H2071" s="93"/>
      <c r="I2071" s="92"/>
      <c r="J2071" s="92"/>
      <c r="L2071" s="94" t="s">
        <v>151</v>
      </c>
      <c r="N2071" s="94">
        <f>COUNTIF($E$1:E2066,L2071)</f>
        <v>0</v>
      </c>
    </row>
    <row r="2072" spans="1:16" s="94" customFormat="1" ht="28.5" customHeight="1" x14ac:dyDescent="0.15">
      <c r="A2072" s="249"/>
      <c r="B2072" s="250"/>
      <c r="C2072" s="89"/>
      <c r="D2072" s="90"/>
      <c r="E2072" s="91"/>
      <c r="F2072" s="93"/>
      <c r="G2072" s="93"/>
      <c r="H2072" s="93"/>
      <c r="I2072" s="92"/>
      <c r="J2072" s="92"/>
      <c r="L2072" s="94" t="s">
        <v>159</v>
      </c>
      <c r="N2072" s="94">
        <f>COUNTIF($E$1:E2076,L2072)</f>
        <v>0</v>
      </c>
    </row>
    <row r="2073" spans="1:16" s="94" customFormat="1" ht="28.5" customHeight="1" x14ac:dyDescent="0.15">
      <c r="A2073" s="249"/>
      <c r="B2073" s="250"/>
      <c r="C2073" s="89"/>
      <c r="D2073" s="90"/>
      <c r="E2073" s="91"/>
      <c r="F2073" s="93"/>
      <c r="G2073" s="93"/>
      <c r="H2073" s="93"/>
      <c r="I2073" s="92"/>
      <c r="J2073" s="92"/>
      <c r="L2073" s="94" t="s">
        <v>144</v>
      </c>
      <c r="N2073" s="94">
        <f>COUNTIF($E$1:E2076,L2073)</f>
        <v>0</v>
      </c>
    </row>
    <row r="2074" spans="1:16" s="94" customFormat="1" ht="28.5" customHeight="1" x14ac:dyDescent="0.15">
      <c r="A2074" s="249"/>
      <c r="B2074" s="250"/>
      <c r="C2074" s="89"/>
      <c r="D2074" s="90"/>
      <c r="E2074" s="91"/>
      <c r="F2074" s="93"/>
      <c r="G2074" s="93"/>
      <c r="H2074" s="93"/>
      <c r="I2074" s="92"/>
      <c r="J2074" s="92"/>
    </row>
    <row r="2075" spans="1:16" s="94" customFormat="1" ht="28.5" customHeight="1" x14ac:dyDescent="0.15">
      <c r="A2075" s="249"/>
      <c r="B2075" s="250"/>
      <c r="C2075" s="89"/>
      <c r="D2075" s="90"/>
      <c r="E2075" s="91"/>
      <c r="F2075" s="93"/>
      <c r="G2075" s="93"/>
      <c r="H2075" s="93"/>
      <c r="I2075" s="92"/>
      <c r="J2075" s="92"/>
    </row>
    <row r="2076" spans="1:16" s="94" customFormat="1" ht="28.5" customHeight="1" x14ac:dyDescent="0.15">
      <c r="A2076" s="249"/>
      <c r="B2076" s="250"/>
      <c r="C2076" s="89"/>
      <c r="D2076" s="90"/>
      <c r="E2076" s="91"/>
      <c r="F2076" s="93"/>
      <c r="G2076" s="93"/>
      <c r="H2076" s="93"/>
      <c r="I2076" s="92"/>
      <c r="J2076" s="92"/>
      <c r="L2076" s="96" t="str">
        <f>L2061</f>
        <v>立候補
準備</v>
      </c>
      <c r="M2076" s="97" t="str">
        <f>IF(E2077="","　　　　　　　　　",SUMIF(D2062:D2076,L2076,C2062:C2076))</f>
        <v>　　　　　　　　　</v>
      </c>
    </row>
    <row r="2077" spans="1:16" s="94" customFormat="1" ht="25.15" customHeight="1" x14ac:dyDescent="0.15">
      <c r="A2077" s="251"/>
      <c r="B2077" s="251"/>
      <c r="D2077" s="98" t="s">
        <v>162</v>
      </c>
      <c r="E2077" s="99" t="str">
        <f>IF(SUM(C2062:C2076)=0,"",SUM(C2062:C2076))</f>
        <v/>
      </c>
      <c r="F2077" s="100" t="str">
        <f>"円、うち立候補準備："&amp;TEXT(M2076,"#,##0")&amp;"円、選挙運動："&amp;TEXT(M2077,"#,##0")&amp;"円）"</f>
        <v>円、うち立候補準備：　　　　　　　　　円、選挙運動：　　　　　　　　　円）</v>
      </c>
      <c r="G2077" s="101"/>
      <c r="H2077" s="100"/>
      <c r="I2077" s="100"/>
      <c r="J2077" s="100"/>
      <c r="L2077" s="96" t="str">
        <f>M2061</f>
        <v>選挙
運動</v>
      </c>
      <c r="M2077" s="97" t="str">
        <f>IF(E2077="","　　　　　　　　　",SUMIF(D2062:D2076,L2077,C2062:C2076))</f>
        <v>　　　　　　　　　</v>
      </c>
    </row>
    <row r="2078" spans="1:16" ht="20.45" customHeight="1" x14ac:dyDescent="0.15">
      <c r="F2078" s="117" t="str">
        <f>IF(E2059="","費計：",E2059&amp;"計：")</f>
        <v>費計：</v>
      </c>
      <c r="G2078" s="253" t="str">
        <f>IF(OR(E2059="",COUNTA(C2062:C2076)=0),"",SUMIF($E$1:E2077,E2059,$E$19:E2077))</f>
        <v/>
      </c>
      <c r="H2078" s="253" t="s">
        <v>29</v>
      </c>
    </row>
    <row r="2079" spans="1:16" ht="20.45" customHeight="1" x14ac:dyDescent="0.15">
      <c r="F2079" s="254" t="s">
        <v>115</v>
      </c>
      <c r="G2079" s="253" t="str">
        <f>IF(E2059="","",SUMIF($E$1:E2077,L2064,$E$19:E2077)+SUMIF($E$1:E2077,L2065,$E$19:E2077))</f>
        <v/>
      </c>
      <c r="H2079" s="253" t="s">
        <v>29</v>
      </c>
    </row>
    <row r="2080" spans="1:16" ht="16.899999999999999" customHeight="1" x14ac:dyDescent="0.15">
      <c r="A2080" s="242" t="s">
        <v>102</v>
      </c>
      <c r="B2080" s="242"/>
      <c r="C2080" s="103" t="str">
        <f>IF($C$1="　","(No.　　)",C2059+1)</f>
        <v>(No.　　)</v>
      </c>
      <c r="D2080" s="84" t="s">
        <v>103</v>
      </c>
      <c r="E2080" s="244"/>
      <c r="G2080" s="86"/>
      <c r="O2080" s="85" t="str">
        <f>IFERROR(VLOOKUP(E2080,L2084:N2094,3,FALSE),"")</f>
        <v/>
      </c>
      <c r="P2080" s="85" t="str">
        <f>IF(OR(E2080=L2085,E2080=L2086),N2085+N2086,"")</f>
        <v/>
      </c>
    </row>
    <row r="2081" spans="1:15" ht="26.25" customHeight="1" x14ac:dyDescent="0.15">
      <c r="A2081" s="245" t="s">
        <v>14</v>
      </c>
      <c r="B2081" s="246"/>
      <c r="C2081" s="209" t="s">
        <v>46</v>
      </c>
      <c r="D2081" s="211" t="s">
        <v>24</v>
      </c>
      <c r="E2081" s="213" t="s">
        <v>25</v>
      </c>
      <c r="F2081" s="116" t="s">
        <v>58</v>
      </c>
      <c r="G2081" s="116"/>
      <c r="H2081" s="116"/>
      <c r="I2081" s="214" t="s">
        <v>44</v>
      </c>
      <c r="J2081" s="213" t="s">
        <v>18</v>
      </c>
      <c r="L2081" s="207" t="s">
        <v>61</v>
      </c>
      <c r="M2081" s="208"/>
    </row>
    <row r="2082" spans="1:15" ht="26.25" customHeight="1" x14ac:dyDescent="0.15">
      <c r="A2082" s="247"/>
      <c r="B2082" s="248"/>
      <c r="C2082" s="210"/>
      <c r="D2082" s="212"/>
      <c r="E2082" s="213"/>
      <c r="F2082" s="87" t="s">
        <v>12</v>
      </c>
      <c r="G2082" s="174" t="s">
        <v>13</v>
      </c>
      <c r="H2082" s="174" t="s">
        <v>17</v>
      </c>
      <c r="I2082" s="214"/>
      <c r="J2082" s="213"/>
      <c r="L2082" s="88" t="s">
        <v>104</v>
      </c>
      <c r="M2082" s="88" t="s">
        <v>101</v>
      </c>
    </row>
    <row r="2083" spans="1:15" s="94" customFormat="1" ht="28.5" customHeight="1" x14ac:dyDescent="0.15">
      <c r="A2083" s="249"/>
      <c r="B2083" s="250"/>
      <c r="C2083" s="89"/>
      <c r="D2083" s="90"/>
      <c r="E2083" s="91"/>
      <c r="F2083" s="93"/>
      <c r="G2083" s="93"/>
      <c r="H2083" s="93"/>
      <c r="I2083" s="92"/>
      <c r="J2083" s="92"/>
    </row>
    <row r="2084" spans="1:15" s="94" customFormat="1" ht="28.5" customHeight="1" x14ac:dyDescent="0.15">
      <c r="A2084" s="249"/>
      <c r="B2084" s="250"/>
      <c r="C2084" s="89"/>
      <c r="D2084" s="90"/>
      <c r="E2084" s="91"/>
      <c r="F2084" s="93"/>
      <c r="G2084" s="93"/>
      <c r="H2084" s="93"/>
      <c r="I2084" s="92"/>
      <c r="J2084" s="92"/>
      <c r="L2084" s="94" t="s">
        <v>175</v>
      </c>
      <c r="N2084" s="94">
        <f>COUNTIF($E$1:E2097,L2084)</f>
        <v>0</v>
      </c>
      <c r="O2084" s="95"/>
    </row>
    <row r="2085" spans="1:15" s="94" customFormat="1" ht="28.5" customHeight="1" x14ac:dyDescent="0.15">
      <c r="A2085" s="249"/>
      <c r="B2085" s="250"/>
      <c r="C2085" s="89"/>
      <c r="D2085" s="90"/>
      <c r="E2085" s="91"/>
      <c r="F2085" s="93"/>
      <c r="G2085" s="93"/>
      <c r="H2085" s="93"/>
      <c r="I2085" s="92"/>
      <c r="J2085" s="92"/>
      <c r="L2085" s="94" t="s">
        <v>170</v>
      </c>
      <c r="N2085" s="94">
        <f>COUNTIF($E$1:E2097,L2085)</f>
        <v>0</v>
      </c>
      <c r="O2085" s="95"/>
    </row>
    <row r="2086" spans="1:15" s="94" customFormat="1" ht="28.5" customHeight="1" x14ac:dyDescent="0.15">
      <c r="A2086" s="249"/>
      <c r="B2086" s="250"/>
      <c r="C2086" s="89"/>
      <c r="D2086" s="90"/>
      <c r="E2086" s="91"/>
      <c r="F2086" s="93"/>
      <c r="G2086" s="93"/>
      <c r="H2086" s="93"/>
      <c r="I2086" s="92"/>
      <c r="J2086" s="92"/>
      <c r="L2086" s="94" t="s">
        <v>135</v>
      </c>
      <c r="N2086" s="94">
        <f>COUNTIF($E$1:E2097,L2086)</f>
        <v>0</v>
      </c>
    </row>
    <row r="2087" spans="1:15" s="94" customFormat="1" ht="28.5" customHeight="1" x14ac:dyDescent="0.15">
      <c r="A2087" s="249"/>
      <c r="B2087" s="250"/>
      <c r="C2087" s="89"/>
      <c r="D2087" s="90"/>
      <c r="E2087" s="91"/>
      <c r="F2087" s="93"/>
      <c r="G2087" s="93"/>
      <c r="H2087" s="93"/>
      <c r="I2087" s="92"/>
      <c r="J2087" s="92"/>
      <c r="L2087" s="94" t="s">
        <v>136</v>
      </c>
      <c r="N2087" s="94">
        <f>COUNTIF($E$1:E2097,L2087)</f>
        <v>0</v>
      </c>
    </row>
    <row r="2088" spans="1:15" s="94" customFormat="1" ht="28.5" customHeight="1" x14ac:dyDescent="0.15">
      <c r="A2088" s="249"/>
      <c r="B2088" s="250"/>
      <c r="C2088" s="89"/>
      <c r="D2088" s="90"/>
      <c r="E2088" s="91"/>
      <c r="F2088" s="93"/>
      <c r="G2088" s="93"/>
      <c r="H2088" s="93"/>
      <c r="I2088" s="92"/>
      <c r="J2088" s="92"/>
      <c r="L2088" s="94" t="s">
        <v>171</v>
      </c>
      <c r="N2088" s="94">
        <f>COUNTIF($E$1:E2097,L2088)</f>
        <v>0</v>
      </c>
    </row>
    <row r="2089" spans="1:15" s="94" customFormat="1" ht="28.5" customHeight="1" x14ac:dyDescent="0.15">
      <c r="A2089" s="249"/>
      <c r="B2089" s="250"/>
      <c r="C2089" s="89"/>
      <c r="D2089" s="90"/>
      <c r="E2089" s="91"/>
      <c r="F2089" s="93"/>
      <c r="G2089" s="93"/>
      <c r="H2089" s="93"/>
      <c r="I2089" s="92"/>
      <c r="J2089" s="92"/>
      <c r="L2089" s="94" t="s">
        <v>172</v>
      </c>
      <c r="N2089" s="94">
        <f>COUNTIF($E$1:E2102,L2089)</f>
        <v>0</v>
      </c>
    </row>
    <row r="2090" spans="1:15" s="94" customFormat="1" ht="28.5" customHeight="1" x14ac:dyDescent="0.15">
      <c r="A2090" s="249"/>
      <c r="B2090" s="250"/>
      <c r="C2090" s="89"/>
      <c r="D2090" s="90"/>
      <c r="E2090" s="91"/>
      <c r="F2090" s="93"/>
      <c r="G2090" s="93"/>
      <c r="H2090" s="93"/>
      <c r="I2090" s="92"/>
      <c r="J2090" s="92"/>
      <c r="L2090" s="94" t="s">
        <v>157</v>
      </c>
      <c r="N2090" s="94">
        <f>COUNTIF($E$1:E2097,L2090)</f>
        <v>0</v>
      </c>
    </row>
    <row r="2091" spans="1:15" s="94" customFormat="1" ht="28.5" customHeight="1" x14ac:dyDescent="0.15">
      <c r="A2091" s="249"/>
      <c r="B2091" s="250"/>
      <c r="C2091" s="89"/>
      <c r="D2091" s="90"/>
      <c r="E2091" s="91"/>
      <c r="F2091" s="93"/>
      <c r="G2091" s="93"/>
      <c r="H2091" s="93"/>
      <c r="I2091" s="92"/>
      <c r="J2091" s="92"/>
      <c r="L2091" s="94" t="s">
        <v>168</v>
      </c>
      <c r="N2091" s="94">
        <f>COUNTIF($E$1:E2097,L2091)</f>
        <v>0</v>
      </c>
    </row>
    <row r="2092" spans="1:15" s="94" customFormat="1" ht="28.5" customHeight="1" x14ac:dyDescent="0.15">
      <c r="A2092" s="249"/>
      <c r="B2092" s="250"/>
      <c r="C2092" s="89"/>
      <c r="D2092" s="90"/>
      <c r="E2092" s="91"/>
      <c r="F2092" s="93"/>
      <c r="G2092" s="93"/>
      <c r="H2092" s="93"/>
      <c r="I2092" s="92"/>
      <c r="J2092" s="92"/>
      <c r="L2092" s="94" t="s">
        <v>174</v>
      </c>
      <c r="N2092" s="94">
        <f>COUNTIF($E$1:E2087,L2092)</f>
        <v>0</v>
      </c>
    </row>
    <row r="2093" spans="1:15" s="94" customFormat="1" ht="28.5" customHeight="1" x14ac:dyDescent="0.15">
      <c r="A2093" s="249"/>
      <c r="B2093" s="250"/>
      <c r="C2093" s="89"/>
      <c r="D2093" s="90"/>
      <c r="E2093" s="91"/>
      <c r="F2093" s="93"/>
      <c r="G2093" s="93"/>
      <c r="H2093" s="93"/>
      <c r="I2093" s="92"/>
      <c r="J2093" s="92"/>
      <c r="L2093" s="94" t="s">
        <v>142</v>
      </c>
      <c r="N2093" s="94">
        <f>COUNTIF($E$1:E2097,L2093)</f>
        <v>0</v>
      </c>
    </row>
    <row r="2094" spans="1:15" s="94" customFormat="1" ht="28.5" customHeight="1" x14ac:dyDescent="0.15">
      <c r="A2094" s="249"/>
      <c r="B2094" s="250"/>
      <c r="C2094" s="89"/>
      <c r="D2094" s="90"/>
      <c r="E2094" s="91"/>
      <c r="F2094" s="93"/>
      <c r="G2094" s="93"/>
      <c r="H2094" s="93"/>
      <c r="I2094" s="92"/>
      <c r="J2094" s="92"/>
      <c r="L2094" s="94" t="s">
        <v>179</v>
      </c>
      <c r="N2094" s="94">
        <f>COUNTIF($E$1:E2097,L2094)</f>
        <v>0</v>
      </c>
    </row>
    <row r="2095" spans="1:15" s="94" customFormat="1" ht="28.5" customHeight="1" x14ac:dyDescent="0.15">
      <c r="A2095" s="249"/>
      <c r="B2095" s="250"/>
      <c r="C2095" s="89"/>
      <c r="D2095" s="90"/>
      <c r="E2095" s="91"/>
      <c r="F2095" s="93"/>
      <c r="G2095" s="93"/>
      <c r="H2095" s="93"/>
      <c r="I2095" s="92"/>
      <c r="J2095" s="92"/>
    </row>
    <row r="2096" spans="1:15" s="94" customFormat="1" ht="28.5" customHeight="1" x14ac:dyDescent="0.15">
      <c r="A2096" s="249"/>
      <c r="B2096" s="250"/>
      <c r="C2096" s="89"/>
      <c r="D2096" s="90"/>
      <c r="E2096" s="91"/>
      <c r="F2096" s="93"/>
      <c r="G2096" s="93"/>
      <c r="H2096" s="93"/>
      <c r="I2096" s="92"/>
      <c r="J2096" s="92"/>
    </row>
    <row r="2097" spans="1:13" s="94" customFormat="1" ht="28.5" customHeight="1" x14ac:dyDescent="0.15">
      <c r="A2097" s="249"/>
      <c r="B2097" s="250"/>
      <c r="C2097" s="89"/>
      <c r="D2097" s="90"/>
      <c r="E2097" s="91"/>
      <c r="F2097" s="93"/>
      <c r="G2097" s="93"/>
      <c r="H2097" s="93"/>
      <c r="I2097" s="92"/>
      <c r="J2097" s="92"/>
      <c r="L2097" s="96" t="str">
        <f>L2082</f>
        <v>立候補
準備</v>
      </c>
      <c r="M2097" s="97" t="str">
        <f>IF(E2098="","　　　　　　　　　",SUMIF(D2083:D2097,L2097,C2083:C2097))</f>
        <v>　　　　　　　　　</v>
      </c>
    </row>
    <row r="2098" spans="1:13" s="94" customFormat="1" ht="25.15" customHeight="1" x14ac:dyDescent="0.15">
      <c r="A2098" s="251"/>
      <c r="B2098" s="251"/>
      <c r="D2098" s="98" t="s">
        <v>85</v>
      </c>
      <c r="E2098" s="99" t="str">
        <f>IF(SUM(C2083:C2097)=0,"",SUM(C2083:C2097))</f>
        <v/>
      </c>
      <c r="F2098" s="100" t="str">
        <f>"円、うち立候補準備："&amp;TEXT(M2097,"#,##0")&amp;"円、選挙運動："&amp;TEXT(M2098,"#,##0")&amp;"円）"</f>
        <v>円、うち立候補準備：　　　　　　　　　円、選挙運動：　　　　　　　　　円）</v>
      </c>
      <c r="G2098" s="101"/>
      <c r="H2098" s="100"/>
      <c r="I2098" s="100"/>
      <c r="J2098" s="100"/>
      <c r="L2098" s="96" t="str">
        <f>M2082</f>
        <v>選挙
運動</v>
      </c>
      <c r="M2098" s="97" t="str">
        <f>IF(E2098="","　　　　　　　　　",SUMIF(D2083:D2097,L2098,C2083:C2097))</f>
        <v>　　　　　　　　　</v>
      </c>
    </row>
    <row r="2099" spans="1:13" ht="20.45" customHeight="1" x14ac:dyDescent="0.15">
      <c r="F2099" s="117" t="str">
        <f>IF(E2080="","費計：",E2080&amp;"計：")</f>
        <v>費計：</v>
      </c>
      <c r="G2099" s="253" t="str">
        <f>IF(OR(E2080="",COUNTA(C2083:C2097)=0),"",SUMIF($E$1:E2098,E2080,$E$19:E2098))</f>
        <v/>
      </c>
      <c r="H2099" s="253" t="s">
        <v>29</v>
      </c>
    </row>
    <row r="2100" spans="1:13" ht="20.45" customHeight="1" x14ac:dyDescent="0.15">
      <c r="F2100" s="254" t="s">
        <v>115</v>
      </c>
      <c r="G2100" s="253" t="str">
        <f>IF(E2080="","",SUMIF($E$1:E2098,L2085,$E$19:E2098)+SUMIF($E$1:E2098,L2086,$E$19:E2098))</f>
        <v/>
      </c>
      <c r="H2100" s="253" t="s">
        <v>29</v>
      </c>
    </row>
  </sheetData>
  <sheetProtection formatCells="0" insertRows="0" deleteRows="0" selectLockedCells="1" sort="0"/>
  <mergeCells count="2300">
    <mergeCell ref="A2098:B2098"/>
    <mergeCell ref="A2093:B2093"/>
    <mergeCell ref="A2094:B2094"/>
    <mergeCell ref="A2095:B2095"/>
    <mergeCell ref="A2096:B2096"/>
    <mergeCell ref="A2097:B2097"/>
    <mergeCell ref="A2088:B2088"/>
    <mergeCell ref="A2089:B2089"/>
    <mergeCell ref="A2090:B2090"/>
    <mergeCell ref="A2091:B2091"/>
    <mergeCell ref="A2092:B2092"/>
    <mergeCell ref="A2083:B2083"/>
    <mergeCell ref="A2084:B2084"/>
    <mergeCell ref="A2085:B2085"/>
    <mergeCell ref="A2086:B2086"/>
    <mergeCell ref="A2087:B2087"/>
    <mergeCell ref="E2081:E2082"/>
    <mergeCell ref="I2081:I2082"/>
    <mergeCell ref="J2081:J2082"/>
    <mergeCell ref="L2081:M2081"/>
    <mergeCell ref="A2076:B2076"/>
    <mergeCell ref="A2077:B2077"/>
    <mergeCell ref="A2081:B2082"/>
    <mergeCell ref="C2081:C2082"/>
    <mergeCell ref="D2081:D2082"/>
    <mergeCell ref="A2071:B2071"/>
    <mergeCell ref="A2072:B2072"/>
    <mergeCell ref="A2073:B2073"/>
    <mergeCell ref="A2074:B2074"/>
    <mergeCell ref="A2075:B2075"/>
    <mergeCell ref="A2066:B2066"/>
    <mergeCell ref="A2067:B2067"/>
    <mergeCell ref="A2068:B2068"/>
    <mergeCell ref="A2069:B2069"/>
    <mergeCell ref="A2070:B2070"/>
    <mergeCell ref="L2060:M2060"/>
    <mergeCell ref="A2062:B2062"/>
    <mergeCell ref="A2063:B2063"/>
    <mergeCell ref="A2064:B2064"/>
    <mergeCell ref="A2065:B2065"/>
    <mergeCell ref="D2060:D2061"/>
    <mergeCell ref="E2060:E2061"/>
    <mergeCell ref="I2060:I2061"/>
    <mergeCell ref="J2060:J2061"/>
    <mergeCell ref="A2054:B2054"/>
    <mergeCell ref="A2055:B2055"/>
    <mergeCell ref="A2056:B2056"/>
    <mergeCell ref="A2060:B2061"/>
    <mergeCell ref="C2060:C2061"/>
    <mergeCell ref="A2049:B2049"/>
    <mergeCell ref="A2050:B2050"/>
    <mergeCell ref="A2051:B2051"/>
    <mergeCell ref="A2052:B2052"/>
    <mergeCell ref="A2053:B2053"/>
    <mergeCell ref="A2044:B2044"/>
    <mergeCell ref="A2045:B2045"/>
    <mergeCell ref="A2046:B2046"/>
    <mergeCell ref="A2047:B2047"/>
    <mergeCell ref="A2048:B2048"/>
    <mergeCell ref="J2039:J2040"/>
    <mergeCell ref="L2039:M2039"/>
    <mergeCell ref="A2041:B2041"/>
    <mergeCell ref="A2042:B2042"/>
    <mergeCell ref="A2043:B2043"/>
    <mergeCell ref="C2039:C2040"/>
    <mergeCell ref="D2039:D2040"/>
    <mergeCell ref="E2039:E2040"/>
    <mergeCell ref="I2039:I2040"/>
    <mergeCell ref="A2032:B2032"/>
    <mergeCell ref="A2033:B2033"/>
    <mergeCell ref="A2034:B2034"/>
    <mergeCell ref="A2035:B2035"/>
    <mergeCell ref="A2039:B2040"/>
    <mergeCell ref="A2027:B2027"/>
    <mergeCell ref="A2028:B2028"/>
    <mergeCell ref="A2029:B2029"/>
    <mergeCell ref="A2030:B2030"/>
    <mergeCell ref="A2031:B2031"/>
    <mergeCell ref="A2022:B2022"/>
    <mergeCell ref="A2023:B2023"/>
    <mergeCell ref="A2024:B2024"/>
    <mergeCell ref="A2025:B2025"/>
    <mergeCell ref="A2026:B2026"/>
    <mergeCell ref="I2018:I2019"/>
    <mergeCell ref="J2018:J2019"/>
    <mergeCell ref="L2018:M2018"/>
    <mergeCell ref="A2020:B2020"/>
    <mergeCell ref="A2021:B2021"/>
    <mergeCell ref="A2018:B2019"/>
    <mergeCell ref="C2018:C2019"/>
    <mergeCell ref="D2018:D2019"/>
    <mergeCell ref="E2018:E2019"/>
    <mergeCell ref="A2010:B2010"/>
    <mergeCell ref="A2011:B2011"/>
    <mergeCell ref="A2012:B2012"/>
    <mergeCell ref="A2013:B2013"/>
    <mergeCell ref="A2014:B2014"/>
    <mergeCell ref="A2005:B2005"/>
    <mergeCell ref="A2006:B2006"/>
    <mergeCell ref="A2007:B2007"/>
    <mergeCell ref="A2008:B2008"/>
    <mergeCell ref="A2009:B2009"/>
    <mergeCell ref="A2000:B2000"/>
    <mergeCell ref="A2001:B2001"/>
    <mergeCell ref="A2002:B2002"/>
    <mergeCell ref="A2003:B2003"/>
    <mergeCell ref="A2004:B2004"/>
    <mergeCell ref="I1997:I1998"/>
    <mergeCell ref="J1997:J1998"/>
    <mergeCell ref="L1997:M1997"/>
    <mergeCell ref="A1999:B1999"/>
    <mergeCell ref="A1993:B1993"/>
    <mergeCell ref="A1997:B1998"/>
    <mergeCell ref="C1997:C1998"/>
    <mergeCell ref="D1997:D1998"/>
    <mergeCell ref="E1997:E1998"/>
    <mergeCell ref="A1988:B1988"/>
    <mergeCell ref="A1989:B1989"/>
    <mergeCell ref="A1990:B1990"/>
    <mergeCell ref="A1991:B1991"/>
    <mergeCell ref="A1992:B1992"/>
    <mergeCell ref="A1983:B1983"/>
    <mergeCell ref="A1984:B1984"/>
    <mergeCell ref="A1985:B1985"/>
    <mergeCell ref="A1986:B1986"/>
    <mergeCell ref="A1987:B1987"/>
    <mergeCell ref="A1978:B1978"/>
    <mergeCell ref="A1979:B1979"/>
    <mergeCell ref="A1980:B1980"/>
    <mergeCell ref="A1981:B1981"/>
    <mergeCell ref="A1982:B1982"/>
    <mergeCell ref="E1976:E1977"/>
    <mergeCell ref="I1976:I1977"/>
    <mergeCell ref="J1976:J1977"/>
    <mergeCell ref="L1976:M1976"/>
    <mergeCell ref="A1971:B1971"/>
    <mergeCell ref="A1972:B1972"/>
    <mergeCell ref="A1976:B1977"/>
    <mergeCell ref="C1976:C1977"/>
    <mergeCell ref="D1976:D1977"/>
    <mergeCell ref="A1966:B1966"/>
    <mergeCell ref="A1967:B1967"/>
    <mergeCell ref="A1968:B1968"/>
    <mergeCell ref="A1969:B1969"/>
    <mergeCell ref="A1970:B1970"/>
    <mergeCell ref="A1961:B1961"/>
    <mergeCell ref="A1962:B1962"/>
    <mergeCell ref="A1963:B1963"/>
    <mergeCell ref="A1964:B1964"/>
    <mergeCell ref="A1965:B1965"/>
    <mergeCell ref="L1955:M1955"/>
    <mergeCell ref="A1957:B1957"/>
    <mergeCell ref="A1958:B1958"/>
    <mergeCell ref="A1959:B1959"/>
    <mergeCell ref="A1960:B1960"/>
    <mergeCell ref="D1955:D1956"/>
    <mergeCell ref="E1955:E1956"/>
    <mergeCell ref="I1955:I1956"/>
    <mergeCell ref="J1955:J1956"/>
    <mergeCell ref="A1949:B1949"/>
    <mergeCell ref="A1950:B1950"/>
    <mergeCell ref="A1951:B1951"/>
    <mergeCell ref="A1955:B1956"/>
    <mergeCell ref="C1955:C1956"/>
    <mergeCell ref="A1944:B1944"/>
    <mergeCell ref="A1945:B1945"/>
    <mergeCell ref="A1946:B1946"/>
    <mergeCell ref="A1947:B1947"/>
    <mergeCell ref="A1948:B1948"/>
    <mergeCell ref="A1939:B1939"/>
    <mergeCell ref="A1940:B1940"/>
    <mergeCell ref="A1941:B1941"/>
    <mergeCell ref="A1942:B1942"/>
    <mergeCell ref="A1943:B1943"/>
    <mergeCell ref="J1934:J1935"/>
    <mergeCell ref="L1934:M1934"/>
    <mergeCell ref="A1936:B1936"/>
    <mergeCell ref="A1937:B1937"/>
    <mergeCell ref="A1938:B1938"/>
    <mergeCell ref="C1934:C1935"/>
    <mergeCell ref="D1934:D1935"/>
    <mergeCell ref="E1934:E1935"/>
    <mergeCell ref="I1934:I1935"/>
    <mergeCell ref="A1927:B1927"/>
    <mergeCell ref="A1928:B1928"/>
    <mergeCell ref="A1929:B1929"/>
    <mergeCell ref="A1930:B1930"/>
    <mergeCell ref="A1934:B1935"/>
    <mergeCell ref="A1922:B1922"/>
    <mergeCell ref="A1923:B1923"/>
    <mergeCell ref="A1924:B1924"/>
    <mergeCell ref="A1925:B1925"/>
    <mergeCell ref="A1926:B1926"/>
    <mergeCell ref="A1917:B1917"/>
    <mergeCell ref="A1918:B1918"/>
    <mergeCell ref="A1919:B1919"/>
    <mergeCell ref="A1920:B1920"/>
    <mergeCell ref="A1921:B1921"/>
    <mergeCell ref="I1913:I1914"/>
    <mergeCell ref="J1913:J1914"/>
    <mergeCell ref="L1913:M1913"/>
    <mergeCell ref="A1915:B1915"/>
    <mergeCell ref="A1916:B1916"/>
    <mergeCell ref="A1913:B1914"/>
    <mergeCell ref="C1913:C1914"/>
    <mergeCell ref="D1913:D1914"/>
    <mergeCell ref="E1913:E1914"/>
    <mergeCell ref="A1905:B1905"/>
    <mergeCell ref="A1906:B1906"/>
    <mergeCell ref="A1907:B1907"/>
    <mergeCell ref="A1908:B1908"/>
    <mergeCell ref="A1909:B1909"/>
    <mergeCell ref="A1900:B1900"/>
    <mergeCell ref="A1901:B1901"/>
    <mergeCell ref="A1902:B1902"/>
    <mergeCell ref="A1903:B1903"/>
    <mergeCell ref="A1904:B1904"/>
    <mergeCell ref="A1895:B1895"/>
    <mergeCell ref="A1896:B1896"/>
    <mergeCell ref="A1897:B1897"/>
    <mergeCell ref="A1898:B1898"/>
    <mergeCell ref="A1899:B1899"/>
    <mergeCell ref="I1892:I1893"/>
    <mergeCell ref="J1892:J1893"/>
    <mergeCell ref="L1892:M1892"/>
    <mergeCell ref="A1894:B1894"/>
    <mergeCell ref="A1888:B1888"/>
    <mergeCell ref="A1892:B1893"/>
    <mergeCell ref="C1892:C1893"/>
    <mergeCell ref="D1892:D1893"/>
    <mergeCell ref="E1892:E1893"/>
    <mergeCell ref="A1883:B1883"/>
    <mergeCell ref="A1884:B1884"/>
    <mergeCell ref="A1885:B1885"/>
    <mergeCell ref="A1886:B1886"/>
    <mergeCell ref="A1887:B1887"/>
    <mergeCell ref="A1878:B1878"/>
    <mergeCell ref="A1879:B1879"/>
    <mergeCell ref="A1880:B1880"/>
    <mergeCell ref="A1881:B1881"/>
    <mergeCell ref="A1882:B1882"/>
    <mergeCell ref="A1873:B1873"/>
    <mergeCell ref="A1874:B1874"/>
    <mergeCell ref="A1875:B1875"/>
    <mergeCell ref="A1876:B1876"/>
    <mergeCell ref="A1877:B1877"/>
    <mergeCell ref="E1871:E1872"/>
    <mergeCell ref="I1871:I1872"/>
    <mergeCell ref="J1871:J1872"/>
    <mergeCell ref="L1871:M1871"/>
    <mergeCell ref="A1866:B1866"/>
    <mergeCell ref="A1867:B1867"/>
    <mergeCell ref="A1871:B1872"/>
    <mergeCell ref="C1871:C1872"/>
    <mergeCell ref="D1871:D1872"/>
    <mergeCell ref="A1861:B1861"/>
    <mergeCell ref="A1862:B1862"/>
    <mergeCell ref="A1863:B1863"/>
    <mergeCell ref="A1864:B1864"/>
    <mergeCell ref="A1865:B1865"/>
    <mergeCell ref="A1856:B1856"/>
    <mergeCell ref="A1857:B1857"/>
    <mergeCell ref="A1858:B1858"/>
    <mergeCell ref="A1859:B1859"/>
    <mergeCell ref="A1860:B1860"/>
    <mergeCell ref="L1850:M1850"/>
    <mergeCell ref="A1852:B1852"/>
    <mergeCell ref="A1853:B1853"/>
    <mergeCell ref="A1854:B1854"/>
    <mergeCell ref="A1855:B1855"/>
    <mergeCell ref="D1850:D1851"/>
    <mergeCell ref="E1850:E1851"/>
    <mergeCell ref="I1850:I1851"/>
    <mergeCell ref="J1850:J1851"/>
    <mergeCell ref="A1844:B1844"/>
    <mergeCell ref="A1845:B1845"/>
    <mergeCell ref="A1846:B1846"/>
    <mergeCell ref="A1850:B1851"/>
    <mergeCell ref="C1850:C1851"/>
    <mergeCell ref="A1839:B1839"/>
    <mergeCell ref="A1840:B1840"/>
    <mergeCell ref="A1841:B1841"/>
    <mergeCell ref="A1842:B1842"/>
    <mergeCell ref="A1843:B1843"/>
    <mergeCell ref="A1834:B1834"/>
    <mergeCell ref="A1835:B1835"/>
    <mergeCell ref="A1836:B1836"/>
    <mergeCell ref="A1837:B1837"/>
    <mergeCell ref="A1838:B1838"/>
    <mergeCell ref="J1829:J1830"/>
    <mergeCell ref="L1829:M1829"/>
    <mergeCell ref="A1831:B1831"/>
    <mergeCell ref="A1832:B1832"/>
    <mergeCell ref="A1833:B1833"/>
    <mergeCell ref="C1829:C1830"/>
    <mergeCell ref="D1829:D1830"/>
    <mergeCell ref="E1829:E1830"/>
    <mergeCell ref="I1829:I1830"/>
    <mergeCell ref="A1822:B1822"/>
    <mergeCell ref="A1823:B1823"/>
    <mergeCell ref="A1824:B1824"/>
    <mergeCell ref="A1825:B1825"/>
    <mergeCell ref="A1829:B1830"/>
    <mergeCell ref="A1817:B1817"/>
    <mergeCell ref="A1818:B1818"/>
    <mergeCell ref="A1819:B1819"/>
    <mergeCell ref="A1820:B1820"/>
    <mergeCell ref="A1821:B1821"/>
    <mergeCell ref="A1812:B1812"/>
    <mergeCell ref="A1813:B1813"/>
    <mergeCell ref="A1814:B1814"/>
    <mergeCell ref="A1815:B1815"/>
    <mergeCell ref="A1816:B1816"/>
    <mergeCell ref="I1808:I1809"/>
    <mergeCell ref="J1808:J1809"/>
    <mergeCell ref="L1808:M1808"/>
    <mergeCell ref="A1810:B1810"/>
    <mergeCell ref="A1811:B1811"/>
    <mergeCell ref="A1808:B1809"/>
    <mergeCell ref="C1808:C1809"/>
    <mergeCell ref="D1808:D1809"/>
    <mergeCell ref="E1808:E1809"/>
    <mergeCell ref="A1800:B1800"/>
    <mergeCell ref="A1801:B1801"/>
    <mergeCell ref="A1802:B1802"/>
    <mergeCell ref="A1803:B1803"/>
    <mergeCell ref="A1804:B1804"/>
    <mergeCell ref="A1795:B1795"/>
    <mergeCell ref="A1796:B1796"/>
    <mergeCell ref="A1797:B1797"/>
    <mergeCell ref="A1798:B1798"/>
    <mergeCell ref="A1799:B1799"/>
    <mergeCell ref="A1790:B1790"/>
    <mergeCell ref="A1791:B1791"/>
    <mergeCell ref="A1792:B1792"/>
    <mergeCell ref="A1793:B1793"/>
    <mergeCell ref="A1794:B1794"/>
    <mergeCell ref="I1787:I1788"/>
    <mergeCell ref="J1787:J1788"/>
    <mergeCell ref="L1787:M1787"/>
    <mergeCell ref="A1789:B1789"/>
    <mergeCell ref="A1783:B1783"/>
    <mergeCell ref="A1787:B1788"/>
    <mergeCell ref="C1787:C1788"/>
    <mergeCell ref="D1787:D1788"/>
    <mergeCell ref="E1787:E1788"/>
    <mergeCell ref="A1778:B1778"/>
    <mergeCell ref="A1779:B1779"/>
    <mergeCell ref="A1780:B1780"/>
    <mergeCell ref="A1781:B1781"/>
    <mergeCell ref="A1782:B1782"/>
    <mergeCell ref="A1773:B1773"/>
    <mergeCell ref="A1774:B1774"/>
    <mergeCell ref="A1775:B1775"/>
    <mergeCell ref="A1776:B1776"/>
    <mergeCell ref="A1777:B1777"/>
    <mergeCell ref="A1768:B1768"/>
    <mergeCell ref="A1769:B1769"/>
    <mergeCell ref="A1770:B1770"/>
    <mergeCell ref="A1771:B1771"/>
    <mergeCell ref="A1772:B1772"/>
    <mergeCell ref="E1766:E1767"/>
    <mergeCell ref="I1766:I1767"/>
    <mergeCell ref="J1766:J1767"/>
    <mergeCell ref="L1766:M1766"/>
    <mergeCell ref="A1761:B1761"/>
    <mergeCell ref="A1762:B1762"/>
    <mergeCell ref="A1766:B1767"/>
    <mergeCell ref="C1766:C1767"/>
    <mergeCell ref="D1766:D1767"/>
    <mergeCell ref="A1756:B1756"/>
    <mergeCell ref="A1757:B1757"/>
    <mergeCell ref="A1758:B1758"/>
    <mergeCell ref="A1759:B1759"/>
    <mergeCell ref="A1760:B1760"/>
    <mergeCell ref="A1751:B1751"/>
    <mergeCell ref="A1752:B1752"/>
    <mergeCell ref="A1753:B1753"/>
    <mergeCell ref="A1754:B1754"/>
    <mergeCell ref="A1755:B1755"/>
    <mergeCell ref="L1745:M1745"/>
    <mergeCell ref="A1747:B1747"/>
    <mergeCell ref="A1748:B1748"/>
    <mergeCell ref="A1749:B1749"/>
    <mergeCell ref="A1750:B1750"/>
    <mergeCell ref="D1745:D1746"/>
    <mergeCell ref="E1745:E1746"/>
    <mergeCell ref="I1745:I1746"/>
    <mergeCell ref="J1745:J1746"/>
    <mergeCell ref="A1739:B1739"/>
    <mergeCell ref="A1740:B1740"/>
    <mergeCell ref="A1741:B1741"/>
    <mergeCell ref="A1745:B1746"/>
    <mergeCell ref="C1745:C1746"/>
    <mergeCell ref="A1734:B1734"/>
    <mergeCell ref="A1735:B1735"/>
    <mergeCell ref="A1736:B1736"/>
    <mergeCell ref="A1737:B1737"/>
    <mergeCell ref="A1738:B1738"/>
    <mergeCell ref="A1729:B1729"/>
    <mergeCell ref="A1730:B1730"/>
    <mergeCell ref="A1731:B1731"/>
    <mergeCell ref="A1732:B1732"/>
    <mergeCell ref="A1733:B1733"/>
    <mergeCell ref="J1724:J1725"/>
    <mergeCell ref="L1724:M1724"/>
    <mergeCell ref="A1726:B1726"/>
    <mergeCell ref="A1727:B1727"/>
    <mergeCell ref="A1728:B1728"/>
    <mergeCell ref="C1724:C1725"/>
    <mergeCell ref="D1724:D1725"/>
    <mergeCell ref="E1724:E1725"/>
    <mergeCell ref="I1724:I1725"/>
    <mergeCell ref="A1717:B1717"/>
    <mergeCell ref="A1718:B1718"/>
    <mergeCell ref="A1719:B1719"/>
    <mergeCell ref="A1720:B1720"/>
    <mergeCell ref="A1724:B1725"/>
    <mergeCell ref="A1712:B1712"/>
    <mergeCell ref="A1713:B1713"/>
    <mergeCell ref="A1714:B1714"/>
    <mergeCell ref="A1715:B1715"/>
    <mergeCell ref="A1716:B1716"/>
    <mergeCell ref="A1707:B1707"/>
    <mergeCell ref="A1708:B1708"/>
    <mergeCell ref="A1709:B1709"/>
    <mergeCell ref="A1710:B1710"/>
    <mergeCell ref="A1711:B1711"/>
    <mergeCell ref="I1703:I1704"/>
    <mergeCell ref="J1703:J1704"/>
    <mergeCell ref="L1703:M1703"/>
    <mergeCell ref="A1705:B1705"/>
    <mergeCell ref="A1706:B1706"/>
    <mergeCell ref="A1703:B1704"/>
    <mergeCell ref="C1703:C1704"/>
    <mergeCell ref="D1703:D1704"/>
    <mergeCell ref="E1703:E1704"/>
    <mergeCell ref="A1695:B1695"/>
    <mergeCell ref="A1696:B1696"/>
    <mergeCell ref="A1697:B1697"/>
    <mergeCell ref="A1698:B1698"/>
    <mergeCell ref="A1699:B1699"/>
    <mergeCell ref="A1690:B1690"/>
    <mergeCell ref="A1691:B1691"/>
    <mergeCell ref="A1692:B1692"/>
    <mergeCell ref="A1693:B1693"/>
    <mergeCell ref="A1694:B1694"/>
    <mergeCell ref="A1685:B1685"/>
    <mergeCell ref="A1686:B1686"/>
    <mergeCell ref="A1687:B1687"/>
    <mergeCell ref="A1688:B1688"/>
    <mergeCell ref="A1689:B1689"/>
    <mergeCell ref="I1682:I1683"/>
    <mergeCell ref="J1682:J1683"/>
    <mergeCell ref="L1682:M1682"/>
    <mergeCell ref="A1684:B1684"/>
    <mergeCell ref="A1678:B1678"/>
    <mergeCell ref="A1682:B1683"/>
    <mergeCell ref="C1682:C1683"/>
    <mergeCell ref="D1682:D1683"/>
    <mergeCell ref="E1682:E1683"/>
    <mergeCell ref="A1673:B1673"/>
    <mergeCell ref="A1674:B1674"/>
    <mergeCell ref="A1675:B1675"/>
    <mergeCell ref="A1676:B1676"/>
    <mergeCell ref="A1677:B1677"/>
    <mergeCell ref="A1668:B1668"/>
    <mergeCell ref="A1669:B1669"/>
    <mergeCell ref="A1670:B1670"/>
    <mergeCell ref="A1671:B1671"/>
    <mergeCell ref="A1672:B1672"/>
    <mergeCell ref="A1663:B1663"/>
    <mergeCell ref="A1664:B1664"/>
    <mergeCell ref="A1665:B1665"/>
    <mergeCell ref="A1666:B1666"/>
    <mergeCell ref="A1667:B1667"/>
    <mergeCell ref="E1661:E1662"/>
    <mergeCell ref="I1661:I1662"/>
    <mergeCell ref="J1661:J1662"/>
    <mergeCell ref="L1661:M1661"/>
    <mergeCell ref="A1656:B1656"/>
    <mergeCell ref="A1657:B1657"/>
    <mergeCell ref="A1661:B1662"/>
    <mergeCell ref="C1661:C1662"/>
    <mergeCell ref="D1661:D1662"/>
    <mergeCell ref="A1651:B1651"/>
    <mergeCell ref="A1652:B1652"/>
    <mergeCell ref="A1653:B1653"/>
    <mergeCell ref="A1654:B1654"/>
    <mergeCell ref="A1655:B1655"/>
    <mergeCell ref="A1646:B1646"/>
    <mergeCell ref="A1647:B1647"/>
    <mergeCell ref="A1648:B1648"/>
    <mergeCell ref="A1649:B1649"/>
    <mergeCell ref="A1650:B1650"/>
    <mergeCell ref="L1640:M1640"/>
    <mergeCell ref="A1642:B1642"/>
    <mergeCell ref="A1643:B1643"/>
    <mergeCell ref="A1644:B1644"/>
    <mergeCell ref="A1645:B1645"/>
    <mergeCell ref="D1640:D1641"/>
    <mergeCell ref="E1640:E1641"/>
    <mergeCell ref="I1640:I1641"/>
    <mergeCell ref="J1640:J1641"/>
    <mergeCell ref="A1634:B1634"/>
    <mergeCell ref="A1635:B1635"/>
    <mergeCell ref="A1636:B1636"/>
    <mergeCell ref="A1640:B1641"/>
    <mergeCell ref="C1640:C1641"/>
    <mergeCell ref="A1629:B1629"/>
    <mergeCell ref="A1630:B1630"/>
    <mergeCell ref="A1631:B1631"/>
    <mergeCell ref="A1632:B1632"/>
    <mergeCell ref="A1633:B1633"/>
    <mergeCell ref="A1624:B1624"/>
    <mergeCell ref="A1625:B1625"/>
    <mergeCell ref="A1626:B1626"/>
    <mergeCell ref="A1627:B1627"/>
    <mergeCell ref="A1628:B1628"/>
    <mergeCell ref="J1619:J1620"/>
    <mergeCell ref="L1619:M1619"/>
    <mergeCell ref="A1621:B1621"/>
    <mergeCell ref="A1622:B1622"/>
    <mergeCell ref="A1623:B1623"/>
    <mergeCell ref="C1619:C1620"/>
    <mergeCell ref="D1619:D1620"/>
    <mergeCell ref="E1619:E1620"/>
    <mergeCell ref="I1619:I1620"/>
    <mergeCell ref="A1612:B1612"/>
    <mergeCell ref="A1613:B1613"/>
    <mergeCell ref="A1614:B1614"/>
    <mergeCell ref="A1615:B1615"/>
    <mergeCell ref="A1619:B1620"/>
    <mergeCell ref="A1607:B1607"/>
    <mergeCell ref="A1608:B1608"/>
    <mergeCell ref="A1609:B1609"/>
    <mergeCell ref="A1610:B1610"/>
    <mergeCell ref="A1611:B1611"/>
    <mergeCell ref="A1602:B1602"/>
    <mergeCell ref="A1603:B1603"/>
    <mergeCell ref="A1604:B1604"/>
    <mergeCell ref="A1605:B1605"/>
    <mergeCell ref="A1606:B1606"/>
    <mergeCell ref="I1598:I1599"/>
    <mergeCell ref="J1598:J1599"/>
    <mergeCell ref="L1598:M1598"/>
    <mergeCell ref="A1600:B1600"/>
    <mergeCell ref="A1601:B1601"/>
    <mergeCell ref="A1598:B1599"/>
    <mergeCell ref="C1598:C1599"/>
    <mergeCell ref="D1598:D1599"/>
    <mergeCell ref="E1598:E1599"/>
    <mergeCell ref="A1590:B1590"/>
    <mergeCell ref="A1591:B1591"/>
    <mergeCell ref="A1592:B1592"/>
    <mergeCell ref="A1593:B1593"/>
    <mergeCell ref="A1594:B1594"/>
    <mergeCell ref="A1585:B1585"/>
    <mergeCell ref="A1586:B1586"/>
    <mergeCell ref="A1587:B1587"/>
    <mergeCell ref="A1588:B1588"/>
    <mergeCell ref="A1589:B1589"/>
    <mergeCell ref="A1580:B1580"/>
    <mergeCell ref="A1581:B1581"/>
    <mergeCell ref="A1582:B1582"/>
    <mergeCell ref="A1583:B1583"/>
    <mergeCell ref="A1584:B1584"/>
    <mergeCell ref="I1577:I1578"/>
    <mergeCell ref="J1577:J1578"/>
    <mergeCell ref="L1577:M1577"/>
    <mergeCell ref="A1579:B1579"/>
    <mergeCell ref="A1573:B1573"/>
    <mergeCell ref="A1577:B1578"/>
    <mergeCell ref="C1577:C1578"/>
    <mergeCell ref="D1577:D1578"/>
    <mergeCell ref="E1577:E1578"/>
    <mergeCell ref="A1568:B1568"/>
    <mergeCell ref="A1569:B1569"/>
    <mergeCell ref="A1570:B1570"/>
    <mergeCell ref="A1571:B1571"/>
    <mergeCell ref="A1572:B1572"/>
    <mergeCell ref="A1563:B1563"/>
    <mergeCell ref="A1564:B1564"/>
    <mergeCell ref="A1565:B1565"/>
    <mergeCell ref="A1566:B1566"/>
    <mergeCell ref="A1567:B1567"/>
    <mergeCell ref="A1558:B1558"/>
    <mergeCell ref="A1559:B1559"/>
    <mergeCell ref="A1560:B1560"/>
    <mergeCell ref="A1561:B1561"/>
    <mergeCell ref="A1562:B1562"/>
    <mergeCell ref="E1556:E1557"/>
    <mergeCell ref="I1556:I1557"/>
    <mergeCell ref="J1556:J1557"/>
    <mergeCell ref="L1556:M1556"/>
    <mergeCell ref="A1551:B1551"/>
    <mergeCell ref="A1552:B1552"/>
    <mergeCell ref="A1556:B1557"/>
    <mergeCell ref="C1556:C1557"/>
    <mergeCell ref="D1556:D1557"/>
    <mergeCell ref="A1546:B1546"/>
    <mergeCell ref="A1547:B1547"/>
    <mergeCell ref="A1548:B1548"/>
    <mergeCell ref="A1549:B1549"/>
    <mergeCell ref="A1550:B1550"/>
    <mergeCell ref="A1541:B1541"/>
    <mergeCell ref="A1542:B1542"/>
    <mergeCell ref="A1543:B1543"/>
    <mergeCell ref="A1544:B1544"/>
    <mergeCell ref="A1545:B1545"/>
    <mergeCell ref="L1535:M1535"/>
    <mergeCell ref="A1537:B1537"/>
    <mergeCell ref="A1538:B1538"/>
    <mergeCell ref="A1539:B1539"/>
    <mergeCell ref="A1540:B1540"/>
    <mergeCell ref="D1535:D1536"/>
    <mergeCell ref="E1535:E1536"/>
    <mergeCell ref="I1535:I1536"/>
    <mergeCell ref="J1535:J1536"/>
    <mergeCell ref="A1529:B1529"/>
    <mergeCell ref="A1530:B1530"/>
    <mergeCell ref="A1531:B1531"/>
    <mergeCell ref="A1535:B1536"/>
    <mergeCell ref="C1535:C1536"/>
    <mergeCell ref="A1524:B1524"/>
    <mergeCell ref="A1525:B1525"/>
    <mergeCell ref="A1526:B1526"/>
    <mergeCell ref="A1527:B1527"/>
    <mergeCell ref="A1528:B1528"/>
    <mergeCell ref="A1519:B1519"/>
    <mergeCell ref="A1520:B1520"/>
    <mergeCell ref="A1521:B1521"/>
    <mergeCell ref="A1522:B1522"/>
    <mergeCell ref="A1523:B1523"/>
    <mergeCell ref="J1514:J1515"/>
    <mergeCell ref="L1514:M1514"/>
    <mergeCell ref="A1516:B1516"/>
    <mergeCell ref="A1517:B1517"/>
    <mergeCell ref="A1518:B1518"/>
    <mergeCell ref="C1514:C1515"/>
    <mergeCell ref="D1514:D1515"/>
    <mergeCell ref="E1514:E1515"/>
    <mergeCell ref="I1514:I1515"/>
    <mergeCell ref="A1507:B1507"/>
    <mergeCell ref="A1508:B1508"/>
    <mergeCell ref="A1509:B1509"/>
    <mergeCell ref="A1510:B1510"/>
    <mergeCell ref="A1514:B1515"/>
    <mergeCell ref="A1502:B1502"/>
    <mergeCell ref="A1503:B1503"/>
    <mergeCell ref="A1504:B1504"/>
    <mergeCell ref="A1505:B1505"/>
    <mergeCell ref="A1506:B1506"/>
    <mergeCell ref="A1497:B1497"/>
    <mergeCell ref="A1498:B1498"/>
    <mergeCell ref="A1499:B1499"/>
    <mergeCell ref="A1500:B1500"/>
    <mergeCell ref="A1501:B1501"/>
    <mergeCell ref="I1493:I1494"/>
    <mergeCell ref="J1493:J1494"/>
    <mergeCell ref="L1493:M1493"/>
    <mergeCell ref="A1495:B1495"/>
    <mergeCell ref="A1496:B1496"/>
    <mergeCell ref="A1493:B1494"/>
    <mergeCell ref="C1493:C1494"/>
    <mergeCell ref="D1493:D1494"/>
    <mergeCell ref="E1493:E1494"/>
    <mergeCell ref="A1485:B1485"/>
    <mergeCell ref="A1486:B1486"/>
    <mergeCell ref="A1487:B1487"/>
    <mergeCell ref="A1488:B1488"/>
    <mergeCell ref="A1489:B1489"/>
    <mergeCell ref="A1480:B1480"/>
    <mergeCell ref="A1481:B1481"/>
    <mergeCell ref="A1482:B1482"/>
    <mergeCell ref="A1483:B1483"/>
    <mergeCell ref="A1484:B1484"/>
    <mergeCell ref="A1475:B1475"/>
    <mergeCell ref="A1476:B1476"/>
    <mergeCell ref="A1477:B1477"/>
    <mergeCell ref="A1478:B1478"/>
    <mergeCell ref="A1479:B1479"/>
    <mergeCell ref="I1472:I1473"/>
    <mergeCell ref="J1472:J1473"/>
    <mergeCell ref="L1472:M1472"/>
    <mergeCell ref="A1474:B1474"/>
    <mergeCell ref="A1468:B1468"/>
    <mergeCell ref="A1472:B1473"/>
    <mergeCell ref="C1472:C1473"/>
    <mergeCell ref="D1472:D1473"/>
    <mergeCell ref="E1472:E1473"/>
    <mergeCell ref="A1463:B1463"/>
    <mergeCell ref="A1464:B1464"/>
    <mergeCell ref="A1465:B1465"/>
    <mergeCell ref="A1466:B1466"/>
    <mergeCell ref="A1467:B1467"/>
    <mergeCell ref="A1458:B1458"/>
    <mergeCell ref="A1459:B1459"/>
    <mergeCell ref="A1460:B1460"/>
    <mergeCell ref="A1461:B1461"/>
    <mergeCell ref="A1462:B1462"/>
    <mergeCell ref="A1453:B1453"/>
    <mergeCell ref="A1454:B1454"/>
    <mergeCell ref="A1455:B1455"/>
    <mergeCell ref="A1456:B1456"/>
    <mergeCell ref="A1457:B1457"/>
    <mergeCell ref="E1451:E1452"/>
    <mergeCell ref="I1451:I1452"/>
    <mergeCell ref="J1451:J1452"/>
    <mergeCell ref="L1451:M1451"/>
    <mergeCell ref="A1446:B1446"/>
    <mergeCell ref="A1447:B1447"/>
    <mergeCell ref="A1451:B1452"/>
    <mergeCell ref="C1451:C1452"/>
    <mergeCell ref="D1451:D1452"/>
    <mergeCell ref="A1441:B1441"/>
    <mergeCell ref="A1442:B1442"/>
    <mergeCell ref="A1443:B1443"/>
    <mergeCell ref="A1444:B1444"/>
    <mergeCell ref="A1445:B1445"/>
    <mergeCell ref="A1436:B1436"/>
    <mergeCell ref="A1437:B1437"/>
    <mergeCell ref="A1438:B1438"/>
    <mergeCell ref="A1439:B1439"/>
    <mergeCell ref="A1440:B1440"/>
    <mergeCell ref="L1430:M1430"/>
    <mergeCell ref="A1432:B1432"/>
    <mergeCell ref="A1433:B1433"/>
    <mergeCell ref="A1434:B1434"/>
    <mergeCell ref="A1435:B1435"/>
    <mergeCell ref="D1430:D1431"/>
    <mergeCell ref="E1430:E1431"/>
    <mergeCell ref="I1430:I1431"/>
    <mergeCell ref="J1430:J1431"/>
    <mergeCell ref="A1424:B1424"/>
    <mergeCell ref="A1425:B1425"/>
    <mergeCell ref="A1426:B1426"/>
    <mergeCell ref="A1430:B1431"/>
    <mergeCell ref="C1430:C1431"/>
    <mergeCell ref="A1419:B1419"/>
    <mergeCell ref="A1420:B1420"/>
    <mergeCell ref="A1421:B1421"/>
    <mergeCell ref="A1422:B1422"/>
    <mergeCell ref="A1423:B1423"/>
    <mergeCell ref="A1414:B1414"/>
    <mergeCell ref="A1415:B1415"/>
    <mergeCell ref="A1416:B1416"/>
    <mergeCell ref="A1417:B1417"/>
    <mergeCell ref="A1418:B1418"/>
    <mergeCell ref="J1409:J1410"/>
    <mergeCell ref="L1409:M1409"/>
    <mergeCell ref="A1411:B1411"/>
    <mergeCell ref="A1412:B1412"/>
    <mergeCell ref="A1413:B1413"/>
    <mergeCell ref="C1409:C1410"/>
    <mergeCell ref="D1409:D1410"/>
    <mergeCell ref="E1409:E1410"/>
    <mergeCell ref="I1409:I1410"/>
    <mergeCell ref="A1402:B1402"/>
    <mergeCell ref="A1403:B1403"/>
    <mergeCell ref="A1404:B1404"/>
    <mergeCell ref="A1405:B1405"/>
    <mergeCell ref="A1409:B1410"/>
    <mergeCell ref="A1397:B1397"/>
    <mergeCell ref="A1398:B1398"/>
    <mergeCell ref="A1399:B1399"/>
    <mergeCell ref="A1400:B1400"/>
    <mergeCell ref="A1401:B1401"/>
    <mergeCell ref="A1392:B1392"/>
    <mergeCell ref="A1393:B1393"/>
    <mergeCell ref="A1394:B1394"/>
    <mergeCell ref="A1395:B1395"/>
    <mergeCell ref="A1396:B1396"/>
    <mergeCell ref="I1388:I1389"/>
    <mergeCell ref="J1388:J1389"/>
    <mergeCell ref="L1388:M1388"/>
    <mergeCell ref="A1390:B1390"/>
    <mergeCell ref="A1391:B1391"/>
    <mergeCell ref="A1388:B1389"/>
    <mergeCell ref="C1388:C1389"/>
    <mergeCell ref="D1388:D1389"/>
    <mergeCell ref="E1388:E1389"/>
    <mergeCell ref="A1380:B1380"/>
    <mergeCell ref="A1381:B1381"/>
    <mergeCell ref="A1382:B1382"/>
    <mergeCell ref="A1383:B1383"/>
    <mergeCell ref="A1384:B1384"/>
    <mergeCell ref="A1375:B1375"/>
    <mergeCell ref="A1376:B1376"/>
    <mergeCell ref="A1377:B1377"/>
    <mergeCell ref="A1378:B1378"/>
    <mergeCell ref="A1379:B1379"/>
    <mergeCell ref="A1370:B1370"/>
    <mergeCell ref="A1371:B1371"/>
    <mergeCell ref="A1372:B1372"/>
    <mergeCell ref="A1373:B1373"/>
    <mergeCell ref="A1374:B1374"/>
    <mergeCell ref="I1367:I1368"/>
    <mergeCell ref="J1367:J1368"/>
    <mergeCell ref="L1367:M1367"/>
    <mergeCell ref="A1369:B1369"/>
    <mergeCell ref="A1363:B1363"/>
    <mergeCell ref="A1367:B1368"/>
    <mergeCell ref="C1367:C1368"/>
    <mergeCell ref="D1367:D1368"/>
    <mergeCell ref="E1367:E1368"/>
    <mergeCell ref="A1358:B1358"/>
    <mergeCell ref="A1359:B1359"/>
    <mergeCell ref="A1360:B1360"/>
    <mergeCell ref="A1361:B1361"/>
    <mergeCell ref="A1362:B1362"/>
    <mergeCell ref="A1353:B1353"/>
    <mergeCell ref="A1354:B1354"/>
    <mergeCell ref="A1355:B1355"/>
    <mergeCell ref="A1356:B1356"/>
    <mergeCell ref="A1357:B1357"/>
    <mergeCell ref="A1348:B1348"/>
    <mergeCell ref="A1349:B1349"/>
    <mergeCell ref="A1350:B1350"/>
    <mergeCell ref="A1351:B1351"/>
    <mergeCell ref="A1352:B1352"/>
    <mergeCell ref="E1346:E1347"/>
    <mergeCell ref="I1346:I1347"/>
    <mergeCell ref="J1346:J1347"/>
    <mergeCell ref="L1346:M1346"/>
    <mergeCell ref="A1341:B1341"/>
    <mergeCell ref="A1342:B1342"/>
    <mergeCell ref="A1346:B1347"/>
    <mergeCell ref="C1346:C1347"/>
    <mergeCell ref="D1346:D1347"/>
    <mergeCell ref="A1336:B1336"/>
    <mergeCell ref="A1337:B1337"/>
    <mergeCell ref="A1338:B1338"/>
    <mergeCell ref="A1339:B1339"/>
    <mergeCell ref="A1340:B1340"/>
    <mergeCell ref="A1331:B1331"/>
    <mergeCell ref="A1332:B1332"/>
    <mergeCell ref="A1333:B1333"/>
    <mergeCell ref="A1334:B1334"/>
    <mergeCell ref="A1335:B1335"/>
    <mergeCell ref="L1325:M1325"/>
    <mergeCell ref="A1327:B1327"/>
    <mergeCell ref="A1328:B1328"/>
    <mergeCell ref="A1329:B1329"/>
    <mergeCell ref="A1330:B1330"/>
    <mergeCell ref="D1325:D1326"/>
    <mergeCell ref="E1325:E1326"/>
    <mergeCell ref="I1325:I1326"/>
    <mergeCell ref="J1325:J1326"/>
    <mergeCell ref="A1319:B1319"/>
    <mergeCell ref="A1320:B1320"/>
    <mergeCell ref="A1321:B1321"/>
    <mergeCell ref="A1325:B1326"/>
    <mergeCell ref="C1325:C1326"/>
    <mergeCell ref="A1314:B1314"/>
    <mergeCell ref="A1315:B1315"/>
    <mergeCell ref="A1316:B1316"/>
    <mergeCell ref="A1317:B1317"/>
    <mergeCell ref="A1318:B1318"/>
    <mergeCell ref="A1309:B1309"/>
    <mergeCell ref="A1310:B1310"/>
    <mergeCell ref="A1311:B1311"/>
    <mergeCell ref="A1312:B1312"/>
    <mergeCell ref="A1313:B1313"/>
    <mergeCell ref="J1304:J1305"/>
    <mergeCell ref="L1304:M1304"/>
    <mergeCell ref="A1306:B1306"/>
    <mergeCell ref="A1307:B1307"/>
    <mergeCell ref="A1308:B1308"/>
    <mergeCell ref="C1304:C1305"/>
    <mergeCell ref="D1304:D1305"/>
    <mergeCell ref="E1304:E1305"/>
    <mergeCell ref="I1304:I1305"/>
    <mergeCell ref="A1297:B1297"/>
    <mergeCell ref="A1298:B1298"/>
    <mergeCell ref="A1299:B1299"/>
    <mergeCell ref="A1300:B1300"/>
    <mergeCell ref="A1304:B1305"/>
    <mergeCell ref="A1292:B1292"/>
    <mergeCell ref="A1293:B1293"/>
    <mergeCell ref="A1294:B1294"/>
    <mergeCell ref="A1295:B1295"/>
    <mergeCell ref="A1296:B1296"/>
    <mergeCell ref="A1287:B1287"/>
    <mergeCell ref="A1288:B1288"/>
    <mergeCell ref="A1289:B1289"/>
    <mergeCell ref="A1290:B1290"/>
    <mergeCell ref="A1291:B1291"/>
    <mergeCell ref="I1283:I1284"/>
    <mergeCell ref="J1283:J1284"/>
    <mergeCell ref="L1283:M1283"/>
    <mergeCell ref="A1285:B1285"/>
    <mergeCell ref="A1286:B1286"/>
    <mergeCell ref="A1283:B1284"/>
    <mergeCell ref="C1283:C1284"/>
    <mergeCell ref="D1283:D1284"/>
    <mergeCell ref="E1283:E1284"/>
    <mergeCell ref="A1275:B1275"/>
    <mergeCell ref="A1276:B1276"/>
    <mergeCell ref="A1277:B1277"/>
    <mergeCell ref="A1278:B1278"/>
    <mergeCell ref="A1279:B1279"/>
    <mergeCell ref="A1270:B1270"/>
    <mergeCell ref="A1271:B1271"/>
    <mergeCell ref="A1272:B1272"/>
    <mergeCell ref="A1273:B1273"/>
    <mergeCell ref="A1274:B1274"/>
    <mergeCell ref="A1265:B1265"/>
    <mergeCell ref="A1266:B1266"/>
    <mergeCell ref="A1267:B1267"/>
    <mergeCell ref="A1268:B1268"/>
    <mergeCell ref="A1269:B1269"/>
    <mergeCell ref="I1262:I1263"/>
    <mergeCell ref="J1262:J1263"/>
    <mergeCell ref="L1262:M1262"/>
    <mergeCell ref="A1264:B1264"/>
    <mergeCell ref="A1258:B1258"/>
    <mergeCell ref="A1262:B1263"/>
    <mergeCell ref="C1262:C1263"/>
    <mergeCell ref="D1262:D1263"/>
    <mergeCell ref="E1262:E1263"/>
    <mergeCell ref="A1253:B1253"/>
    <mergeCell ref="A1254:B1254"/>
    <mergeCell ref="A1255:B1255"/>
    <mergeCell ref="A1256:B1256"/>
    <mergeCell ref="A1257:B1257"/>
    <mergeCell ref="A1248:B1248"/>
    <mergeCell ref="A1249:B1249"/>
    <mergeCell ref="A1250:B1250"/>
    <mergeCell ref="A1251:B1251"/>
    <mergeCell ref="A1252:B1252"/>
    <mergeCell ref="A1243:B1243"/>
    <mergeCell ref="A1244:B1244"/>
    <mergeCell ref="A1245:B1245"/>
    <mergeCell ref="A1246:B1246"/>
    <mergeCell ref="A1247:B1247"/>
    <mergeCell ref="E1241:E1242"/>
    <mergeCell ref="I1241:I1242"/>
    <mergeCell ref="J1241:J1242"/>
    <mergeCell ref="L1241:M1241"/>
    <mergeCell ref="A1236:B1236"/>
    <mergeCell ref="A1237:B1237"/>
    <mergeCell ref="A1241:B1242"/>
    <mergeCell ref="C1241:C1242"/>
    <mergeCell ref="D1241:D1242"/>
    <mergeCell ref="A1231:B1231"/>
    <mergeCell ref="A1232:B1232"/>
    <mergeCell ref="A1233:B1233"/>
    <mergeCell ref="A1234:B1234"/>
    <mergeCell ref="A1235:B1235"/>
    <mergeCell ref="A1226:B1226"/>
    <mergeCell ref="A1227:B1227"/>
    <mergeCell ref="A1228:B1228"/>
    <mergeCell ref="A1229:B1229"/>
    <mergeCell ref="A1230:B1230"/>
    <mergeCell ref="L1220:M1220"/>
    <mergeCell ref="A1222:B1222"/>
    <mergeCell ref="A1223:B1223"/>
    <mergeCell ref="A1224:B1224"/>
    <mergeCell ref="A1225:B1225"/>
    <mergeCell ref="D1220:D1221"/>
    <mergeCell ref="E1220:E1221"/>
    <mergeCell ref="I1220:I1221"/>
    <mergeCell ref="J1220:J1221"/>
    <mergeCell ref="A1214:B1214"/>
    <mergeCell ref="A1215:B1215"/>
    <mergeCell ref="A1216:B1216"/>
    <mergeCell ref="A1220:B1221"/>
    <mergeCell ref="C1220:C1221"/>
    <mergeCell ref="A1209:B1209"/>
    <mergeCell ref="A1210:B1210"/>
    <mergeCell ref="A1211:B1211"/>
    <mergeCell ref="A1212:B1212"/>
    <mergeCell ref="A1213:B1213"/>
    <mergeCell ref="A1204:B1204"/>
    <mergeCell ref="A1205:B1205"/>
    <mergeCell ref="A1206:B1206"/>
    <mergeCell ref="A1207:B1207"/>
    <mergeCell ref="A1208:B1208"/>
    <mergeCell ref="J1199:J1200"/>
    <mergeCell ref="L1199:M1199"/>
    <mergeCell ref="A1201:B1201"/>
    <mergeCell ref="A1202:B1202"/>
    <mergeCell ref="A1203:B1203"/>
    <mergeCell ref="C1199:C1200"/>
    <mergeCell ref="D1199:D1200"/>
    <mergeCell ref="E1199:E1200"/>
    <mergeCell ref="I1199:I1200"/>
    <mergeCell ref="A1192:B1192"/>
    <mergeCell ref="A1193:B1193"/>
    <mergeCell ref="A1194:B1194"/>
    <mergeCell ref="A1195:B1195"/>
    <mergeCell ref="A1199:B1200"/>
    <mergeCell ref="A1187:B1187"/>
    <mergeCell ref="A1188:B1188"/>
    <mergeCell ref="A1189:B1189"/>
    <mergeCell ref="A1190:B1190"/>
    <mergeCell ref="A1191:B1191"/>
    <mergeCell ref="A1182:B1182"/>
    <mergeCell ref="A1183:B1183"/>
    <mergeCell ref="A1184:B1184"/>
    <mergeCell ref="A1185:B1185"/>
    <mergeCell ref="A1186:B1186"/>
    <mergeCell ref="I1178:I1179"/>
    <mergeCell ref="J1178:J1179"/>
    <mergeCell ref="L1178:M1178"/>
    <mergeCell ref="A1180:B1180"/>
    <mergeCell ref="A1181:B1181"/>
    <mergeCell ref="A1178:B1179"/>
    <mergeCell ref="C1178:C1179"/>
    <mergeCell ref="D1178:D1179"/>
    <mergeCell ref="E1178:E1179"/>
    <mergeCell ref="A1170:B1170"/>
    <mergeCell ref="A1171:B1171"/>
    <mergeCell ref="A1172:B1172"/>
    <mergeCell ref="A1173:B1173"/>
    <mergeCell ref="A1174:B1174"/>
    <mergeCell ref="A1165:B1165"/>
    <mergeCell ref="A1166:B1166"/>
    <mergeCell ref="A1167:B1167"/>
    <mergeCell ref="A1168:B1168"/>
    <mergeCell ref="A1169:B1169"/>
    <mergeCell ref="A1160:B1160"/>
    <mergeCell ref="A1161:B1161"/>
    <mergeCell ref="A1162:B1162"/>
    <mergeCell ref="A1163:B1163"/>
    <mergeCell ref="A1164:B1164"/>
    <mergeCell ref="I1157:I1158"/>
    <mergeCell ref="J1157:J1158"/>
    <mergeCell ref="L1157:M1157"/>
    <mergeCell ref="A1159:B1159"/>
    <mergeCell ref="A1153:B1153"/>
    <mergeCell ref="A1157:B1158"/>
    <mergeCell ref="C1157:C1158"/>
    <mergeCell ref="D1157:D1158"/>
    <mergeCell ref="E1157:E1158"/>
    <mergeCell ref="A1148:B1148"/>
    <mergeCell ref="A1149:B1149"/>
    <mergeCell ref="A1150:B1150"/>
    <mergeCell ref="A1151:B1151"/>
    <mergeCell ref="A1152:B1152"/>
    <mergeCell ref="A1143:B1143"/>
    <mergeCell ref="A1144:B1144"/>
    <mergeCell ref="A1145:B1145"/>
    <mergeCell ref="A1146:B1146"/>
    <mergeCell ref="A1147:B1147"/>
    <mergeCell ref="A1138:B1138"/>
    <mergeCell ref="A1139:B1139"/>
    <mergeCell ref="A1140:B1140"/>
    <mergeCell ref="A1141:B1141"/>
    <mergeCell ref="A1142:B1142"/>
    <mergeCell ref="E1136:E1137"/>
    <mergeCell ref="I1136:I1137"/>
    <mergeCell ref="J1136:J1137"/>
    <mergeCell ref="L1136:M1136"/>
    <mergeCell ref="A1131:B1131"/>
    <mergeCell ref="A1132:B1132"/>
    <mergeCell ref="A1136:B1137"/>
    <mergeCell ref="C1136:C1137"/>
    <mergeCell ref="D1136:D1137"/>
    <mergeCell ref="A1126:B1126"/>
    <mergeCell ref="A1127:B1127"/>
    <mergeCell ref="A1128:B1128"/>
    <mergeCell ref="A1129:B1129"/>
    <mergeCell ref="A1130:B1130"/>
    <mergeCell ref="A1121:B1121"/>
    <mergeCell ref="A1122:B1122"/>
    <mergeCell ref="A1123:B1123"/>
    <mergeCell ref="A1124:B1124"/>
    <mergeCell ref="A1125:B1125"/>
    <mergeCell ref="L1115:M1115"/>
    <mergeCell ref="A1117:B1117"/>
    <mergeCell ref="A1118:B1118"/>
    <mergeCell ref="A1119:B1119"/>
    <mergeCell ref="A1120:B1120"/>
    <mergeCell ref="D1115:D1116"/>
    <mergeCell ref="E1115:E1116"/>
    <mergeCell ref="I1115:I1116"/>
    <mergeCell ref="J1115:J1116"/>
    <mergeCell ref="A1109:B1109"/>
    <mergeCell ref="A1110:B1110"/>
    <mergeCell ref="A1111:B1111"/>
    <mergeCell ref="A1115:B1116"/>
    <mergeCell ref="C1115:C1116"/>
    <mergeCell ref="A1104:B1104"/>
    <mergeCell ref="A1105:B1105"/>
    <mergeCell ref="A1106:B1106"/>
    <mergeCell ref="A1107:B1107"/>
    <mergeCell ref="A1108:B1108"/>
    <mergeCell ref="A1099:B1099"/>
    <mergeCell ref="A1100:B1100"/>
    <mergeCell ref="A1101:B1101"/>
    <mergeCell ref="A1102:B1102"/>
    <mergeCell ref="A1103:B1103"/>
    <mergeCell ref="J1094:J1095"/>
    <mergeCell ref="L1094:M1094"/>
    <mergeCell ref="A1096:B1096"/>
    <mergeCell ref="A1097:B1097"/>
    <mergeCell ref="A1098:B1098"/>
    <mergeCell ref="C1094:C1095"/>
    <mergeCell ref="D1094:D1095"/>
    <mergeCell ref="E1094:E1095"/>
    <mergeCell ref="I1094:I1095"/>
    <mergeCell ref="A1087:B1087"/>
    <mergeCell ref="A1088:B1088"/>
    <mergeCell ref="A1089:B1089"/>
    <mergeCell ref="A1090:B1090"/>
    <mergeCell ref="A1094:B1095"/>
    <mergeCell ref="A1082:B1082"/>
    <mergeCell ref="A1083:B1083"/>
    <mergeCell ref="A1084:B1084"/>
    <mergeCell ref="A1085:B1085"/>
    <mergeCell ref="A1086:B1086"/>
    <mergeCell ref="A1077:B1077"/>
    <mergeCell ref="A1078:B1078"/>
    <mergeCell ref="A1079:B1079"/>
    <mergeCell ref="A1080:B1080"/>
    <mergeCell ref="A1081:B1081"/>
    <mergeCell ref="I1073:I1074"/>
    <mergeCell ref="J1073:J1074"/>
    <mergeCell ref="L1073:M1073"/>
    <mergeCell ref="A1075:B1075"/>
    <mergeCell ref="A1076:B1076"/>
    <mergeCell ref="A1073:B1074"/>
    <mergeCell ref="C1073:C1074"/>
    <mergeCell ref="D1073:D1074"/>
    <mergeCell ref="E1073:E1074"/>
    <mergeCell ref="A1065:B1065"/>
    <mergeCell ref="A1066:B1066"/>
    <mergeCell ref="A1067:B1067"/>
    <mergeCell ref="A1068:B1068"/>
    <mergeCell ref="A1069:B1069"/>
    <mergeCell ref="A1060:B1060"/>
    <mergeCell ref="A1061:B1061"/>
    <mergeCell ref="A1062:B1062"/>
    <mergeCell ref="A1063:B1063"/>
    <mergeCell ref="A1064:B1064"/>
    <mergeCell ref="A1055:B1055"/>
    <mergeCell ref="A1056:B1056"/>
    <mergeCell ref="A1057:B1057"/>
    <mergeCell ref="A1058:B1058"/>
    <mergeCell ref="A1059:B1059"/>
    <mergeCell ref="I1052:I1053"/>
    <mergeCell ref="J1052:J1053"/>
    <mergeCell ref="L1052:M1052"/>
    <mergeCell ref="A1054:B1054"/>
    <mergeCell ref="A1048:B1048"/>
    <mergeCell ref="A1052:B1053"/>
    <mergeCell ref="C1052:C1053"/>
    <mergeCell ref="D1052:D1053"/>
    <mergeCell ref="E1052:E1053"/>
    <mergeCell ref="A1043:B1043"/>
    <mergeCell ref="A1044:B1044"/>
    <mergeCell ref="A1045:B1045"/>
    <mergeCell ref="A1046:B1046"/>
    <mergeCell ref="A1047:B1047"/>
    <mergeCell ref="A1038:B1038"/>
    <mergeCell ref="A1039:B1039"/>
    <mergeCell ref="A1040:B1040"/>
    <mergeCell ref="A1041:B1041"/>
    <mergeCell ref="A1042:B1042"/>
    <mergeCell ref="A1033:B1033"/>
    <mergeCell ref="A1034:B1034"/>
    <mergeCell ref="A1035:B1035"/>
    <mergeCell ref="A1036:B1036"/>
    <mergeCell ref="A1037:B1037"/>
    <mergeCell ref="E1031:E1032"/>
    <mergeCell ref="I1031:I1032"/>
    <mergeCell ref="J1031:J1032"/>
    <mergeCell ref="L1031:M1031"/>
    <mergeCell ref="A1026:B1026"/>
    <mergeCell ref="A1027:B1027"/>
    <mergeCell ref="A1031:B1032"/>
    <mergeCell ref="C1031:C1032"/>
    <mergeCell ref="D1031:D1032"/>
    <mergeCell ref="A1021:B1021"/>
    <mergeCell ref="A1022:B1022"/>
    <mergeCell ref="A1023:B1023"/>
    <mergeCell ref="A1024:B1024"/>
    <mergeCell ref="A1025:B1025"/>
    <mergeCell ref="A1016:B1016"/>
    <mergeCell ref="A1017:B1017"/>
    <mergeCell ref="A1018:B1018"/>
    <mergeCell ref="A1019:B1019"/>
    <mergeCell ref="A1020:B1020"/>
    <mergeCell ref="L1010:M1010"/>
    <mergeCell ref="A1012:B1012"/>
    <mergeCell ref="A1013:B1013"/>
    <mergeCell ref="A1014:B1014"/>
    <mergeCell ref="A1015:B1015"/>
    <mergeCell ref="D1010:D1011"/>
    <mergeCell ref="E1010:E1011"/>
    <mergeCell ref="I1010:I1011"/>
    <mergeCell ref="J1010:J1011"/>
    <mergeCell ref="A1004:B1004"/>
    <mergeCell ref="A1005:B1005"/>
    <mergeCell ref="A1006:B1006"/>
    <mergeCell ref="A1010:B1011"/>
    <mergeCell ref="C1010:C1011"/>
    <mergeCell ref="A999:B999"/>
    <mergeCell ref="A1000:B1000"/>
    <mergeCell ref="A1001:B1001"/>
    <mergeCell ref="A1002:B1002"/>
    <mergeCell ref="A1003:B1003"/>
    <mergeCell ref="A994:B994"/>
    <mergeCell ref="A995:B995"/>
    <mergeCell ref="A996:B996"/>
    <mergeCell ref="A997:B997"/>
    <mergeCell ref="A998:B998"/>
    <mergeCell ref="J989:J990"/>
    <mergeCell ref="L989:M989"/>
    <mergeCell ref="A991:B991"/>
    <mergeCell ref="A992:B992"/>
    <mergeCell ref="A993:B993"/>
    <mergeCell ref="C989:C990"/>
    <mergeCell ref="D989:D990"/>
    <mergeCell ref="E989:E990"/>
    <mergeCell ref="I989:I990"/>
    <mergeCell ref="A982:B982"/>
    <mergeCell ref="A983:B983"/>
    <mergeCell ref="A984:B984"/>
    <mergeCell ref="A985:B985"/>
    <mergeCell ref="A989:B990"/>
    <mergeCell ref="A977:B977"/>
    <mergeCell ref="A978:B978"/>
    <mergeCell ref="A979:B979"/>
    <mergeCell ref="A980:B980"/>
    <mergeCell ref="A981:B981"/>
    <mergeCell ref="A972:B972"/>
    <mergeCell ref="A973:B973"/>
    <mergeCell ref="A974:B974"/>
    <mergeCell ref="A975:B975"/>
    <mergeCell ref="A976:B976"/>
    <mergeCell ref="I968:I969"/>
    <mergeCell ref="J968:J969"/>
    <mergeCell ref="L968:M968"/>
    <mergeCell ref="A970:B970"/>
    <mergeCell ref="A971:B971"/>
    <mergeCell ref="A968:B969"/>
    <mergeCell ref="C968:C969"/>
    <mergeCell ref="D968:D969"/>
    <mergeCell ref="E968:E969"/>
    <mergeCell ref="A960:B960"/>
    <mergeCell ref="A961:B961"/>
    <mergeCell ref="A962:B962"/>
    <mergeCell ref="A963:B963"/>
    <mergeCell ref="A964:B964"/>
    <mergeCell ref="A955:B955"/>
    <mergeCell ref="A956:B956"/>
    <mergeCell ref="A957:B957"/>
    <mergeCell ref="A958:B958"/>
    <mergeCell ref="A959:B959"/>
    <mergeCell ref="A950:B950"/>
    <mergeCell ref="A951:B951"/>
    <mergeCell ref="A952:B952"/>
    <mergeCell ref="A953:B953"/>
    <mergeCell ref="A954:B954"/>
    <mergeCell ref="I947:I948"/>
    <mergeCell ref="J947:J948"/>
    <mergeCell ref="L947:M947"/>
    <mergeCell ref="A949:B949"/>
    <mergeCell ref="A943:B943"/>
    <mergeCell ref="A947:B948"/>
    <mergeCell ref="C947:C948"/>
    <mergeCell ref="D947:D948"/>
    <mergeCell ref="E947:E948"/>
    <mergeCell ref="A938:B938"/>
    <mergeCell ref="A939:B939"/>
    <mergeCell ref="A940:B940"/>
    <mergeCell ref="A941:B941"/>
    <mergeCell ref="A942:B942"/>
    <mergeCell ref="A933:B933"/>
    <mergeCell ref="A934:B934"/>
    <mergeCell ref="A935:B935"/>
    <mergeCell ref="A936:B936"/>
    <mergeCell ref="A937:B937"/>
    <mergeCell ref="A928:B928"/>
    <mergeCell ref="A929:B929"/>
    <mergeCell ref="A930:B930"/>
    <mergeCell ref="A931:B931"/>
    <mergeCell ref="A932:B932"/>
    <mergeCell ref="E926:E927"/>
    <mergeCell ref="I926:I927"/>
    <mergeCell ref="J926:J927"/>
    <mergeCell ref="L926:M926"/>
    <mergeCell ref="A921:B921"/>
    <mergeCell ref="A922:B922"/>
    <mergeCell ref="A926:B927"/>
    <mergeCell ref="C926:C927"/>
    <mergeCell ref="D926:D927"/>
    <mergeCell ref="A916:B916"/>
    <mergeCell ref="A917:B917"/>
    <mergeCell ref="A918:B918"/>
    <mergeCell ref="A919:B919"/>
    <mergeCell ref="A920:B920"/>
    <mergeCell ref="A911:B911"/>
    <mergeCell ref="A912:B912"/>
    <mergeCell ref="A913:B913"/>
    <mergeCell ref="A914:B914"/>
    <mergeCell ref="A915:B915"/>
    <mergeCell ref="L905:M905"/>
    <mergeCell ref="A907:B907"/>
    <mergeCell ref="A908:B908"/>
    <mergeCell ref="A909:B909"/>
    <mergeCell ref="A910:B910"/>
    <mergeCell ref="D905:D906"/>
    <mergeCell ref="E905:E906"/>
    <mergeCell ref="I905:I906"/>
    <mergeCell ref="J905:J906"/>
    <mergeCell ref="A899:B899"/>
    <mergeCell ref="A900:B900"/>
    <mergeCell ref="A901:B901"/>
    <mergeCell ref="A905:B906"/>
    <mergeCell ref="C905:C906"/>
    <mergeCell ref="A894:B894"/>
    <mergeCell ref="A895:B895"/>
    <mergeCell ref="A896:B896"/>
    <mergeCell ref="A897:B897"/>
    <mergeCell ref="A898:B898"/>
    <mergeCell ref="A889:B889"/>
    <mergeCell ref="A890:B890"/>
    <mergeCell ref="A891:B891"/>
    <mergeCell ref="A892:B892"/>
    <mergeCell ref="A893:B893"/>
    <mergeCell ref="J884:J885"/>
    <mergeCell ref="L884:M884"/>
    <mergeCell ref="A886:B886"/>
    <mergeCell ref="A887:B887"/>
    <mergeCell ref="A888:B888"/>
    <mergeCell ref="C884:C885"/>
    <mergeCell ref="D884:D885"/>
    <mergeCell ref="E884:E885"/>
    <mergeCell ref="I884:I885"/>
    <mergeCell ref="A877:B877"/>
    <mergeCell ref="A878:B878"/>
    <mergeCell ref="A879:B879"/>
    <mergeCell ref="A880:B880"/>
    <mergeCell ref="A884:B885"/>
    <mergeCell ref="A872:B872"/>
    <mergeCell ref="A873:B873"/>
    <mergeCell ref="A874:B874"/>
    <mergeCell ref="A875:B875"/>
    <mergeCell ref="A876:B876"/>
    <mergeCell ref="A867:B867"/>
    <mergeCell ref="A868:B868"/>
    <mergeCell ref="A869:B869"/>
    <mergeCell ref="A870:B870"/>
    <mergeCell ref="A871:B871"/>
    <mergeCell ref="I863:I864"/>
    <mergeCell ref="J863:J864"/>
    <mergeCell ref="L863:M863"/>
    <mergeCell ref="A865:B865"/>
    <mergeCell ref="A866:B866"/>
    <mergeCell ref="A863:B864"/>
    <mergeCell ref="C863:C864"/>
    <mergeCell ref="D863:D864"/>
    <mergeCell ref="E863:E864"/>
    <mergeCell ref="A855:B855"/>
    <mergeCell ref="A856:B856"/>
    <mergeCell ref="A857:B857"/>
    <mergeCell ref="A858:B858"/>
    <mergeCell ref="A859:B859"/>
    <mergeCell ref="A850:B850"/>
    <mergeCell ref="A851:B851"/>
    <mergeCell ref="A852:B852"/>
    <mergeCell ref="A853:B853"/>
    <mergeCell ref="A854:B854"/>
    <mergeCell ref="A845:B845"/>
    <mergeCell ref="A846:B846"/>
    <mergeCell ref="A847:B847"/>
    <mergeCell ref="A848:B848"/>
    <mergeCell ref="A849:B849"/>
    <mergeCell ref="I842:I843"/>
    <mergeCell ref="J842:J843"/>
    <mergeCell ref="L842:M842"/>
    <mergeCell ref="A844:B844"/>
    <mergeCell ref="A838:B838"/>
    <mergeCell ref="A842:B843"/>
    <mergeCell ref="C842:C843"/>
    <mergeCell ref="D842:D843"/>
    <mergeCell ref="E842:E843"/>
    <mergeCell ref="A833:B833"/>
    <mergeCell ref="A834:B834"/>
    <mergeCell ref="A835:B835"/>
    <mergeCell ref="A836:B836"/>
    <mergeCell ref="A837:B837"/>
    <mergeCell ref="A828:B828"/>
    <mergeCell ref="A829:B829"/>
    <mergeCell ref="A830:B830"/>
    <mergeCell ref="A831:B831"/>
    <mergeCell ref="A832:B832"/>
    <mergeCell ref="A823:B823"/>
    <mergeCell ref="A824:B824"/>
    <mergeCell ref="A825:B825"/>
    <mergeCell ref="A826:B826"/>
    <mergeCell ref="A827:B827"/>
    <mergeCell ref="E821:E822"/>
    <mergeCell ref="I821:I822"/>
    <mergeCell ref="J821:J822"/>
    <mergeCell ref="L821:M821"/>
    <mergeCell ref="A816:B816"/>
    <mergeCell ref="A817:B817"/>
    <mergeCell ref="A821:B822"/>
    <mergeCell ref="C821:C822"/>
    <mergeCell ref="D821:D822"/>
    <mergeCell ref="A811:B811"/>
    <mergeCell ref="A812:B812"/>
    <mergeCell ref="A813:B813"/>
    <mergeCell ref="A814:B814"/>
    <mergeCell ref="A815:B815"/>
    <mergeCell ref="A806:B806"/>
    <mergeCell ref="A807:B807"/>
    <mergeCell ref="A808:B808"/>
    <mergeCell ref="A809:B809"/>
    <mergeCell ref="A810:B810"/>
    <mergeCell ref="L800:M800"/>
    <mergeCell ref="A802:B802"/>
    <mergeCell ref="A803:B803"/>
    <mergeCell ref="A804:B804"/>
    <mergeCell ref="A805:B805"/>
    <mergeCell ref="D800:D801"/>
    <mergeCell ref="E800:E801"/>
    <mergeCell ref="I800:I801"/>
    <mergeCell ref="J800:J801"/>
    <mergeCell ref="A794:B794"/>
    <mergeCell ref="A795:B795"/>
    <mergeCell ref="A796:B796"/>
    <mergeCell ref="A800:B801"/>
    <mergeCell ref="C800:C801"/>
    <mergeCell ref="A789:B789"/>
    <mergeCell ref="A790:B790"/>
    <mergeCell ref="A791:B791"/>
    <mergeCell ref="A792:B792"/>
    <mergeCell ref="A793:B793"/>
    <mergeCell ref="A784:B784"/>
    <mergeCell ref="A785:B785"/>
    <mergeCell ref="A786:B786"/>
    <mergeCell ref="A787:B787"/>
    <mergeCell ref="A788:B788"/>
    <mergeCell ref="J779:J780"/>
    <mergeCell ref="L779:M779"/>
    <mergeCell ref="A781:B781"/>
    <mergeCell ref="A782:B782"/>
    <mergeCell ref="A783:B783"/>
    <mergeCell ref="C779:C780"/>
    <mergeCell ref="D779:D780"/>
    <mergeCell ref="E779:E780"/>
    <mergeCell ref="I779:I780"/>
    <mergeCell ref="A772:B772"/>
    <mergeCell ref="A773:B773"/>
    <mergeCell ref="A774:B774"/>
    <mergeCell ref="A775:B775"/>
    <mergeCell ref="A779:B780"/>
    <mergeCell ref="A767:B767"/>
    <mergeCell ref="A768:B768"/>
    <mergeCell ref="A769:B769"/>
    <mergeCell ref="A770:B770"/>
    <mergeCell ref="A771:B771"/>
    <mergeCell ref="A762:B762"/>
    <mergeCell ref="A763:B763"/>
    <mergeCell ref="A764:B764"/>
    <mergeCell ref="A765:B765"/>
    <mergeCell ref="A766:B766"/>
    <mergeCell ref="I758:I759"/>
    <mergeCell ref="J758:J759"/>
    <mergeCell ref="L758:M758"/>
    <mergeCell ref="A760:B760"/>
    <mergeCell ref="A761:B761"/>
    <mergeCell ref="A758:B759"/>
    <mergeCell ref="C758:C759"/>
    <mergeCell ref="D758:D759"/>
    <mergeCell ref="E758:E759"/>
    <mergeCell ref="A750:B750"/>
    <mergeCell ref="A751:B751"/>
    <mergeCell ref="A752:B752"/>
    <mergeCell ref="A753:B753"/>
    <mergeCell ref="A754:B754"/>
    <mergeCell ref="A745:B745"/>
    <mergeCell ref="A746:B746"/>
    <mergeCell ref="A747:B747"/>
    <mergeCell ref="A748:B748"/>
    <mergeCell ref="A749:B749"/>
    <mergeCell ref="A740:B740"/>
    <mergeCell ref="A741:B741"/>
    <mergeCell ref="A742:B742"/>
    <mergeCell ref="A743:B743"/>
    <mergeCell ref="A744:B744"/>
    <mergeCell ref="I737:I738"/>
    <mergeCell ref="J737:J738"/>
    <mergeCell ref="L737:M737"/>
    <mergeCell ref="A739:B739"/>
    <mergeCell ref="A733:B733"/>
    <mergeCell ref="A737:B738"/>
    <mergeCell ref="C737:C738"/>
    <mergeCell ref="D737:D738"/>
    <mergeCell ref="E737:E738"/>
    <mergeCell ref="A728:B728"/>
    <mergeCell ref="A729:B729"/>
    <mergeCell ref="A730:B730"/>
    <mergeCell ref="A731:B731"/>
    <mergeCell ref="A732:B732"/>
    <mergeCell ref="A723:B723"/>
    <mergeCell ref="A724:B724"/>
    <mergeCell ref="A725:B725"/>
    <mergeCell ref="A726:B726"/>
    <mergeCell ref="A727:B727"/>
    <mergeCell ref="A718:B718"/>
    <mergeCell ref="A719:B719"/>
    <mergeCell ref="A720:B720"/>
    <mergeCell ref="A721:B721"/>
    <mergeCell ref="A722:B722"/>
    <mergeCell ref="E716:E717"/>
    <mergeCell ref="I716:I717"/>
    <mergeCell ref="J716:J717"/>
    <mergeCell ref="L716:M716"/>
    <mergeCell ref="A711:B711"/>
    <mergeCell ref="A712:B712"/>
    <mergeCell ref="A716:B717"/>
    <mergeCell ref="C716:C717"/>
    <mergeCell ref="D716:D717"/>
    <mergeCell ref="A706:B706"/>
    <mergeCell ref="A707:B707"/>
    <mergeCell ref="A708:B708"/>
    <mergeCell ref="A709:B709"/>
    <mergeCell ref="A710:B710"/>
    <mergeCell ref="A701:B701"/>
    <mergeCell ref="A702:B702"/>
    <mergeCell ref="A703:B703"/>
    <mergeCell ref="A704:B704"/>
    <mergeCell ref="A705:B705"/>
    <mergeCell ref="L695:M695"/>
    <mergeCell ref="A697:B697"/>
    <mergeCell ref="A698:B698"/>
    <mergeCell ref="A699:B699"/>
    <mergeCell ref="A700:B700"/>
    <mergeCell ref="D695:D696"/>
    <mergeCell ref="E695:E696"/>
    <mergeCell ref="I695:I696"/>
    <mergeCell ref="J695:J696"/>
    <mergeCell ref="A689:B689"/>
    <mergeCell ref="A690:B690"/>
    <mergeCell ref="A691:B691"/>
    <mergeCell ref="A695:B696"/>
    <mergeCell ref="C695:C696"/>
    <mergeCell ref="A684:B684"/>
    <mergeCell ref="A685:B685"/>
    <mergeCell ref="A686:B686"/>
    <mergeCell ref="A687:B687"/>
    <mergeCell ref="A688:B688"/>
    <mergeCell ref="A679:B679"/>
    <mergeCell ref="A680:B680"/>
    <mergeCell ref="A681:B681"/>
    <mergeCell ref="A682:B682"/>
    <mergeCell ref="A683:B683"/>
    <mergeCell ref="J674:J675"/>
    <mergeCell ref="L674:M674"/>
    <mergeCell ref="A676:B676"/>
    <mergeCell ref="A677:B677"/>
    <mergeCell ref="A678:B678"/>
    <mergeCell ref="C674:C675"/>
    <mergeCell ref="D674:D675"/>
    <mergeCell ref="E674:E675"/>
    <mergeCell ref="I674:I675"/>
    <mergeCell ref="A667:B667"/>
    <mergeCell ref="A668:B668"/>
    <mergeCell ref="A669:B669"/>
    <mergeCell ref="A670:B670"/>
    <mergeCell ref="A674:B675"/>
    <mergeCell ref="A662:B662"/>
    <mergeCell ref="A663:B663"/>
    <mergeCell ref="A664:B664"/>
    <mergeCell ref="A665:B665"/>
    <mergeCell ref="A666:B666"/>
    <mergeCell ref="A657:B657"/>
    <mergeCell ref="A658:B658"/>
    <mergeCell ref="A659:B659"/>
    <mergeCell ref="A660:B660"/>
    <mergeCell ref="A661:B661"/>
    <mergeCell ref="I653:I654"/>
    <mergeCell ref="J653:J654"/>
    <mergeCell ref="L653:M653"/>
    <mergeCell ref="A655:B655"/>
    <mergeCell ref="A656:B656"/>
    <mergeCell ref="A653:B654"/>
    <mergeCell ref="C653:C654"/>
    <mergeCell ref="D653:D654"/>
    <mergeCell ref="E653:E654"/>
    <mergeCell ref="A645:B645"/>
    <mergeCell ref="A646:B646"/>
    <mergeCell ref="A647:B647"/>
    <mergeCell ref="A648:B648"/>
    <mergeCell ref="A649:B649"/>
    <mergeCell ref="A640:B640"/>
    <mergeCell ref="A641:B641"/>
    <mergeCell ref="A642:B642"/>
    <mergeCell ref="A643:B643"/>
    <mergeCell ref="A644:B644"/>
    <mergeCell ref="A635:B635"/>
    <mergeCell ref="A636:B636"/>
    <mergeCell ref="A637:B637"/>
    <mergeCell ref="A638:B638"/>
    <mergeCell ref="A639:B639"/>
    <mergeCell ref="I632:I633"/>
    <mergeCell ref="J632:J633"/>
    <mergeCell ref="L632:M632"/>
    <mergeCell ref="A634:B634"/>
    <mergeCell ref="A628:B628"/>
    <mergeCell ref="A632:B633"/>
    <mergeCell ref="C632:C633"/>
    <mergeCell ref="D632:D633"/>
    <mergeCell ref="E632:E633"/>
    <mergeCell ref="A623:B623"/>
    <mergeCell ref="A624:B624"/>
    <mergeCell ref="A625:B625"/>
    <mergeCell ref="A626:B626"/>
    <mergeCell ref="A627:B627"/>
    <mergeCell ref="A618:B618"/>
    <mergeCell ref="A619:B619"/>
    <mergeCell ref="A620:B620"/>
    <mergeCell ref="A621:B621"/>
    <mergeCell ref="A622:B622"/>
    <mergeCell ref="A613:B613"/>
    <mergeCell ref="A614:B614"/>
    <mergeCell ref="A615:B615"/>
    <mergeCell ref="A616:B616"/>
    <mergeCell ref="A617:B617"/>
    <mergeCell ref="E611:E612"/>
    <mergeCell ref="I611:I612"/>
    <mergeCell ref="J611:J612"/>
    <mergeCell ref="L611:M611"/>
    <mergeCell ref="A606:B606"/>
    <mergeCell ref="A607:B607"/>
    <mergeCell ref="A611:B612"/>
    <mergeCell ref="C611:C612"/>
    <mergeCell ref="D611:D612"/>
    <mergeCell ref="A601:B601"/>
    <mergeCell ref="A602:B602"/>
    <mergeCell ref="A603:B603"/>
    <mergeCell ref="A604:B604"/>
    <mergeCell ref="A605:B605"/>
    <mergeCell ref="A596:B596"/>
    <mergeCell ref="A597:B597"/>
    <mergeCell ref="A598:B598"/>
    <mergeCell ref="A599:B599"/>
    <mergeCell ref="A600:B600"/>
    <mergeCell ref="L590:M590"/>
    <mergeCell ref="A592:B592"/>
    <mergeCell ref="A593:B593"/>
    <mergeCell ref="A594:B594"/>
    <mergeCell ref="A595:B595"/>
    <mergeCell ref="D590:D591"/>
    <mergeCell ref="E590:E591"/>
    <mergeCell ref="I590:I591"/>
    <mergeCell ref="J590:J591"/>
    <mergeCell ref="A584:B584"/>
    <mergeCell ref="A585:B585"/>
    <mergeCell ref="A586:B586"/>
    <mergeCell ref="A590:B591"/>
    <mergeCell ref="C590:C591"/>
    <mergeCell ref="A579:B579"/>
    <mergeCell ref="A580:B580"/>
    <mergeCell ref="A581:B581"/>
    <mergeCell ref="A582:B582"/>
    <mergeCell ref="A583:B583"/>
    <mergeCell ref="A574:B574"/>
    <mergeCell ref="A575:B575"/>
    <mergeCell ref="A576:B576"/>
    <mergeCell ref="A577:B577"/>
    <mergeCell ref="A578:B578"/>
    <mergeCell ref="J569:J570"/>
    <mergeCell ref="L569:M569"/>
    <mergeCell ref="A571:B571"/>
    <mergeCell ref="A572:B572"/>
    <mergeCell ref="A573:B573"/>
    <mergeCell ref="C569:C570"/>
    <mergeCell ref="D569:D570"/>
    <mergeCell ref="E569:E570"/>
    <mergeCell ref="I569:I570"/>
    <mergeCell ref="A562:B562"/>
    <mergeCell ref="A563:B563"/>
    <mergeCell ref="A564:B564"/>
    <mergeCell ref="A565:B565"/>
    <mergeCell ref="A569:B570"/>
    <mergeCell ref="A557:B557"/>
    <mergeCell ref="A558:B558"/>
    <mergeCell ref="A559:B559"/>
    <mergeCell ref="A560:B560"/>
    <mergeCell ref="A561:B561"/>
    <mergeCell ref="A552:B552"/>
    <mergeCell ref="A553:B553"/>
    <mergeCell ref="A554:B554"/>
    <mergeCell ref="A555:B555"/>
    <mergeCell ref="A556:B556"/>
    <mergeCell ref="I548:I549"/>
    <mergeCell ref="J548:J549"/>
    <mergeCell ref="L548:M548"/>
    <mergeCell ref="A550:B550"/>
    <mergeCell ref="A551:B551"/>
    <mergeCell ref="A548:B549"/>
    <mergeCell ref="C548:C549"/>
    <mergeCell ref="D548:D549"/>
    <mergeCell ref="E548:E549"/>
    <mergeCell ref="A540:B540"/>
    <mergeCell ref="A541:B541"/>
    <mergeCell ref="A542:B542"/>
    <mergeCell ref="A543:B543"/>
    <mergeCell ref="A544:B544"/>
    <mergeCell ref="A535:B535"/>
    <mergeCell ref="A536:B536"/>
    <mergeCell ref="A537:B537"/>
    <mergeCell ref="A538:B538"/>
    <mergeCell ref="A539:B539"/>
    <mergeCell ref="A530:B530"/>
    <mergeCell ref="A531:B531"/>
    <mergeCell ref="A532:B532"/>
    <mergeCell ref="A533:B533"/>
    <mergeCell ref="A534:B534"/>
    <mergeCell ref="I527:I528"/>
    <mergeCell ref="J527:J528"/>
    <mergeCell ref="L527:M527"/>
    <mergeCell ref="A529:B529"/>
    <mergeCell ref="A523:B523"/>
    <mergeCell ref="A527:B528"/>
    <mergeCell ref="C527:C528"/>
    <mergeCell ref="D527:D528"/>
    <mergeCell ref="E527:E528"/>
    <mergeCell ref="A518:B518"/>
    <mergeCell ref="A519:B519"/>
    <mergeCell ref="A520:B520"/>
    <mergeCell ref="A521:B521"/>
    <mergeCell ref="A522:B522"/>
    <mergeCell ref="A513:B513"/>
    <mergeCell ref="A514:B514"/>
    <mergeCell ref="A515:B515"/>
    <mergeCell ref="A516:B516"/>
    <mergeCell ref="A517:B517"/>
    <mergeCell ref="A508:B508"/>
    <mergeCell ref="A509:B509"/>
    <mergeCell ref="A510:B510"/>
    <mergeCell ref="A511:B511"/>
    <mergeCell ref="A512:B512"/>
    <mergeCell ref="E506:E507"/>
    <mergeCell ref="I506:I507"/>
    <mergeCell ref="J506:J507"/>
    <mergeCell ref="L506:M506"/>
    <mergeCell ref="A501:B501"/>
    <mergeCell ref="A502:B502"/>
    <mergeCell ref="A506:B507"/>
    <mergeCell ref="C506:C507"/>
    <mergeCell ref="D506:D507"/>
    <mergeCell ref="A496:B496"/>
    <mergeCell ref="A497:B497"/>
    <mergeCell ref="A498:B498"/>
    <mergeCell ref="A499:B499"/>
    <mergeCell ref="A500:B500"/>
    <mergeCell ref="A491:B491"/>
    <mergeCell ref="A492:B492"/>
    <mergeCell ref="A493:B493"/>
    <mergeCell ref="A494:B494"/>
    <mergeCell ref="A495:B495"/>
    <mergeCell ref="L485:M485"/>
    <mergeCell ref="A487:B487"/>
    <mergeCell ref="A488:B488"/>
    <mergeCell ref="A489:B489"/>
    <mergeCell ref="A490:B490"/>
    <mergeCell ref="D485:D486"/>
    <mergeCell ref="E485:E486"/>
    <mergeCell ref="I485:I486"/>
    <mergeCell ref="J485:J486"/>
    <mergeCell ref="A479:B479"/>
    <mergeCell ref="A480:B480"/>
    <mergeCell ref="A481:B481"/>
    <mergeCell ref="A485:B486"/>
    <mergeCell ref="C485:C486"/>
    <mergeCell ref="A474:B474"/>
    <mergeCell ref="A475:B475"/>
    <mergeCell ref="A476:B476"/>
    <mergeCell ref="A477:B477"/>
    <mergeCell ref="A478:B478"/>
    <mergeCell ref="A469:B469"/>
    <mergeCell ref="A470:B470"/>
    <mergeCell ref="A471:B471"/>
    <mergeCell ref="A472:B472"/>
    <mergeCell ref="A473:B473"/>
    <mergeCell ref="J464:J465"/>
    <mergeCell ref="L464:M464"/>
    <mergeCell ref="A466:B466"/>
    <mergeCell ref="A467:B467"/>
    <mergeCell ref="A468:B468"/>
    <mergeCell ref="C464:C465"/>
    <mergeCell ref="D464:D465"/>
    <mergeCell ref="E464:E465"/>
    <mergeCell ref="I464:I465"/>
    <mergeCell ref="A457:B457"/>
    <mergeCell ref="A458:B458"/>
    <mergeCell ref="A459:B459"/>
    <mergeCell ref="A460:B460"/>
    <mergeCell ref="A464:B465"/>
    <mergeCell ref="A452:B452"/>
    <mergeCell ref="A453:B453"/>
    <mergeCell ref="A454:B454"/>
    <mergeCell ref="A455:B455"/>
    <mergeCell ref="A456:B456"/>
    <mergeCell ref="A447:B447"/>
    <mergeCell ref="A448:B448"/>
    <mergeCell ref="A449:B449"/>
    <mergeCell ref="A450:B450"/>
    <mergeCell ref="A451:B451"/>
    <mergeCell ref="I443:I444"/>
    <mergeCell ref="J443:J444"/>
    <mergeCell ref="L443:M443"/>
    <mergeCell ref="A445:B445"/>
    <mergeCell ref="A446:B446"/>
    <mergeCell ref="A443:B444"/>
    <mergeCell ref="C443:C444"/>
    <mergeCell ref="D443:D444"/>
    <mergeCell ref="E443:E444"/>
    <mergeCell ref="A435:B435"/>
    <mergeCell ref="A436:B436"/>
    <mergeCell ref="A437:B437"/>
    <mergeCell ref="A438:B438"/>
    <mergeCell ref="A439:B439"/>
    <mergeCell ref="A430:B430"/>
    <mergeCell ref="A431:B431"/>
    <mergeCell ref="A432:B432"/>
    <mergeCell ref="A433:B433"/>
    <mergeCell ref="A434:B434"/>
    <mergeCell ref="A425:B425"/>
    <mergeCell ref="A426:B426"/>
    <mergeCell ref="A427:B427"/>
    <mergeCell ref="A428:B428"/>
    <mergeCell ref="A429:B429"/>
    <mergeCell ref="I422:I423"/>
    <mergeCell ref="J422:J423"/>
    <mergeCell ref="L422:M422"/>
    <mergeCell ref="A424:B424"/>
    <mergeCell ref="A418:B418"/>
    <mergeCell ref="A422:B423"/>
    <mergeCell ref="C422:C423"/>
    <mergeCell ref="D422:D423"/>
    <mergeCell ref="E422:E423"/>
    <mergeCell ref="A413:B413"/>
    <mergeCell ref="A414:B414"/>
    <mergeCell ref="A415:B415"/>
    <mergeCell ref="A416:B416"/>
    <mergeCell ref="A417:B417"/>
    <mergeCell ref="A408:B408"/>
    <mergeCell ref="A409:B409"/>
    <mergeCell ref="A410:B410"/>
    <mergeCell ref="A411:B411"/>
    <mergeCell ref="A412:B412"/>
    <mergeCell ref="A403:B403"/>
    <mergeCell ref="A404:B404"/>
    <mergeCell ref="A405:B405"/>
    <mergeCell ref="A406:B406"/>
    <mergeCell ref="A407:B407"/>
    <mergeCell ref="E401:E402"/>
    <mergeCell ref="I401:I402"/>
    <mergeCell ref="J401:J402"/>
    <mergeCell ref="L401:M401"/>
    <mergeCell ref="A396:B396"/>
    <mergeCell ref="A397:B397"/>
    <mergeCell ref="A401:B402"/>
    <mergeCell ref="C401:C402"/>
    <mergeCell ref="D401:D402"/>
    <mergeCell ref="A391:B391"/>
    <mergeCell ref="A392:B392"/>
    <mergeCell ref="A393:B393"/>
    <mergeCell ref="A394:B394"/>
    <mergeCell ref="A395:B395"/>
    <mergeCell ref="A386:B386"/>
    <mergeCell ref="A387:B387"/>
    <mergeCell ref="A388:B388"/>
    <mergeCell ref="A389:B389"/>
    <mergeCell ref="A390:B390"/>
    <mergeCell ref="L380:M380"/>
    <mergeCell ref="A382:B382"/>
    <mergeCell ref="A383:B383"/>
    <mergeCell ref="A384:B384"/>
    <mergeCell ref="A385:B385"/>
    <mergeCell ref="D380:D381"/>
    <mergeCell ref="E380:E381"/>
    <mergeCell ref="I380:I381"/>
    <mergeCell ref="J380:J381"/>
    <mergeCell ref="A374:B374"/>
    <mergeCell ref="A375:B375"/>
    <mergeCell ref="A376:B376"/>
    <mergeCell ref="A380:B381"/>
    <mergeCell ref="C380:C381"/>
    <mergeCell ref="A369:B369"/>
    <mergeCell ref="A370:B370"/>
    <mergeCell ref="A371:B371"/>
    <mergeCell ref="A372:B372"/>
    <mergeCell ref="A373:B373"/>
    <mergeCell ref="A364:B364"/>
    <mergeCell ref="A365:B365"/>
    <mergeCell ref="A366:B366"/>
    <mergeCell ref="A367:B367"/>
    <mergeCell ref="A368:B368"/>
    <mergeCell ref="J359:J360"/>
    <mergeCell ref="L359:M359"/>
    <mergeCell ref="A361:B361"/>
    <mergeCell ref="A362:B362"/>
    <mergeCell ref="A363:B363"/>
    <mergeCell ref="C359:C360"/>
    <mergeCell ref="D359:D360"/>
    <mergeCell ref="E359:E360"/>
    <mergeCell ref="I359:I360"/>
    <mergeCell ref="A352:B352"/>
    <mergeCell ref="A353:B353"/>
    <mergeCell ref="A354:B354"/>
    <mergeCell ref="A355:B355"/>
    <mergeCell ref="A359:B360"/>
    <mergeCell ref="A347:B347"/>
    <mergeCell ref="A348:B348"/>
    <mergeCell ref="A349:B349"/>
    <mergeCell ref="A350:B350"/>
    <mergeCell ref="A351:B351"/>
    <mergeCell ref="A342:B342"/>
    <mergeCell ref="A343:B343"/>
    <mergeCell ref="A344:B344"/>
    <mergeCell ref="A345:B345"/>
    <mergeCell ref="A346:B346"/>
    <mergeCell ref="I338:I339"/>
    <mergeCell ref="J338:J339"/>
    <mergeCell ref="L338:M338"/>
    <mergeCell ref="A340:B340"/>
    <mergeCell ref="A341:B341"/>
    <mergeCell ref="A338:B339"/>
    <mergeCell ref="C338:C339"/>
    <mergeCell ref="D338:D339"/>
    <mergeCell ref="E338:E339"/>
    <mergeCell ref="A330:B330"/>
    <mergeCell ref="A331:B331"/>
    <mergeCell ref="A332:B332"/>
    <mergeCell ref="A333:B333"/>
    <mergeCell ref="A334:B334"/>
    <mergeCell ref="A325:B325"/>
    <mergeCell ref="A326:B326"/>
    <mergeCell ref="A327:B327"/>
    <mergeCell ref="A328:B328"/>
    <mergeCell ref="A329:B329"/>
    <mergeCell ref="A320:B320"/>
    <mergeCell ref="A321:B321"/>
    <mergeCell ref="A322:B322"/>
    <mergeCell ref="A323:B323"/>
    <mergeCell ref="A324:B324"/>
    <mergeCell ref="I317:I318"/>
    <mergeCell ref="J317:J318"/>
    <mergeCell ref="L317:M317"/>
    <mergeCell ref="A319:B319"/>
    <mergeCell ref="A313:B313"/>
    <mergeCell ref="A317:B318"/>
    <mergeCell ref="C317:C318"/>
    <mergeCell ref="D317:D318"/>
    <mergeCell ref="E317:E318"/>
    <mergeCell ref="A308:B308"/>
    <mergeCell ref="A309:B309"/>
    <mergeCell ref="A310:B310"/>
    <mergeCell ref="A311:B311"/>
    <mergeCell ref="A312:B312"/>
    <mergeCell ref="A303:B303"/>
    <mergeCell ref="A304:B304"/>
    <mergeCell ref="A305:B305"/>
    <mergeCell ref="A306:B306"/>
    <mergeCell ref="A307:B307"/>
    <mergeCell ref="A298:B298"/>
    <mergeCell ref="A299:B299"/>
    <mergeCell ref="A300:B300"/>
    <mergeCell ref="A301:B301"/>
    <mergeCell ref="A302:B302"/>
    <mergeCell ref="E296:E297"/>
    <mergeCell ref="I296:I297"/>
    <mergeCell ref="J296:J297"/>
    <mergeCell ref="L296:M296"/>
    <mergeCell ref="A291:B291"/>
    <mergeCell ref="A292:B292"/>
    <mergeCell ref="A296:B297"/>
    <mergeCell ref="C296:C297"/>
    <mergeCell ref="D296:D297"/>
    <mergeCell ref="A286:B286"/>
    <mergeCell ref="A287:B287"/>
    <mergeCell ref="A288:B288"/>
    <mergeCell ref="A289:B289"/>
    <mergeCell ref="A290:B290"/>
    <mergeCell ref="A281:B281"/>
    <mergeCell ref="A282:B282"/>
    <mergeCell ref="A283:B283"/>
    <mergeCell ref="A284:B284"/>
    <mergeCell ref="A285:B285"/>
    <mergeCell ref="L275:M275"/>
    <mergeCell ref="A277:B277"/>
    <mergeCell ref="A278:B278"/>
    <mergeCell ref="A279:B279"/>
    <mergeCell ref="A280:B280"/>
    <mergeCell ref="D275:D276"/>
    <mergeCell ref="E275:E276"/>
    <mergeCell ref="I275:I276"/>
    <mergeCell ref="J275:J276"/>
    <mergeCell ref="A269:B269"/>
    <mergeCell ref="A270:B270"/>
    <mergeCell ref="A271:B271"/>
    <mergeCell ref="A275:B276"/>
    <mergeCell ref="C275:C276"/>
    <mergeCell ref="A264:B264"/>
    <mergeCell ref="A265:B265"/>
    <mergeCell ref="A266:B266"/>
    <mergeCell ref="A267:B267"/>
    <mergeCell ref="A268:B268"/>
    <mergeCell ref="A259:B259"/>
    <mergeCell ref="A260:B260"/>
    <mergeCell ref="A261:B261"/>
    <mergeCell ref="A262:B262"/>
    <mergeCell ref="A263:B263"/>
    <mergeCell ref="J254:J255"/>
    <mergeCell ref="L254:M254"/>
    <mergeCell ref="A256:B256"/>
    <mergeCell ref="A257:B257"/>
    <mergeCell ref="A258:B258"/>
    <mergeCell ref="C254:C255"/>
    <mergeCell ref="D254:D255"/>
    <mergeCell ref="E254:E255"/>
    <mergeCell ref="I254:I255"/>
    <mergeCell ref="A247:B247"/>
    <mergeCell ref="A248:B248"/>
    <mergeCell ref="A249:B249"/>
    <mergeCell ref="A250:B250"/>
    <mergeCell ref="A254:B255"/>
    <mergeCell ref="A242:B242"/>
    <mergeCell ref="A243:B243"/>
    <mergeCell ref="A244:B244"/>
    <mergeCell ref="A245:B245"/>
    <mergeCell ref="A246:B246"/>
    <mergeCell ref="A237:B237"/>
    <mergeCell ref="A238:B238"/>
    <mergeCell ref="A239:B239"/>
    <mergeCell ref="A240:B240"/>
    <mergeCell ref="A241:B241"/>
    <mergeCell ref="I233:I234"/>
    <mergeCell ref="J233:J234"/>
    <mergeCell ref="L233:M233"/>
    <mergeCell ref="A235:B235"/>
    <mergeCell ref="A236:B236"/>
    <mergeCell ref="A233:B234"/>
    <mergeCell ref="C233:C234"/>
    <mergeCell ref="D233:D234"/>
    <mergeCell ref="E233:E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I212:I213"/>
    <mergeCell ref="J212:J213"/>
    <mergeCell ref="L212:M212"/>
    <mergeCell ref="A214:B214"/>
    <mergeCell ref="A208:B208"/>
    <mergeCell ref="A212:B213"/>
    <mergeCell ref="C212:C213"/>
    <mergeCell ref="D212:D213"/>
    <mergeCell ref="E212:E213"/>
    <mergeCell ref="A203:B203"/>
    <mergeCell ref="A204:B204"/>
    <mergeCell ref="A205:B205"/>
    <mergeCell ref="A206:B206"/>
    <mergeCell ref="A207:B207"/>
    <mergeCell ref="A198:B198"/>
    <mergeCell ref="A199:B199"/>
    <mergeCell ref="A200:B200"/>
    <mergeCell ref="A201:B201"/>
    <mergeCell ref="A202:B202"/>
    <mergeCell ref="A193:B193"/>
    <mergeCell ref="A194:B194"/>
    <mergeCell ref="A195:B195"/>
    <mergeCell ref="A196:B196"/>
    <mergeCell ref="A197:B197"/>
    <mergeCell ref="E191:E192"/>
    <mergeCell ref="I191:I192"/>
    <mergeCell ref="J191:J192"/>
    <mergeCell ref="L191:M191"/>
    <mergeCell ref="A186:B186"/>
    <mergeCell ref="A187:B187"/>
    <mergeCell ref="A191:B192"/>
    <mergeCell ref="C191:C192"/>
    <mergeCell ref="D191:D192"/>
    <mergeCell ref="A181:B181"/>
    <mergeCell ref="A182:B182"/>
    <mergeCell ref="A183:B183"/>
    <mergeCell ref="A184:B184"/>
    <mergeCell ref="A185:B185"/>
    <mergeCell ref="A176:B176"/>
    <mergeCell ref="A177:B177"/>
    <mergeCell ref="A178:B178"/>
    <mergeCell ref="A179:B179"/>
    <mergeCell ref="A180:B180"/>
    <mergeCell ref="L170:M170"/>
    <mergeCell ref="A172:B172"/>
    <mergeCell ref="A173:B173"/>
    <mergeCell ref="A174:B174"/>
    <mergeCell ref="A175:B175"/>
    <mergeCell ref="D170:D171"/>
    <mergeCell ref="E170:E171"/>
    <mergeCell ref="I170:I171"/>
    <mergeCell ref="J170:J171"/>
    <mergeCell ref="A164:B164"/>
    <mergeCell ref="A165:B165"/>
    <mergeCell ref="A166:B166"/>
    <mergeCell ref="A170:B171"/>
    <mergeCell ref="C170:C171"/>
    <mergeCell ref="A159:B159"/>
    <mergeCell ref="A160:B160"/>
    <mergeCell ref="A161:B161"/>
    <mergeCell ref="A162:B162"/>
    <mergeCell ref="A163:B163"/>
    <mergeCell ref="A154:B154"/>
    <mergeCell ref="A155:B155"/>
    <mergeCell ref="A156:B156"/>
    <mergeCell ref="A157:B157"/>
    <mergeCell ref="A158:B158"/>
    <mergeCell ref="J149:J150"/>
    <mergeCell ref="L149:M149"/>
    <mergeCell ref="A151:B151"/>
    <mergeCell ref="A152:B152"/>
    <mergeCell ref="A153:B153"/>
    <mergeCell ref="C149:C150"/>
    <mergeCell ref="D149:D150"/>
    <mergeCell ref="E149:E150"/>
    <mergeCell ref="I149:I150"/>
    <mergeCell ref="A142:B142"/>
    <mergeCell ref="A143:B143"/>
    <mergeCell ref="A144:B144"/>
    <mergeCell ref="A145:B145"/>
    <mergeCell ref="A149:B150"/>
    <mergeCell ref="A137:B137"/>
    <mergeCell ref="A138:B138"/>
    <mergeCell ref="A139:B139"/>
    <mergeCell ref="A140:B140"/>
    <mergeCell ref="A141:B141"/>
    <mergeCell ref="A132:B132"/>
    <mergeCell ref="A133:B133"/>
    <mergeCell ref="A134:B134"/>
    <mergeCell ref="A135:B135"/>
    <mergeCell ref="A136:B136"/>
    <mergeCell ref="I128:I129"/>
    <mergeCell ref="J128:J129"/>
    <mergeCell ref="L128:M128"/>
    <mergeCell ref="A130:B130"/>
    <mergeCell ref="A131:B131"/>
    <mergeCell ref="A128:B129"/>
    <mergeCell ref="C128:C129"/>
    <mergeCell ref="D128:D129"/>
    <mergeCell ref="E128:E129"/>
    <mergeCell ref="A120:B120"/>
    <mergeCell ref="A121:B121"/>
    <mergeCell ref="A122:B122"/>
    <mergeCell ref="A123:B123"/>
    <mergeCell ref="A124:B124"/>
    <mergeCell ref="A115:B115"/>
    <mergeCell ref="A116:B116"/>
    <mergeCell ref="A117:B117"/>
    <mergeCell ref="A118:B118"/>
    <mergeCell ref="A119:B119"/>
    <mergeCell ref="A110:B110"/>
    <mergeCell ref="A111:B111"/>
    <mergeCell ref="A112:B112"/>
    <mergeCell ref="A113:B113"/>
    <mergeCell ref="A114:B114"/>
    <mergeCell ref="I107:I108"/>
    <mergeCell ref="J107:J108"/>
    <mergeCell ref="L107:M107"/>
    <mergeCell ref="A109:B109"/>
    <mergeCell ref="A103:B103"/>
    <mergeCell ref="A107:B108"/>
    <mergeCell ref="C107:C108"/>
    <mergeCell ref="D107:D108"/>
    <mergeCell ref="E107:E108"/>
    <mergeCell ref="A98:B98"/>
    <mergeCell ref="A99:B99"/>
    <mergeCell ref="A100:B100"/>
    <mergeCell ref="A101:B101"/>
    <mergeCell ref="A102:B102"/>
    <mergeCell ref="A93:B93"/>
    <mergeCell ref="A94:B94"/>
    <mergeCell ref="A95:B95"/>
    <mergeCell ref="A96:B96"/>
    <mergeCell ref="A97:B97"/>
    <mergeCell ref="A88:B88"/>
    <mergeCell ref="A89:B89"/>
    <mergeCell ref="A90:B90"/>
    <mergeCell ref="A91:B91"/>
    <mergeCell ref="A92:B92"/>
    <mergeCell ref="E86:E87"/>
    <mergeCell ref="I86:I87"/>
    <mergeCell ref="J86:J87"/>
    <mergeCell ref="L86:M86"/>
    <mergeCell ref="A81:B81"/>
    <mergeCell ref="A82:B82"/>
    <mergeCell ref="A86:B87"/>
    <mergeCell ref="C86:C87"/>
    <mergeCell ref="D86:D87"/>
    <mergeCell ref="A76:B76"/>
    <mergeCell ref="A77:B77"/>
    <mergeCell ref="A78:B78"/>
    <mergeCell ref="A79:B79"/>
    <mergeCell ref="A80:B80"/>
    <mergeCell ref="A71:B71"/>
    <mergeCell ref="A72:B72"/>
    <mergeCell ref="A73:B73"/>
    <mergeCell ref="A74:B74"/>
    <mergeCell ref="A75:B75"/>
    <mergeCell ref="L65:M65"/>
    <mergeCell ref="A67:B67"/>
    <mergeCell ref="A68:B68"/>
    <mergeCell ref="A69:B69"/>
    <mergeCell ref="A70:B70"/>
    <mergeCell ref="D65:D66"/>
    <mergeCell ref="E65:E66"/>
    <mergeCell ref="I65:I66"/>
    <mergeCell ref="J65:J66"/>
    <mergeCell ref="A59:B59"/>
    <mergeCell ref="A60:B60"/>
    <mergeCell ref="A61:B61"/>
    <mergeCell ref="A65:B66"/>
    <mergeCell ref="C65:C66"/>
    <mergeCell ref="A54:B54"/>
    <mergeCell ref="A55:B55"/>
    <mergeCell ref="A56:B56"/>
    <mergeCell ref="A57:B57"/>
    <mergeCell ref="A58:B58"/>
    <mergeCell ref="A49:B49"/>
    <mergeCell ref="A50:B50"/>
    <mergeCell ref="A51:B51"/>
    <mergeCell ref="A52:B52"/>
    <mergeCell ref="A53:B53"/>
    <mergeCell ref="J44:J45"/>
    <mergeCell ref="L44:M44"/>
    <mergeCell ref="A46:B46"/>
    <mergeCell ref="A47:B47"/>
    <mergeCell ref="A48:B48"/>
    <mergeCell ref="C44:C45"/>
    <mergeCell ref="D44:D45"/>
    <mergeCell ref="E44:E45"/>
    <mergeCell ref="I44:I45"/>
    <mergeCell ref="A37:B37"/>
    <mergeCell ref="A38:B38"/>
    <mergeCell ref="A39:B39"/>
    <mergeCell ref="A40:B40"/>
    <mergeCell ref="A44:B45"/>
    <mergeCell ref="A32:B32"/>
    <mergeCell ref="A33:B33"/>
    <mergeCell ref="A34:B34"/>
    <mergeCell ref="A35:B35"/>
    <mergeCell ref="A36:B36"/>
    <mergeCell ref="A27:B27"/>
    <mergeCell ref="A28:B28"/>
    <mergeCell ref="A29:B29"/>
    <mergeCell ref="A30:B30"/>
    <mergeCell ref="A31:B31"/>
    <mergeCell ref="I23:I24"/>
    <mergeCell ref="J23:J24"/>
    <mergeCell ref="L23:M23"/>
    <mergeCell ref="A25:B25"/>
    <mergeCell ref="A26:B26"/>
    <mergeCell ref="A23:B24"/>
    <mergeCell ref="C23:C24"/>
    <mergeCell ref="D23:D24"/>
    <mergeCell ref="E23:E24"/>
    <mergeCell ref="A19:B19"/>
    <mergeCell ref="L2:M2"/>
    <mergeCell ref="A14:B14"/>
    <mergeCell ref="A15:B15"/>
    <mergeCell ref="A16:B16"/>
    <mergeCell ref="A17:B17"/>
    <mergeCell ref="A18:B18"/>
    <mergeCell ref="A8:B8"/>
    <mergeCell ref="A9:B9"/>
    <mergeCell ref="A10:B10"/>
    <mergeCell ref="A11:B11"/>
    <mergeCell ref="A12:B12"/>
    <mergeCell ref="A13:B13"/>
    <mergeCell ref="J2:J3"/>
    <mergeCell ref="A2:B3"/>
    <mergeCell ref="A4:B4"/>
    <mergeCell ref="I2:I3"/>
    <mergeCell ref="A5:B5"/>
    <mergeCell ref="A6:B6"/>
    <mergeCell ref="A7:B7"/>
    <mergeCell ref="C2:C3"/>
    <mergeCell ref="E2:E3"/>
    <mergeCell ref="D2:D3"/>
  </mergeCells>
  <phoneticPr fontId="1"/>
  <conditionalFormatting sqref="A4:H18">
    <cfRule type="expression" dxfId="1841" priority="801">
      <formula>AND($C4&lt;&gt;"",A4="")</formula>
    </cfRule>
  </conditionalFormatting>
  <conditionalFormatting sqref="A25:H39">
    <cfRule type="expression" dxfId="1839" priority="800">
      <formula>AND($C25&lt;&gt;"",A25="")</formula>
    </cfRule>
  </conditionalFormatting>
  <conditionalFormatting sqref="A46:H60">
    <cfRule type="expression" dxfId="1837" priority="799">
      <formula>AND($C46&lt;&gt;"",A46="")</formula>
    </cfRule>
  </conditionalFormatting>
  <conditionalFormatting sqref="A67:H81">
    <cfRule type="expression" dxfId="1835" priority="798">
      <formula>AND($C67&lt;&gt;"",A67="")</formula>
    </cfRule>
  </conditionalFormatting>
  <conditionalFormatting sqref="A88:H102">
    <cfRule type="expression" dxfId="1833" priority="797">
      <formula>AND($C88&lt;&gt;"",A88="")</formula>
    </cfRule>
  </conditionalFormatting>
  <conditionalFormatting sqref="A109:H123">
    <cfRule type="expression" dxfId="1831" priority="796">
      <formula>AND($C109&lt;&gt;"",A109="")</formula>
    </cfRule>
  </conditionalFormatting>
  <conditionalFormatting sqref="A130:H144">
    <cfRule type="expression" dxfId="1829" priority="795">
      <formula>AND($C130&lt;&gt;"",A130="")</formula>
    </cfRule>
  </conditionalFormatting>
  <conditionalFormatting sqref="A151:H165">
    <cfRule type="expression" dxfId="1827" priority="794">
      <formula>AND($C151&lt;&gt;"",A151="")</formula>
    </cfRule>
  </conditionalFormatting>
  <conditionalFormatting sqref="A172:H186">
    <cfRule type="expression" dxfId="1825" priority="793">
      <formula>AND($C172&lt;&gt;"",A172="")</formula>
    </cfRule>
  </conditionalFormatting>
  <conditionalFormatting sqref="A193:H207">
    <cfRule type="expression" dxfId="1823" priority="792">
      <formula>AND($C193&lt;&gt;"",A193="")</formula>
    </cfRule>
  </conditionalFormatting>
  <conditionalFormatting sqref="A214:H228">
    <cfRule type="expression" dxfId="1821" priority="791">
      <formula>AND($C214&lt;&gt;"",A214="")</formula>
    </cfRule>
  </conditionalFormatting>
  <conditionalFormatting sqref="A235:H249">
    <cfRule type="expression" dxfId="1819" priority="790">
      <formula>AND($C235&lt;&gt;"",A235="")</formula>
    </cfRule>
  </conditionalFormatting>
  <conditionalFormatting sqref="A256:H270">
    <cfRule type="expression" dxfId="1817" priority="789">
      <formula>AND($C256&lt;&gt;"",A256="")</formula>
    </cfRule>
  </conditionalFormatting>
  <conditionalFormatting sqref="A277:H291">
    <cfRule type="expression" dxfId="1815" priority="788">
      <formula>AND($C277&lt;&gt;"",A277="")</formula>
    </cfRule>
  </conditionalFormatting>
  <conditionalFormatting sqref="A298:H312">
    <cfRule type="expression" dxfId="1813" priority="787">
      <formula>AND($C298&lt;&gt;"",A298="")</formula>
    </cfRule>
  </conditionalFormatting>
  <conditionalFormatting sqref="A319:H333">
    <cfRule type="expression" dxfId="1811" priority="786">
      <formula>AND($C319&lt;&gt;"",A319="")</formula>
    </cfRule>
  </conditionalFormatting>
  <conditionalFormatting sqref="A340:H354">
    <cfRule type="expression" dxfId="1809" priority="785">
      <formula>AND($C340&lt;&gt;"",A340="")</formula>
    </cfRule>
  </conditionalFormatting>
  <conditionalFormatting sqref="A361:H375">
    <cfRule type="expression" dxfId="1807" priority="784">
      <formula>AND($C361&lt;&gt;"",A361="")</formula>
    </cfRule>
  </conditionalFormatting>
  <conditionalFormatting sqref="A382:H396">
    <cfRule type="expression" dxfId="1805" priority="783">
      <formula>AND($C382&lt;&gt;"",A382="")</formula>
    </cfRule>
  </conditionalFormatting>
  <conditionalFormatting sqref="A403:H417">
    <cfRule type="expression" dxfId="1803" priority="782">
      <formula>AND($C403&lt;&gt;"",A403="")</formula>
    </cfRule>
  </conditionalFormatting>
  <conditionalFormatting sqref="A424:H438">
    <cfRule type="expression" dxfId="1801" priority="781">
      <formula>AND($C424&lt;&gt;"",A424="")</formula>
    </cfRule>
  </conditionalFormatting>
  <conditionalFormatting sqref="A445:H459">
    <cfRule type="expression" dxfId="1799" priority="780">
      <formula>AND($C445&lt;&gt;"",A445="")</formula>
    </cfRule>
  </conditionalFormatting>
  <conditionalFormatting sqref="A466:H480">
    <cfRule type="expression" dxfId="1797" priority="779">
      <formula>AND($C466&lt;&gt;"",A466="")</formula>
    </cfRule>
  </conditionalFormatting>
  <conditionalFormatting sqref="A487:H501">
    <cfRule type="expression" dxfId="1795" priority="778">
      <formula>AND($C487&lt;&gt;"",A487="")</formula>
    </cfRule>
  </conditionalFormatting>
  <conditionalFormatting sqref="A508:H522">
    <cfRule type="expression" dxfId="1793" priority="777">
      <formula>AND($C508&lt;&gt;"",A508="")</formula>
    </cfRule>
  </conditionalFormatting>
  <conditionalFormatting sqref="A529:H543">
    <cfRule type="expression" dxfId="1791" priority="776">
      <formula>AND($C529&lt;&gt;"",A529="")</formula>
    </cfRule>
  </conditionalFormatting>
  <conditionalFormatting sqref="A550:H564">
    <cfRule type="expression" dxfId="1789" priority="775">
      <formula>AND($C550&lt;&gt;"",A550="")</formula>
    </cfRule>
  </conditionalFormatting>
  <conditionalFormatting sqref="A571:H585">
    <cfRule type="expression" dxfId="1787" priority="774">
      <formula>AND($C571&lt;&gt;"",A571="")</formula>
    </cfRule>
  </conditionalFormatting>
  <conditionalFormatting sqref="A592:H606">
    <cfRule type="expression" dxfId="1785" priority="773">
      <formula>AND($C592&lt;&gt;"",A592="")</formula>
    </cfRule>
  </conditionalFormatting>
  <conditionalFormatting sqref="A613:H627">
    <cfRule type="expression" dxfId="1783" priority="772">
      <formula>AND($C613&lt;&gt;"",A613="")</formula>
    </cfRule>
  </conditionalFormatting>
  <conditionalFormatting sqref="A634:H648">
    <cfRule type="expression" dxfId="1781" priority="771">
      <formula>AND($C634&lt;&gt;"",A634="")</formula>
    </cfRule>
  </conditionalFormatting>
  <conditionalFormatting sqref="A655:H669">
    <cfRule type="expression" dxfId="1779" priority="770">
      <formula>AND($C655&lt;&gt;"",A655="")</formula>
    </cfRule>
  </conditionalFormatting>
  <conditionalFormatting sqref="A676:H690">
    <cfRule type="expression" dxfId="1777" priority="769">
      <formula>AND($C676&lt;&gt;"",A676="")</formula>
    </cfRule>
  </conditionalFormatting>
  <conditionalFormatting sqref="A697:H711">
    <cfRule type="expression" dxfId="1775" priority="768">
      <formula>AND($C697&lt;&gt;"",A697="")</formula>
    </cfRule>
  </conditionalFormatting>
  <conditionalFormatting sqref="A718:H732">
    <cfRule type="expression" dxfId="1773" priority="767">
      <formula>AND($C718&lt;&gt;"",A718="")</formula>
    </cfRule>
  </conditionalFormatting>
  <conditionalFormatting sqref="A739:H753">
    <cfRule type="expression" dxfId="1771" priority="766">
      <formula>AND($C739&lt;&gt;"",A739="")</formula>
    </cfRule>
  </conditionalFormatting>
  <conditionalFormatting sqref="A760:H774">
    <cfRule type="expression" dxfId="1769" priority="765">
      <formula>AND($C760&lt;&gt;"",A760="")</formula>
    </cfRule>
  </conditionalFormatting>
  <conditionalFormatting sqref="A781:H795">
    <cfRule type="expression" dxfId="1767" priority="764">
      <formula>AND($C781&lt;&gt;"",A781="")</formula>
    </cfRule>
  </conditionalFormatting>
  <conditionalFormatting sqref="A802:H816">
    <cfRule type="expression" dxfId="1765" priority="763">
      <formula>AND($C802&lt;&gt;"",A802="")</formula>
    </cfRule>
  </conditionalFormatting>
  <conditionalFormatting sqref="A823:H837">
    <cfRule type="expression" dxfId="1763" priority="762">
      <formula>AND($C823&lt;&gt;"",A823="")</formula>
    </cfRule>
  </conditionalFormatting>
  <conditionalFormatting sqref="A844:H858">
    <cfRule type="expression" dxfId="1761" priority="761">
      <formula>AND($C844&lt;&gt;"",A844="")</formula>
    </cfRule>
  </conditionalFormatting>
  <conditionalFormatting sqref="A865:H879">
    <cfRule type="expression" dxfId="1759" priority="760">
      <formula>AND($C865&lt;&gt;"",A865="")</formula>
    </cfRule>
  </conditionalFormatting>
  <conditionalFormatting sqref="A886:H900">
    <cfRule type="expression" dxfId="1757" priority="759">
      <formula>AND($C886&lt;&gt;"",A886="")</formula>
    </cfRule>
  </conditionalFormatting>
  <conditionalFormatting sqref="A907:H921">
    <cfRule type="expression" dxfId="1755" priority="758">
      <formula>AND($C907&lt;&gt;"",A907="")</formula>
    </cfRule>
  </conditionalFormatting>
  <conditionalFormatting sqref="A928:H942">
    <cfRule type="expression" dxfId="1753" priority="757">
      <formula>AND($C928&lt;&gt;"",A928="")</formula>
    </cfRule>
  </conditionalFormatting>
  <conditionalFormatting sqref="A949:H963">
    <cfRule type="expression" dxfId="1751" priority="756">
      <formula>AND($C949&lt;&gt;"",A949="")</formula>
    </cfRule>
  </conditionalFormatting>
  <conditionalFormatting sqref="A970:H984">
    <cfRule type="expression" dxfId="1749" priority="755">
      <formula>AND($C970&lt;&gt;"",A970="")</formula>
    </cfRule>
  </conditionalFormatting>
  <conditionalFormatting sqref="A991:H1005">
    <cfRule type="expression" dxfId="1747" priority="754">
      <formula>AND($C991&lt;&gt;"",A991="")</formula>
    </cfRule>
  </conditionalFormatting>
  <conditionalFormatting sqref="A1012:H1026">
    <cfRule type="expression" dxfId="1745" priority="753">
      <formula>AND($C1012&lt;&gt;"",A1012="")</formula>
    </cfRule>
  </conditionalFormatting>
  <conditionalFormatting sqref="A1033:H1047">
    <cfRule type="expression" dxfId="1743" priority="752">
      <formula>AND($C1033&lt;&gt;"",A1033="")</formula>
    </cfRule>
  </conditionalFormatting>
  <conditionalFormatting sqref="A1054:H1068">
    <cfRule type="expression" dxfId="1741" priority="751">
      <formula>AND($C1054&lt;&gt;"",A1054="")</formula>
    </cfRule>
  </conditionalFormatting>
  <conditionalFormatting sqref="A1075:H1089">
    <cfRule type="expression" dxfId="1739" priority="750">
      <formula>AND($C1075&lt;&gt;"",A1075="")</formula>
    </cfRule>
  </conditionalFormatting>
  <conditionalFormatting sqref="A1096:H1110">
    <cfRule type="expression" dxfId="1737" priority="749">
      <formula>AND($C1096&lt;&gt;"",A1096="")</formula>
    </cfRule>
  </conditionalFormatting>
  <conditionalFormatting sqref="A1117:H1131">
    <cfRule type="expression" dxfId="1735" priority="748">
      <formula>AND($C1117&lt;&gt;"",A1117="")</formula>
    </cfRule>
  </conditionalFormatting>
  <conditionalFormatting sqref="A1138:H1152">
    <cfRule type="expression" dxfId="1733" priority="747">
      <formula>AND($C1138&lt;&gt;"",A1138="")</formula>
    </cfRule>
  </conditionalFormatting>
  <conditionalFormatting sqref="A1159:H1173">
    <cfRule type="expression" dxfId="1731" priority="746">
      <formula>AND($C1159&lt;&gt;"",A1159="")</formula>
    </cfRule>
  </conditionalFormatting>
  <conditionalFormatting sqref="A1180:H1194">
    <cfRule type="expression" dxfId="1729" priority="745">
      <formula>AND($C1180&lt;&gt;"",A1180="")</formula>
    </cfRule>
  </conditionalFormatting>
  <conditionalFormatting sqref="A1201:H1215">
    <cfRule type="expression" dxfId="1727" priority="744">
      <formula>AND($C1201&lt;&gt;"",A1201="")</formula>
    </cfRule>
  </conditionalFormatting>
  <conditionalFormatting sqref="A1222:H1236">
    <cfRule type="expression" dxfId="1725" priority="743">
      <formula>AND($C1222&lt;&gt;"",A1222="")</formula>
    </cfRule>
  </conditionalFormatting>
  <conditionalFormatting sqref="A1243:H1257">
    <cfRule type="expression" dxfId="1723" priority="742">
      <formula>AND($C1243&lt;&gt;"",A1243="")</formula>
    </cfRule>
  </conditionalFormatting>
  <conditionalFormatting sqref="A1264:H1278">
    <cfRule type="expression" dxfId="1721" priority="741">
      <formula>AND($C1264&lt;&gt;"",A1264="")</formula>
    </cfRule>
  </conditionalFormatting>
  <conditionalFormatting sqref="A1285:H1299">
    <cfRule type="expression" dxfId="1719" priority="740">
      <formula>AND($C1285&lt;&gt;"",A1285="")</formula>
    </cfRule>
  </conditionalFormatting>
  <conditionalFormatting sqref="A1306:H1320">
    <cfRule type="expression" dxfId="1717" priority="739">
      <formula>AND($C1306&lt;&gt;"",A1306="")</formula>
    </cfRule>
  </conditionalFormatting>
  <conditionalFormatting sqref="A1327:H1341">
    <cfRule type="expression" dxfId="1715" priority="738">
      <formula>AND($C1327&lt;&gt;"",A1327="")</formula>
    </cfRule>
  </conditionalFormatting>
  <conditionalFormatting sqref="A1348:H1362">
    <cfRule type="expression" dxfId="1713" priority="737">
      <formula>AND($C1348&lt;&gt;"",A1348="")</formula>
    </cfRule>
  </conditionalFormatting>
  <conditionalFormatting sqref="A1369:H1383">
    <cfRule type="expression" dxfId="1711" priority="736">
      <formula>AND($C1369&lt;&gt;"",A1369="")</formula>
    </cfRule>
  </conditionalFormatting>
  <conditionalFormatting sqref="A1390:H1404">
    <cfRule type="expression" dxfId="1709" priority="735">
      <formula>AND($C1390&lt;&gt;"",A1390="")</formula>
    </cfRule>
  </conditionalFormatting>
  <conditionalFormatting sqref="A1411:H1425">
    <cfRule type="expression" dxfId="1707" priority="734">
      <formula>AND($C1411&lt;&gt;"",A1411="")</formula>
    </cfRule>
  </conditionalFormatting>
  <conditionalFormatting sqref="A1432:H1446">
    <cfRule type="expression" dxfId="1705" priority="733">
      <formula>AND($C1432&lt;&gt;"",A1432="")</formula>
    </cfRule>
  </conditionalFormatting>
  <conditionalFormatting sqref="A1453:H1467">
    <cfRule type="expression" dxfId="1703" priority="732">
      <formula>AND($C1453&lt;&gt;"",A1453="")</formula>
    </cfRule>
  </conditionalFormatting>
  <conditionalFormatting sqref="A1474:H1488">
    <cfRule type="expression" dxfId="1701" priority="731">
      <formula>AND($C1474&lt;&gt;"",A1474="")</formula>
    </cfRule>
  </conditionalFormatting>
  <conditionalFormatting sqref="A1495:H1509">
    <cfRule type="expression" dxfId="1699" priority="730">
      <formula>AND($C1495&lt;&gt;"",A1495="")</formula>
    </cfRule>
  </conditionalFormatting>
  <conditionalFormatting sqref="A1516:H1530">
    <cfRule type="expression" dxfId="1697" priority="729">
      <formula>AND($C1516&lt;&gt;"",A1516="")</formula>
    </cfRule>
  </conditionalFormatting>
  <conditionalFormatting sqref="A1537:H1551">
    <cfRule type="expression" dxfId="1695" priority="728">
      <formula>AND($C1537&lt;&gt;"",A1537="")</formula>
    </cfRule>
  </conditionalFormatting>
  <conditionalFormatting sqref="A1558:H1572">
    <cfRule type="expression" dxfId="1693" priority="727">
      <formula>AND($C1558&lt;&gt;"",A1558="")</formula>
    </cfRule>
  </conditionalFormatting>
  <conditionalFormatting sqref="A1579:H1593">
    <cfRule type="expression" dxfId="1691" priority="726">
      <formula>AND($C1579&lt;&gt;"",A1579="")</formula>
    </cfRule>
  </conditionalFormatting>
  <conditionalFormatting sqref="A1600:H1614">
    <cfRule type="expression" dxfId="1689" priority="725">
      <formula>AND($C1600&lt;&gt;"",A1600="")</formula>
    </cfRule>
  </conditionalFormatting>
  <conditionalFormatting sqref="A1621:H1635">
    <cfRule type="expression" dxfId="1687" priority="724">
      <formula>AND($C1621&lt;&gt;"",A1621="")</formula>
    </cfRule>
  </conditionalFormatting>
  <conditionalFormatting sqref="A1642:H1656">
    <cfRule type="expression" dxfId="1685" priority="723">
      <formula>AND($C1642&lt;&gt;"",A1642="")</formula>
    </cfRule>
  </conditionalFormatting>
  <conditionalFormatting sqref="A1663:H1677">
    <cfRule type="expression" dxfId="1683" priority="722">
      <formula>AND($C1663&lt;&gt;"",A1663="")</formula>
    </cfRule>
  </conditionalFormatting>
  <conditionalFormatting sqref="A1684:H1698">
    <cfRule type="expression" dxfId="1681" priority="721">
      <formula>AND($C1684&lt;&gt;"",A1684="")</formula>
    </cfRule>
  </conditionalFormatting>
  <conditionalFormatting sqref="A1705:H1719">
    <cfRule type="expression" dxfId="1679" priority="720">
      <formula>AND($C1705&lt;&gt;"",A1705="")</formula>
    </cfRule>
  </conditionalFormatting>
  <conditionalFormatting sqref="A1726:H1740">
    <cfRule type="expression" dxfId="1677" priority="719">
      <formula>AND($C1726&lt;&gt;"",A1726="")</formula>
    </cfRule>
  </conditionalFormatting>
  <conditionalFormatting sqref="A1747:H1761">
    <cfRule type="expression" dxfId="1675" priority="718">
      <formula>AND($C1747&lt;&gt;"",A1747="")</formula>
    </cfRule>
  </conditionalFormatting>
  <conditionalFormatting sqref="A1768:H1782">
    <cfRule type="expression" dxfId="1673" priority="717">
      <formula>AND($C1768&lt;&gt;"",A1768="")</formula>
    </cfRule>
  </conditionalFormatting>
  <conditionalFormatting sqref="A1789:H1803">
    <cfRule type="expression" dxfId="1671" priority="716">
      <formula>AND($C1789&lt;&gt;"",A1789="")</formula>
    </cfRule>
  </conditionalFormatting>
  <conditionalFormatting sqref="A1810:H1824">
    <cfRule type="expression" dxfId="1669" priority="715">
      <formula>AND($C1810&lt;&gt;"",A1810="")</formula>
    </cfRule>
  </conditionalFormatting>
  <conditionalFormatting sqref="A1831:H1845">
    <cfRule type="expression" dxfId="1667" priority="714">
      <formula>AND($C1831&lt;&gt;"",A1831="")</formula>
    </cfRule>
  </conditionalFormatting>
  <conditionalFormatting sqref="A1852:H1866">
    <cfRule type="expression" dxfId="1665" priority="713">
      <formula>AND($C1852&lt;&gt;"",A1852="")</formula>
    </cfRule>
  </conditionalFormatting>
  <conditionalFormatting sqref="A1873:H1887">
    <cfRule type="expression" dxfId="1663" priority="712">
      <formula>AND($C1873&lt;&gt;"",A1873="")</formula>
    </cfRule>
  </conditionalFormatting>
  <conditionalFormatting sqref="A1894:H1908">
    <cfRule type="expression" dxfId="1661" priority="711">
      <formula>AND($C1894&lt;&gt;"",A1894="")</formula>
    </cfRule>
  </conditionalFormatting>
  <conditionalFormatting sqref="A1915:H1929">
    <cfRule type="expression" dxfId="1659" priority="710">
      <formula>AND($C1915&lt;&gt;"",A1915="")</formula>
    </cfRule>
  </conditionalFormatting>
  <conditionalFormatting sqref="A1936:H1950">
    <cfRule type="expression" dxfId="1657" priority="709">
      <formula>AND($C1936&lt;&gt;"",A1936="")</formula>
    </cfRule>
  </conditionalFormatting>
  <conditionalFormatting sqref="A1957:H1971">
    <cfRule type="expression" dxfId="1655" priority="708">
      <formula>AND($C1957&lt;&gt;"",A1957="")</formula>
    </cfRule>
  </conditionalFormatting>
  <conditionalFormatting sqref="A1978:H1992">
    <cfRule type="expression" dxfId="1653" priority="707">
      <formula>AND($C1978&lt;&gt;"",A1978="")</formula>
    </cfRule>
  </conditionalFormatting>
  <conditionalFormatting sqref="A1999:H2013">
    <cfRule type="expression" dxfId="1651" priority="706">
      <formula>AND($C1999&lt;&gt;"",A1999="")</formula>
    </cfRule>
  </conditionalFormatting>
  <conditionalFormatting sqref="A2020:H2034">
    <cfRule type="expression" dxfId="1649" priority="705">
      <formula>AND($C2020&lt;&gt;"",A2020="")</formula>
    </cfRule>
  </conditionalFormatting>
  <conditionalFormatting sqref="A2041:H2055">
    <cfRule type="expression" dxfId="1647" priority="704">
      <formula>AND($C2041&lt;&gt;"",A2041="")</formula>
    </cfRule>
  </conditionalFormatting>
  <conditionalFormatting sqref="A2062:H2076">
    <cfRule type="expression" dxfId="1645" priority="703">
      <formula>AND($C2062&lt;&gt;"",A2062="")</formula>
    </cfRule>
  </conditionalFormatting>
  <conditionalFormatting sqref="A2083:H2097">
    <cfRule type="expression" dxfId="1643" priority="702">
      <formula>AND($C2083&lt;&gt;"",A2083="")</formula>
    </cfRule>
  </conditionalFormatting>
  <conditionalFormatting sqref="E1">
    <cfRule type="cellIs" dxfId="1641" priority="900" operator="equal">
      <formula>""</formula>
    </cfRule>
  </conditionalFormatting>
  <conditionalFormatting sqref="E64">
    <cfRule type="cellIs" dxfId="1639" priority="899" operator="equal">
      <formula>""</formula>
    </cfRule>
  </conditionalFormatting>
  <conditionalFormatting sqref="E85">
    <cfRule type="cellIs" dxfId="1637" priority="898" operator="equal">
      <formula>""</formula>
    </cfRule>
  </conditionalFormatting>
  <conditionalFormatting sqref="E106">
    <cfRule type="cellIs" dxfId="1635" priority="897" operator="equal">
      <formula>""</formula>
    </cfRule>
  </conditionalFormatting>
  <conditionalFormatting sqref="E127">
    <cfRule type="cellIs" dxfId="1633" priority="896" operator="equal">
      <formula>""</formula>
    </cfRule>
  </conditionalFormatting>
  <conditionalFormatting sqref="E148">
    <cfRule type="cellIs" dxfId="1631" priority="895" operator="equal">
      <formula>""</formula>
    </cfRule>
  </conditionalFormatting>
  <conditionalFormatting sqref="E169">
    <cfRule type="cellIs" dxfId="1629" priority="894" operator="equal">
      <formula>""</formula>
    </cfRule>
  </conditionalFormatting>
  <conditionalFormatting sqref="E190">
    <cfRule type="cellIs" dxfId="1627" priority="893" operator="equal">
      <formula>""</formula>
    </cfRule>
  </conditionalFormatting>
  <conditionalFormatting sqref="E211">
    <cfRule type="cellIs" dxfId="1625" priority="892" operator="equal">
      <formula>""</formula>
    </cfRule>
  </conditionalFormatting>
  <conditionalFormatting sqref="E232">
    <cfRule type="cellIs" dxfId="1623" priority="891" operator="equal">
      <formula>""</formula>
    </cfRule>
  </conditionalFormatting>
  <conditionalFormatting sqref="E253">
    <cfRule type="cellIs" dxfId="1621" priority="890" operator="equal">
      <formula>""</formula>
    </cfRule>
  </conditionalFormatting>
  <conditionalFormatting sqref="E274">
    <cfRule type="cellIs" dxfId="1619" priority="889" operator="equal">
      <formula>""</formula>
    </cfRule>
  </conditionalFormatting>
  <conditionalFormatting sqref="E295">
    <cfRule type="cellIs" dxfId="1617" priority="888" operator="equal">
      <formula>""</formula>
    </cfRule>
  </conditionalFormatting>
  <conditionalFormatting sqref="E316">
    <cfRule type="cellIs" dxfId="1615" priority="887" operator="equal">
      <formula>""</formula>
    </cfRule>
  </conditionalFormatting>
  <conditionalFormatting sqref="E337">
    <cfRule type="cellIs" dxfId="1613" priority="886" operator="equal">
      <formula>""</formula>
    </cfRule>
  </conditionalFormatting>
  <conditionalFormatting sqref="E358">
    <cfRule type="cellIs" dxfId="1611" priority="885" operator="equal">
      <formula>""</formula>
    </cfRule>
  </conditionalFormatting>
  <conditionalFormatting sqref="E379">
    <cfRule type="cellIs" dxfId="1609" priority="884" operator="equal">
      <formula>""</formula>
    </cfRule>
  </conditionalFormatting>
  <conditionalFormatting sqref="E400">
    <cfRule type="cellIs" dxfId="1607" priority="883" operator="equal">
      <formula>""</formula>
    </cfRule>
  </conditionalFormatting>
  <conditionalFormatting sqref="E421">
    <cfRule type="cellIs" dxfId="1605" priority="882" operator="equal">
      <formula>""</formula>
    </cfRule>
  </conditionalFormatting>
  <conditionalFormatting sqref="E442">
    <cfRule type="cellIs" dxfId="1603" priority="881" operator="equal">
      <formula>""</formula>
    </cfRule>
  </conditionalFormatting>
  <conditionalFormatting sqref="E463">
    <cfRule type="cellIs" dxfId="1601" priority="880" operator="equal">
      <formula>""</formula>
    </cfRule>
  </conditionalFormatting>
  <conditionalFormatting sqref="E484">
    <cfRule type="cellIs" dxfId="1599" priority="879" operator="equal">
      <formula>""</formula>
    </cfRule>
  </conditionalFormatting>
  <conditionalFormatting sqref="E505">
    <cfRule type="cellIs" dxfId="1597" priority="878" operator="equal">
      <formula>""</formula>
    </cfRule>
  </conditionalFormatting>
  <conditionalFormatting sqref="E526">
    <cfRule type="cellIs" dxfId="1595" priority="877" operator="equal">
      <formula>""</formula>
    </cfRule>
  </conditionalFormatting>
  <conditionalFormatting sqref="E547">
    <cfRule type="cellIs" dxfId="1593" priority="876" operator="equal">
      <formula>""</formula>
    </cfRule>
  </conditionalFormatting>
  <conditionalFormatting sqref="E568">
    <cfRule type="cellIs" dxfId="1591" priority="875" operator="equal">
      <formula>""</formula>
    </cfRule>
  </conditionalFormatting>
  <conditionalFormatting sqref="E589">
    <cfRule type="cellIs" dxfId="1589" priority="874" operator="equal">
      <formula>""</formula>
    </cfRule>
  </conditionalFormatting>
  <conditionalFormatting sqref="E610">
    <cfRule type="cellIs" dxfId="1587" priority="873" operator="equal">
      <formula>""</formula>
    </cfRule>
  </conditionalFormatting>
  <conditionalFormatting sqref="E631">
    <cfRule type="cellIs" dxfId="1585" priority="872" operator="equal">
      <formula>""</formula>
    </cfRule>
  </conditionalFormatting>
  <conditionalFormatting sqref="E652">
    <cfRule type="cellIs" dxfId="1583" priority="871" operator="equal">
      <formula>""</formula>
    </cfRule>
  </conditionalFormatting>
  <conditionalFormatting sqref="E673">
    <cfRule type="cellIs" dxfId="1581" priority="870" operator="equal">
      <formula>""</formula>
    </cfRule>
  </conditionalFormatting>
  <conditionalFormatting sqref="E694">
    <cfRule type="cellIs" dxfId="1579" priority="869" operator="equal">
      <formula>""</formula>
    </cfRule>
  </conditionalFormatting>
  <conditionalFormatting sqref="E715">
    <cfRule type="cellIs" dxfId="1577" priority="868" operator="equal">
      <formula>""</formula>
    </cfRule>
  </conditionalFormatting>
  <conditionalFormatting sqref="E736">
    <cfRule type="cellIs" dxfId="1575" priority="867" operator="equal">
      <formula>""</formula>
    </cfRule>
  </conditionalFormatting>
  <conditionalFormatting sqref="E757">
    <cfRule type="cellIs" dxfId="1573" priority="866" operator="equal">
      <formula>""</formula>
    </cfRule>
  </conditionalFormatting>
  <conditionalFormatting sqref="E778">
    <cfRule type="cellIs" dxfId="1571" priority="865" operator="equal">
      <formula>""</formula>
    </cfRule>
  </conditionalFormatting>
  <conditionalFormatting sqref="E799">
    <cfRule type="cellIs" dxfId="1569" priority="864" operator="equal">
      <formula>""</formula>
    </cfRule>
  </conditionalFormatting>
  <conditionalFormatting sqref="E820">
    <cfRule type="cellIs" dxfId="1567" priority="863" operator="equal">
      <formula>""</formula>
    </cfRule>
  </conditionalFormatting>
  <conditionalFormatting sqref="E841">
    <cfRule type="cellIs" dxfId="1565" priority="862" operator="equal">
      <formula>""</formula>
    </cfRule>
  </conditionalFormatting>
  <conditionalFormatting sqref="E862">
    <cfRule type="cellIs" dxfId="1563" priority="861" operator="equal">
      <formula>""</formula>
    </cfRule>
  </conditionalFormatting>
  <conditionalFormatting sqref="E883">
    <cfRule type="cellIs" dxfId="1561" priority="860" operator="equal">
      <formula>""</formula>
    </cfRule>
  </conditionalFormatting>
  <conditionalFormatting sqref="E904">
    <cfRule type="cellIs" dxfId="1559" priority="859" operator="equal">
      <formula>""</formula>
    </cfRule>
  </conditionalFormatting>
  <conditionalFormatting sqref="E925">
    <cfRule type="cellIs" dxfId="1557" priority="858" operator="equal">
      <formula>""</formula>
    </cfRule>
  </conditionalFormatting>
  <conditionalFormatting sqref="E946">
    <cfRule type="cellIs" dxfId="1555" priority="857" operator="equal">
      <formula>""</formula>
    </cfRule>
  </conditionalFormatting>
  <conditionalFormatting sqref="E967">
    <cfRule type="cellIs" dxfId="1553" priority="856" operator="equal">
      <formula>""</formula>
    </cfRule>
  </conditionalFormatting>
  <conditionalFormatting sqref="E988">
    <cfRule type="cellIs" dxfId="1551" priority="855" operator="equal">
      <formula>""</formula>
    </cfRule>
  </conditionalFormatting>
  <conditionalFormatting sqref="E1009">
    <cfRule type="cellIs" dxfId="1549" priority="854" operator="equal">
      <formula>""</formula>
    </cfRule>
  </conditionalFormatting>
  <conditionalFormatting sqref="E1030">
    <cfRule type="cellIs" dxfId="1547" priority="853" operator="equal">
      <formula>""</formula>
    </cfRule>
  </conditionalFormatting>
  <conditionalFormatting sqref="E1051">
    <cfRule type="cellIs" dxfId="1545" priority="852" operator="equal">
      <formula>""</formula>
    </cfRule>
  </conditionalFormatting>
  <conditionalFormatting sqref="E1072">
    <cfRule type="cellIs" dxfId="1543" priority="851" operator="equal">
      <formula>""</formula>
    </cfRule>
  </conditionalFormatting>
  <conditionalFormatting sqref="E1093">
    <cfRule type="cellIs" dxfId="1541" priority="850" operator="equal">
      <formula>""</formula>
    </cfRule>
  </conditionalFormatting>
  <conditionalFormatting sqref="E1114">
    <cfRule type="cellIs" dxfId="1539" priority="849" operator="equal">
      <formula>""</formula>
    </cfRule>
  </conditionalFormatting>
  <conditionalFormatting sqref="E1135">
    <cfRule type="cellIs" dxfId="1537" priority="848" operator="equal">
      <formula>""</formula>
    </cfRule>
  </conditionalFormatting>
  <conditionalFormatting sqref="E1156">
    <cfRule type="cellIs" dxfId="1535" priority="847" operator="equal">
      <formula>""</formula>
    </cfRule>
  </conditionalFormatting>
  <conditionalFormatting sqref="E1177">
    <cfRule type="cellIs" dxfId="1533" priority="846" operator="equal">
      <formula>""</formula>
    </cfRule>
  </conditionalFormatting>
  <conditionalFormatting sqref="E1198">
    <cfRule type="cellIs" dxfId="1531" priority="845" operator="equal">
      <formula>""</formula>
    </cfRule>
  </conditionalFormatting>
  <conditionalFormatting sqref="E1219">
    <cfRule type="cellIs" dxfId="1529" priority="844" operator="equal">
      <formula>""</formula>
    </cfRule>
  </conditionalFormatting>
  <conditionalFormatting sqref="E1240">
    <cfRule type="cellIs" dxfId="1527" priority="843" operator="equal">
      <formula>""</formula>
    </cfRule>
  </conditionalFormatting>
  <conditionalFormatting sqref="E1261">
    <cfRule type="cellIs" dxfId="1525" priority="842" operator="equal">
      <formula>""</formula>
    </cfRule>
  </conditionalFormatting>
  <conditionalFormatting sqref="E1282">
    <cfRule type="cellIs" dxfId="1523" priority="841" operator="equal">
      <formula>""</formula>
    </cfRule>
  </conditionalFormatting>
  <conditionalFormatting sqref="E1303">
    <cfRule type="cellIs" dxfId="1521" priority="840" operator="equal">
      <formula>""</formula>
    </cfRule>
  </conditionalFormatting>
  <conditionalFormatting sqref="E1324">
    <cfRule type="cellIs" dxfId="1519" priority="839" operator="equal">
      <formula>""</formula>
    </cfRule>
  </conditionalFormatting>
  <conditionalFormatting sqref="E1345">
    <cfRule type="cellIs" dxfId="1517" priority="838" operator="equal">
      <formula>""</formula>
    </cfRule>
  </conditionalFormatting>
  <conditionalFormatting sqref="E1366">
    <cfRule type="cellIs" dxfId="1515" priority="837" operator="equal">
      <formula>""</formula>
    </cfRule>
  </conditionalFormatting>
  <conditionalFormatting sqref="E1387">
    <cfRule type="cellIs" dxfId="1513" priority="836" operator="equal">
      <formula>""</formula>
    </cfRule>
  </conditionalFormatting>
  <conditionalFormatting sqref="E1408">
    <cfRule type="cellIs" dxfId="1511" priority="835" operator="equal">
      <formula>""</formula>
    </cfRule>
  </conditionalFormatting>
  <conditionalFormatting sqref="E1429">
    <cfRule type="cellIs" dxfId="1509" priority="834" operator="equal">
      <formula>""</formula>
    </cfRule>
  </conditionalFormatting>
  <conditionalFormatting sqref="E1450">
    <cfRule type="cellIs" dxfId="1507" priority="833" operator="equal">
      <formula>""</formula>
    </cfRule>
  </conditionalFormatting>
  <conditionalFormatting sqref="E1471">
    <cfRule type="cellIs" dxfId="1505" priority="832" operator="equal">
      <formula>""</formula>
    </cfRule>
  </conditionalFormatting>
  <conditionalFormatting sqref="E1492">
    <cfRule type="cellIs" dxfId="1503" priority="831" operator="equal">
      <formula>""</formula>
    </cfRule>
  </conditionalFormatting>
  <conditionalFormatting sqref="E1513">
    <cfRule type="cellIs" dxfId="1501" priority="830" operator="equal">
      <formula>""</formula>
    </cfRule>
  </conditionalFormatting>
  <conditionalFormatting sqref="E1534">
    <cfRule type="cellIs" dxfId="1499" priority="829" operator="equal">
      <formula>""</formula>
    </cfRule>
  </conditionalFormatting>
  <conditionalFormatting sqref="E1555">
    <cfRule type="cellIs" dxfId="1497" priority="828" operator="equal">
      <formula>""</formula>
    </cfRule>
  </conditionalFormatting>
  <conditionalFormatting sqref="E1576">
    <cfRule type="cellIs" dxfId="1495" priority="827" operator="equal">
      <formula>""</formula>
    </cfRule>
  </conditionalFormatting>
  <conditionalFormatting sqref="E1597">
    <cfRule type="cellIs" dxfId="1493" priority="826" operator="equal">
      <formula>""</formula>
    </cfRule>
  </conditionalFormatting>
  <conditionalFormatting sqref="E1618">
    <cfRule type="cellIs" dxfId="1491" priority="825" operator="equal">
      <formula>""</formula>
    </cfRule>
  </conditionalFormatting>
  <conditionalFormatting sqref="E1639">
    <cfRule type="cellIs" dxfId="1489" priority="824" operator="equal">
      <formula>""</formula>
    </cfRule>
  </conditionalFormatting>
  <conditionalFormatting sqref="E1660">
    <cfRule type="cellIs" dxfId="1487" priority="823" operator="equal">
      <formula>""</formula>
    </cfRule>
  </conditionalFormatting>
  <conditionalFormatting sqref="E1681">
    <cfRule type="cellIs" dxfId="1485" priority="822" operator="equal">
      <formula>""</formula>
    </cfRule>
  </conditionalFormatting>
  <conditionalFormatting sqref="E1702">
    <cfRule type="cellIs" dxfId="1483" priority="821" operator="equal">
      <formula>""</formula>
    </cfRule>
  </conditionalFormatting>
  <conditionalFormatting sqref="E1723">
    <cfRule type="cellIs" dxfId="1481" priority="820" operator="equal">
      <formula>""</formula>
    </cfRule>
  </conditionalFormatting>
  <conditionalFormatting sqref="E1744">
    <cfRule type="cellIs" dxfId="1479" priority="819" operator="equal">
      <formula>""</formula>
    </cfRule>
  </conditionalFormatting>
  <conditionalFormatting sqref="E1765">
    <cfRule type="cellIs" dxfId="1477" priority="818" operator="equal">
      <formula>""</formula>
    </cfRule>
  </conditionalFormatting>
  <conditionalFormatting sqref="E1786">
    <cfRule type="cellIs" dxfId="1475" priority="817" operator="equal">
      <formula>""</formula>
    </cfRule>
  </conditionalFormatting>
  <conditionalFormatting sqref="E1807">
    <cfRule type="cellIs" dxfId="1473" priority="816" operator="equal">
      <formula>""</formula>
    </cfRule>
  </conditionalFormatting>
  <conditionalFormatting sqref="E1828">
    <cfRule type="cellIs" dxfId="1471" priority="815" operator="equal">
      <formula>""</formula>
    </cfRule>
  </conditionalFormatting>
  <conditionalFormatting sqref="E1849">
    <cfRule type="cellIs" dxfId="1469" priority="814" operator="equal">
      <formula>""</formula>
    </cfRule>
  </conditionalFormatting>
  <conditionalFormatting sqref="E1870">
    <cfRule type="cellIs" dxfId="1467" priority="813" operator="equal">
      <formula>""</formula>
    </cfRule>
  </conditionalFormatting>
  <conditionalFormatting sqref="E1891">
    <cfRule type="cellIs" dxfId="1465" priority="812" operator="equal">
      <formula>""</formula>
    </cfRule>
  </conditionalFormatting>
  <conditionalFormatting sqref="E1912">
    <cfRule type="cellIs" dxfId="1463" priority="811" operator="equal">
      <formula>""</formula>
    </cfRule>
  </conditionalFormatting>
  <conditionalFormatting sqref="E1933">
    <cfRule type="cellIs" dxfId="1461" priority="810" operator="equal">
      <formula>""</formula>
    </cfRule>
  </conditionalFormatting>
  <conditionalFormatting sqref="E1954">
    <cfRule type="cellIs" dxfId="1459" priority="809" operator="equal">
      <formula>""</formula>
    </cfRule>
  </conditionalFormatting>
  <conditionalFormatting sqref="E1975">
    <cfRule type="cellIs" dxfId="1457" priority="808" operator="equal">
      <formula>""</formula>
    </cfRule>
  </conditionalFormatting>
  <conditionalFormatting sqref="E1996">
    <cfRule type="cellIs" dxfId="1455" priority="807" operator="equal">
      <formula>""</formula>
    </cfRule>
  </conditionalFormatting>
  <conditionalFormatting sqref="E2017">
    <cfRule type="cellIs" dxfId="1453" priority="806" operator="equal">
      <formula>""</formula>
    </cfRule>
  </conditionalFormatting>
  <conditionalFormatting sqref="E2038">
    <cfRule type="cellIs" dxfId="1451" priority="805" operator="equal">
      <formula>""</formula>
    </cfRule>
  </conditionalFormatting>
  <conditionalFormatting sqref="E2059">
    <cfRule type="cellIs" dxfId="1449" priority="804" operator="equal">
      <formula>""</formula>
    </cfRule>
  </conditionalFormatting>
  <conditionalFormatting sqref="E2080">
    <cfRule type="cellIs" dxfId="1447" priority="803" operator="equal">
      <formula>""</formula>
    </cfRule>
  </conditionalFormatting>
  <conditionalFormatting sqref="F2100 H2100">
    <cfRule type="expression" dxfId="1445" priority="802">
      <formula>$P2080=MAX($P$1:$P$2100)</formula>
    </cfRule>
  </conditionalFormatting>
  <conditionalFormatting sqref="E22">
    <cfRule type="cellIs" dxfId="1443" priority="701" operator="equal">
      <formula>""</formula>
    </cfRule>
  </conditionalFormatting>
  <conditionalFormatting sqref="E43">
    <cfRule type="cellIs" dxfId="1441" priority="700" operator="equal">
      <formula>""</formula>
    </cfRule>
  </conditionalFormatting>
  <conditionalFormatting sqref="F2079 H2079">
    <cfRule type="expression" dxfId="1439" priority="699">
      <formula>$P2059=MAX($P$1:$P$2100)</formula>
    </cfRule>
  </conditionalFormatting>
  <conditionalFormatting sqref="F2058 H2058">
    <cfRule type="expression" dxfId="1437" priority="698">
      <formula>$P2038=MAX($P$1:$P$2100)</formula>
    </cfRule>
  </conditionalFormatting>
  <conditionalFormatting sqref="F2037 H2037">
    <cfRule type="expression" dxfId="1435" priority="697">
      <formula>$P2017=MAX($P$1:$P$2100)</formula>
    </cfRule>
  </conditionalFormatting>
  <conditionalFormatting sqref="F2016 H2016">
    <cfRule type="expression" dxfId="1433" priority="696">
      <formula>$P1996=MAX($P$1:$P$2100)</formula>
    </cfRule>
  </conditionalFormatting>
  <conditionalFormatting sqref="F1995 H1995">
    <cfRule type="expression" dxfId="1431" priority="695">
      <formula>$P1975=MAX($P$1:$P$2100)</formula>
    </cfRule>
  </conditionalFormatting>
  <conditionalFormatting sqref="F1974 H1974">
    <cfRule type="expression" dxfId="1429" priority="694">
      <formula>$P1954=MAX($P$1:$P$2100)</formula>
    </cfRule>
  </conditionalFormatting>
  <conditionalFormatting sqref="F1953 H1953">
    <cfRule type="expression" dxfId="1427" priority="693">
      <formula>$P1933=MAX($P$1:$P$2100)</formula>
    </cfRule>
  </conditionalFormatting>
  <conditionalFormatting sqref="F1932 H1932">
    <cfRule type="expression" dxfId="1425" priority="692">
      <formula>$P1912=MAX($P$1:$P$2100)</formula>
    </cfRule>
  </conditionalFormatting>
  <conditionalFormatting sqref="F1911 H1911">
    <cfRule type="expression" dxfId="1423" priority="691">
      <formula>$P1891=MAX($P$1:$P$2100)</formula>
    </cfRule>
  </conditionalFormatting>
  <conditionalFormatting sqref="F1890 H1890">
    <cfRule type="expression" dxfId="1421" priority="690">
      <formula>$P1870=MAX($P$1:$P$2100)</formula>
    </cfRule>
  </conditionalFormatting>
  <conditionalFormatting sqref="F1869 H1869">
    <cfRule type="expression" dxfId="1419" priority="689">
      <formula>$P1849=MAX($P$1:$P$2100)</formula>
    </cfRule>
  </conditionalFormatting>
  <conditionalFormatting sqref="F1848 H1848">
    <cfRule type="expression" dxfId="1417" priority="688">
      <formula>$P1828=MAX($P$1:$P$2100)</formula>
    </cfRule>
  </conditionalFormatting>
  <conditionalFormatting sqref="F1827 H1827">
    <cfRule type="expression" dxfId="1415" priority="687">
      <formula>$P1807=MAX($P$1:$P$2100)</formula>
    </cfRule>
  </conditionalFormatting>
  <conditionalFormatting sqref="F1806 H1806">
    <cfRule type="expression" dxfId="1413" priority="686">
      <formula>$P1786=MAX($P$1:$P$2100)</formula>
    </cfRule>
  </conditionalFormatting>
  <conditionalFormatting sqref="F1785 H1785">
    <cfRule type="expression" dxfId="1411" priority="685">
      <formula>$P1765=MAX($P$1:$P$2100)</formula>
    </cfRule>
  </conditionalFormatting>
  <conditionalFormatting sqref="F1764 H1764">
    <cfRule type="expression" dxfId="1409" priority="684">
      <formula>$P1744=MAX($P$1:$P$2100)</formula>
    </cfRule>
  </conditionalFormatting>
  <conditionalFormatting sqref="F1743 H1743">
    <cfRule type="expression" dxfId="1407" priority="683">
      <formula>$P1723=MAX($P$1:$P$2100)</formula>
    </cfRule>
  </conditionalFormatting>
  <conditionalFormatting sqref="F1722 H1722">
    <cfRule type="expression" dxfId="1405" priority="682">
      <formula>$P1702=MAX($P$1:$P$2100)</formula>
    </cfRule>
  </conditionalFormatting>
  <conditionalFormatting sqref="F1701 H1701">
    <cfRule type="expression" dxfId="1403" priority="681">
      <formula>$P1681=MAX($P$1:$P$2100)</formula>
    </cfRule>
  </conditionalFormatting>
  <conditionalFormatting sqref="F1680 H1680">
    <cfRule type="expression" dxfId="1401" priority="680">
      <formula>$P1660=MAX($P$1:$P$2100)</formula>
    </cfRule>
  </conditionalFormatting>
  <conditionalFormatting sqref="F1659 H1659">
    <cfRule type="expression" dxfId="1399" priority="679">
      <formula>$P1639=MAX($P$1:$P$2100)</formula>
    </cfRule>
  </conditionalFormatting>
  <conditionalFormatting sqref="F1638 H1638">
    <cfRule type="expression" dxfId="1397" priority="678">
      <formula>$P1618=MAX($P$1:$P$2100)</formula>
    </cfRule>
  </conditionalFormatting>
  <conditionalFormatting sqref="F1617 H1617">
    <cfRule type="expression" dxfId="1395" priority="677">
      <formula>$P1597=MAX($P$1:$P$2100)</formula>
    </cfRule>
  </conditionalFormatting>
  <conditionalFormatting sqref="F1596 H1596">
    <cfRule type="expression" dxfId="1393" priority="676">
      <formula>$P1576=MAX($P$1:$P$2100)</formula>
    </cfRule>
  </conditionalFormatting>
  <conditionalFormatting sqref="F1575 H1575">
    <cfRule type="expression" dxfId="1391" priority="675">
      <formula>$P1555=MAX($P$1:$P$2100)</formula>
    </cfRule>
  </conditionalFormatting>
  <conditionalFormatting sqref="F1554 H1554">
    <cfRule type="expression" dxfId="1389" priority="674">
      <formula>$P1534=MAX($P$1:$P$2100)</formula>
    </cfRule>
  </conditionalFormatting>
  <conditionalFormatting sqref="F1533 H1533">
    <cfRule type="expression" dxfId="1387" priority="673">
      <formula>$P1513=MAX($P$1:$P$2100)</formula>
    </cfRule>
  </conditionalFormatting>
  <conditionalFormatting sqref="F1512 H1512">
    <cfRule type="expression" dxfId="1385" priority="672">
      <formula>$P1492=MAX($P$1:$P$2100)</formula>
    </cfRule>
  </conditionalFormatting>
  <conditionalFormatting sqref="F1491 H1491">
    <cfRule type="expression" dxfId="1383" priority="671">
      <formula>$P1471=MAX($P$1:$P$2100)</formula>
    </cfRule>
  </conditionalFormatting>
  <conditionalFormatting sqref="F1470 H1470">
    <cfRule type="expression" dxfId="1381" priority="670">
      <formula>$P1450=MAX($P$1:$P$2100)</formula>
    </cfRule>
  </conditionalFormatting>
  <conditionalFormatting sqref="F1449 H1449">
    <cfRule type="expression" dxfId="1379" priority="669">
      <formula>$P1429=MAX($P$1:$P$2100)</formula>
    </cfRule>
  </conditionalFormatting>
  <conditionalFormatting sqref="F1428 H1428">
    <cfRule type="expression" dxfId="1377" priority="668">
      <formula>$P1408=MAX($P$1:$P$2100)</formula>
    </cfRule>
  </conditionalFormatting>
  <conditionalFormatting sqref="F1407 H1407">
    <cfRule type="expression" dxfId="1375" priority="667">
      <formula>$P1387=MAX($P$1:$P$2100)</formula>
    </cfRule>
  </conditionalFormatting>
  <conditionalFormatting sqref="F1386 H1386">
    <cfRule type="expression" dxfId="1373" priority="666">
      <formula>$P1366=MAX($P$1:$P$2100)</formula>
    </cfRule>
  </conditionalFormatting>
  <conditionalFormatting sqref="F1365 H1365">
    <cfRule type="expression" dxfId="1371" priority="665">
      <formula>$P1345=MAX($P$1:$P$2100)</formula>
    </cfRule>
  </conditionalFormatting>
  <conditionalFormatting sqref="F1344 H1344">
    <cfRule type="expression" dxfId="1369" priority="664">
      <formula>$P1324=MAX($P$1:$P$2100)</formula>
    </cfRule>
  </conditionalFormatting>
  <conditionalFormatting sqref="F1323 H1323">
    <cfRule type="expression" dxfId="1367" priority="663">
      <formula>$P1303=MAX($P$1:$P$2100)</formula>
    </cfRule>
  </conditionalFormatting>
  <conditionalFormatting sqref="F1302 H1302">
    <cfRule type="expression" dxfId="1365" priority="662">
      <formula>$P1282=MAX($P$1:$P$2100)</formula>
    </cfRule>
  </conditionalFormatting>
  <conditionalFormatting sqref="F1281 H1281">
    <cfRule type="expression" dxfId="1363" priority="661">
      <formula>$P1261=MAX($P$1:$P$2100)</formula>
    </cfRule>
  </conditionalFormatting>
  <conditionalFormatting sqref="F1260 H1260">
    <cfRule type="expression" dxfId="1361" priority="660">
      <formula>$P1240=MAX($P$1:$P$2100)</formula>
    </cfRule>
  </conditionalFormatting>
  <conditionalFormatting sqref="F1239 H1239">
    <cfRule type="expression" dxfId="1359" priority="659">
      <formula>$P1219=MAX($P$1:$P$2100)</formula>
    </cfRule>
  </conditionalFormatting>
  <conditionalFormatting sqref="F1218 H1218">
    <cfRule type="expression" dxfId="1357" priority="658">
      <formula>$P1198=MAX($P$1:$P$2100)</formula>
    </cfRule>
  </conditionalFormatting>
  <conditionalFormatting sqref="F1197 H1197">
    <cfRule type="expression" dxfId="1355" priority="657">
      <formula>$P1177=MAX($P$1:$P$2100)</formula>
    </cfRule>
  </conditionalFormatting>
  <conditionalFormatting sqref="F1176 H1176">
    <cfRule type="expression" dxfId="1353" priority="656">
      <formula>$P1156=MAX($P$1:$P$2100)</formula>
    </cfRule>
  </conditionalFormatting>
  <conditionalFormatting sqref="F1155 H1155">
    <cfRule type="expression" dxfId="1351" priority="655">
      <formula>$P1135=MAX($P$1:$P$2100)</formula>
    </cfRule>
  </conditionalFormatting>
  <conditionalFormatting sqref="F1134 H1134">
    <cfRule type="expression" dxfId="1349" priority="654">
      <formula>$P1114=MAX($P$1:$P$2100)</formula>
    </cfRule>
  </conditionalFormatting>
  <conditionalFormatting sqref="F1113 H1113">
    <cfRule type="expression" dxfId="1347" priority="653">
      <formula>$P1093=MAX($P$1:$P$2100)</formula>
    </cfRule>
  </conditionalFormatting>
  <conditionalFormatting sqref="F1092 H1092">
    <cfRule type="expression" dxfId="1345" priority="652">
      <formula>$P1072=MAX($P$1:$P$2100)</formula>
    </cfRule>
  </conditionalFormatting>
  <conditionalFormatting sqref="F1071 H1071">
    <cfRule type="expression" dxfId="1343" priority="651">
      <formula>$P1051=MAX($P$1:$P$2100)</formula>
    </cfRule>
  </conditionalFormatting>
  <conditionalFormatting sqref="F1050 H1050">
    <cfRule type="expression" dxfId="1341" priority="650">
      <formula>$P1030=MAX($P$1:$P$2100)</formula>
    </cfRule>
  </conditionalFormatting>
  <conditionalFormatting sqref="F1029 H1029">
    <cfRule type="expression" dxfId="1339" priority="649">
      <formula>$P1009=MAX($P$1:$P$2100)</formula>
    </cfRule>
  </conditionalFormatting>
  <conditionalFormatting sqref="F1008 H1008">
    <cfRule type="expression" dxfId="1337" priority="648">
      <formula>$P988=MAX($P$1:$P$2100)</formula>
    </cfRule>
  </conditionalFormatting>
  <conditionalFormatting sqref="F987 H987">
    <cfRule type="expression" dxfId="1335" priority="647">
      <formula>$P967=MAX($P$1:$P$2100)</formula>
    </cfRule>
  </conditionalFormatting>
  <conditionalFormatting sqref="F966 H966">
    <cfRule type="expression" dxfId="1333" priority="646">
      <formula>$P946=MAX($P$1:$P$2100)</formula>
    </cfRule>
  </conditionalFormatting>
  <conditionalFormatting sqref="F945 H945">
    <cfRule type="expression" dxfId="1331" priority="645">
      <formula>$P925=MAX($P$1:$P$2100)</formula>
    </cfRule>
  </conditionalFormatting>
  <conditionalFormatting sqref="F924 H924">
    <cfRule type="expression" dxfId="1329" priority="644">
      <formula>$P904=MAX($P$1:$P$2100)</formula>
    </cfRule>
  </conditionalFormatting>
  <conditionalFormatting sqref="F903 H903">
    <cfRule type="expression" dxfId="1327" priority="643">
      <formula>$P883=MAX($P$1:$P$2100)</formula>
    </cfRule>
  </conditionalFormatting>
  <conditionalFormatting sqref="F882 H882">
    <cfRule type="expression" dxfId="1325" priority="642">
      <formula>$P862=MAX($P$1:$P$2100)</formula>
    </cfRule>
  </conditionalFormatting>
  <conditionalFormatting sqref="F861 H861">
    <cfRule type="expression" dxfId="1323" priority="641">
      <formula>$P841=MAX($P$1:$P$2100)</formula>
    </cfRule>
  </conditionalFormatting>
  <conditionalFormatting sqref="F840 H840">
    <cfRule type="expression" dxfId="1321" priority="640">
      <formula>$P820=MAX($P$1:$P$2100)</formula>
    </cfRule>
  </conditionalFormatting>
  <conditionalFormatting sqref="F819 H819">
    <cfRule type="expression" dxfId="1319" priority="639">
      <formula>$P799=MAX($P$1:$P$2100)</formula>
    </cfRule>
  </conditionalFormatting>
  <conditionalFormatting sqref="F798 H798">
    <cfRule type="expression" dxfId="1317" priority="638">
      <formula>$P778=MAX($P$1:$P$2100)</formula>
    </cfRule>
  </conditionalFormatting>
  <conditionalFormatting sqref="F777 H777">
    <cfRule type="expression" dxfId="1315" priority="637">
      <formula>$P757=MAX($P$1:$P$2100)</formula>
    </cfRule>
  </conditionalFormatting>
  <conditionalFormatting sqref="F756 H756">
    <cfRule type="expression" dxfId="1313" priority="636">
      <formula>$P736=MAX($P$1:$P$2100)</formula>
    </cfRule>
  </conditionalFormatting>
  <conditionalFormatting sqref="F735 H735">
    <cfRule type="expression" dxfId="1311" priority="635">
      <formula>$P715=MAX($P$1:$P$2100)</formula>
    </cfRule>
  </conditionalFormatting>
  <conditionalFormatting sqref="F714 H714">
    <cfRule type="expression" dxfId="1309" priority="634">
      <formula>$P694=MAX($P$1:$P$2100)</formula>
    </cfRule>
  </conditionalFormatting>
  <conditionalFormatting sqref="F693 H693">
    <cfRule type="expression" dxfId="1307" priority="633">
      <formula>$P673=MAX($P$1:$P$2100)</formula>
    </cfRule>
  </conditionalFormatting>
  <conditionalFormatting sqref="F672 H672">
    <cfRule type="expression" dxfId="1305" priority="632">
      <formula>$P652=MAX($P$1:$P$2100)</formula>
    </cfRule>
  </conditionalFormatting>
  <conditionalFormatting sqref="F651 H651">
    <cfRule type="expression" dxfId="1303" priority="631">
      <formula>$P631=MAX($P$1:$P$2100)</formula>
    </cfRule>
  </conditionalFormatting>
  <conditionalFormatting sqref="F630 H630">
    <cfRule type="expression" dxfId="1301" priority="630">
      <formula>$P610=MAX($P$1:$P$2100)</formula>
    </cfRule>
  </conditionalFormatting>
  <conditionalFormatting sqref="F609 H609">
    <cfRule type="expression" dxfId="1299" priority="629">
      <formula>$P589=MAX($P$1:$P$2100)</formula>
    </cfRule>
  </conditionalFormatting>
  <conditionalFormatting sqref="F588 H588">
    <cfRule type="expression" dxfId="1297" priority="628">
      <formula>$P568=MAX($P$1:$P$2100)</formula>
    </cfRule>
  </conditionalFormatting>
  <conditionalFormatting sqref="F567 H567">
    <cfRule type="expression" dxfId="1295" priority="627">
      <formula>$P547=MAX($P$1:$P$2100)</formula>
    </cfRule>
  </conditionalFormatting>
  <conditionalFormatting sqref="F546 H546">
    <cfRule type="expression" dxfId="1293" priority="626">
      <formula>$P526=MAX($P$1:$P$2100)</formula>
    </cfRule>
  </conditionalFormatting>
  <conditionalFormatting sqref="F525 H525">
    <cfRule type="expression" dxfId="1291" priority="625">
      <formula>$P505=MAX($P$1:$P$2100)</formula>
    </cfRule>
  </conditionalFormatting>
  <conditionalFormatting sqref="F504 H504">
    <cfRule type="expression" dxfId="1289" priority="624">
      <formula>$P484=MAX($P$1:$P$2100)</formula>
    </cfRule>
  </conditionalFormatting>
  <conditionalFormatting sqref="F483 H483">
    <cfRule type="expression" dxfId="1287" priority="623">
      <formula>$P463=MAX($P$1:$P$2100)</formula>
    </cfRule>
  </conditionalFormatting>
  <conditionalFormatting sqref="F462 H462">
    <cfRule type="expression" dxfId="1285" priority="622">
      <formula>$P442=MAX($P$1:$P$2100)</formula>
    </cfRule>
  </conditionalFormatting>
  <conditionalFormatting sqref="F441 H441">
    <cfRule type="expression" dxfId="1283" priority="621">
      <formula>$P421=MAX($P$1:$P$2100)</formula>
    </cfRule>
  </conditionalFormatting>
  <conditionalFormatting sqref="F420 H420">
    <cfRule type="expression" dxfId="1281" priority="620">
      <formula>$P400=MAX($P$1:$P$2100)</formula>
    </cfRule>
  </conditionalFormatting>
  <conditionalFormatting sqref="F399 H399">
    <cfRule type="expression" dxfId="1279" priority="619">
      <formula>$P379=MAX($P$1:$P$2100)</formula>
    </cfRule>
  </conditionalFormatting>
  <conditionalFormatting sqref="F378 H378">
    <cfRule type="expression" dxfId="1277" priority="618">
      <formula>$P358=MAX($P$1:$P$2100)</formula>
    </cfRule>
  </conditionalFormatting>
  <conditionalFormatting sqref="F357 H357">
    <cfRule type="expression" dxfId="1275" priority="617">
      <formula>$P337=MAX($P$1:$P$2100)</formula>
    </cfRule>
  </conditionalFormatting>
  <conditionalFormatting sqref="F336 H336">
    <cfRule type="expression" dxfId="1273" priority="616">
      <formula>$P316=MAX($P$1:$P$2100)</formula>
    </cfRule>
  </conditionalFormatting>
  <conditionalFormatting sqref="F315 H315">
    <cfRule type="expression" dxfId="1271" priority="615">
      <formula>$P295=MAX($P$1:$P$2100)</formula>
    </cfRule>
  </conditionalFormatting>
  <conditionalFormatting sqref="F294 H294">
    <cfRule type="expression" dxfId="1269" priority="614">
      <formula>$P274=MAX($P$1:$P$2100)</formula>
    </cfRule>
  </conditionalFormatting>
  <conditionalFormatting sqref="F273 H273">
    <cfRule type="expression" dxfId="1267" priority="613">
      <formula>$P253=MAX($P$1:$P$2100)</formula>
    </cfRule>
  </conditionalFormatting>
  <conditionalFormatting sqref="F252 H252">
    <cfRule type="expression" dxfId="1265" priority="612">
      <formula>$P232=MAX($P$1:$P$2100)</formula>
    </cfRule>
  </conditionalFormatting>
  <conditionalFormatting sqref="F231 H231">
    <cfRule type="expression" dxfId="1263" priority="611">
      <formula>$P211=MAX($P$1:$P$2100)</formula>
    </cfRule>
  </conditionalFormatting>
  <conditionalFormatting sqref="F210 H210">
    <cfRule type="expression" dxfId="1261" priority="610">
      <formula>$P190=MAX($P$1:$P$2100)</formula>
    </cfRule>
  </conditionalFormatting>
  <conditionalFormatting sqref="F189 H189">
    <cfRule type="expression" dxfId="1259" priority="609">
      <formula>$P169=MAX($P$1:$P$2100)</formula>
    </cfRule>
  </conditionalFormatting>
  <conditionalFormatting sqref="F168 H168">
    <cfRule type="expression" dxfId="1257" priority="608">
      <formula>$P148=MAX($P$1:$P$2100)</formula>
    </cfRule>
  </conditionalFormatting>
  <conditionalFormatting sqref="F147 H147">
    <cfRule type="expression" dxfId="1255" priority="607">
      <formula>$P127=MAX($P$1:$P$2100)</formula>
    </cfRule>
  </conditionalFormatting>
  <conditionalFormatting sqref="F126 H126">
    <cfRule type="expression" dxfId="1253" priority="606">
      <formula>$P106=MAX($P$1:$P$2100)</formula>
    </cfRule>
  </conditionalFormatting>
  <conditionalFormatting sqref="F105 H105">
    <cfRule type="expression" dxfId="1251" priority="605">
      <formula>$P85=MAX($P$1:$P$2100)</formula>
    </cfRule>
  </conditionalFormatting>
  <conditionalFormatting sqref="F84 H84">
    <cfRule type="expression" dxfId="1249" priority="604">
      <formula>$P64=MAX($P$1:$P$2100)</formula>
    </cfRule>
  </conditionalFormatting>
  <conditionalFormatting sqref="F63 H63">
    <cfRule type="expression" dxfId="1247" priority="603">
      <formula>$P43=MAX($P$1:$P$2100)</formula>
    </cfRule>
  </conditionalFormatting>
  <conditionalFormatting sqref="F42 H42">
    <cfRule type="expression" dxfId="1245" priority="602">
      <formula>$P22=MAX($P$1:$P$2100)</formula>
    </cfRule>
  </conditionalFormatting>
  <conditionalFormatting sqref="F21 H21">
    <cfRule type="expression" dxfId="1243" priority="601">
      <formula>$P1=MAX($P$1:$P$2100)</formula>
    </cfRule>
  </conditionalFormatting>
  <conditionalFormatting sqref="G2100">
    <cfRule type="expression" dxfId="1241" priority="600">
      <formula>$P2080=MAX($P$1:$P$2100)</formula>
    </cfRule>
  </conditionalFormatting>
  <conditionalFormatting sqref="G2079">
    <cfRule type="expression" dxfId="1239" priority="599">
      <formula>$P2059=MAX($P$1:$P$2100)</formula>
    </cfRule>
  </conditionalFormatting>
  <conditionalFormatting sqref="G2058">
    <cfRule type="expression" dxfId="1237" priority="598">
      <formula>$P2038=MAX($P$1:$P$2100)</formula>
    </cfRule>
  </conditionalFormatting>
  <conditionalFormatting sqref="G2037">
    <cfRule type="expression" dxfId="1235" priority="597">
      <formula>$P2017=MAX($P$1:$P$2100)</formula>
    </cfRule>
  </conditionalFormatting>
  <conditionalFormatting sqref="G2016">
    <cfRule type="expression" dxfId="1233" priority="596">
      <formula>$P1996=MAX($P$1:$P$2100)</formula>
    </cfRule>
  </conditionalFormatting>
  <conditionalFormatting sqref="G1995">
    <cfRule type="expression" dxfId="1231" priority="595">
      <formula>$P1975=MAX($P$1:$P$2100)</formula>
    </cfRule>
  </conditionalFormatting>
  <conditionalFormatting sqref="G1974">
    <cfRule type="expression" dxfId="1229" priority="594">
      <formula>$P1954=MAX($P$1:$P$2100)</formula>
    </cfRule>
  </conditionalFormatting>
  <conditionalFormatting sqref="G1953">
    <cfRule type="expression" dxfId="1227" priority="593">
      <formula>$P1933=MAX($P$1:$P$2100)</formula>
    </cfRule>
  </conditionalFormatting>
  <conditionalFormatting sqref="G1932">
    <cfRule type="expression" dxfId="1225" priority="592">
      <formula>$P1912=MAX($P$1:$P$2100)</formula>
    </cfRule>
  </conditionalFormatting>
  <conditionalFormatting sqref="G1911">
    <cfRule type="expression" dxfId="1223" priority="591">
      <formula>$P1891=MAX($P$1:$P$2100)</formula>
    </cfRule>
  </conditionalFormatting>
  <conditionalFormatting sqref="G1890">
    <cfRule type="expression" dxfId="1221" priority="590">
      <formula>$P1870=MAX($P$1:$P$2100)</formula>
    </cfRule>
  </conditionalFormatting>
  <conditionalFormatting sqref="G1869">
    <cfRule type="expression" dxfId="1219" priority="589">
      <formula>$P1849=MAX($P$1:$P$2100)</formula>
    </cfRule>
  </conditionalFormatting>
  <conditionalFormatting sqref="G1848">
    <cfRule type="expression" dxfId="1217" priority="588">
      <formula>$P1828=MAX($P$1:$P$2100)</formula>
    </cfRule>
  </conditionalFormatting>
  <conditionalFormatting sqref="G1827">
    <cfRule type="expression" dxfId="1215" priority="587">
      <formula>$P1807=MAX($P$1:$P$2100)</formula>
    </cfRule>
  </conditionalFormatting>
  <conditionalFormatting sqref="G1806">
    <cfRule type="expression" dxfId="1213" priority="586">
      <formula>$P1786=MAX($P$1:$P$2100)</formula>
    </cfRule>
  </conditionalFormatting>
  <conditionalFormatting sqref="G1785">
    <cfRule type="expression" dxfId="1211" priority="585">
      <formula>$P1765=MAX($P$1:$P$2100)</formula>
    </cfRule>
  </conditionalFormatting>
  <conditionalFormatting sqref="G1764">
    <cfRule type="expression" dxfId="1209" priority="584">
      <formula>$P1744=MAX($P$1:$P$2100)</formula>
    </cfRule>
  </conditionalFormatting>
  <conditionalFormatting sqref="G1743">
    <cfRule type="expression" dxfId="1207" priority="583">
      <formula>$P1723=MAX($P$1:$P$2100)</formula>
    </cfRule>
  </conditionalFormatting>
  <conditionalFormatting sqref="G1722">
    <cfRule type="expression" dxfId="1205" priority="582">
      <formula>$P1702=MAX($P$1:$P$2100)</formula>
    </cfRule>
  </conditionalFormatting>
  <conditionalFormatting sqref="G1701">
    <cfRule type="expression" dxfId="1203" priority="581">
      <formula>$P1681=MAX($P$1:$P$2100)</formula>
    </cfRule>
  </conditionalFormatting>
  <conditionalFormatting sqref="G1680">
    <cfRule type="expression" dxfId="1201" priority="580">
      <formula>$P1660=MAX($P$1:$P$2100)</formula>
    </cfRule>
  </conditionalFormatting>
  <conditionalFormatting sqref="G1659">
    <cfRule type="expression" dxfId="1199" priority="579">
      <formula>$P1639=MAX($P$1:$P$2100)</formula>
    </cfRule>
  </conditionalFormatting>
  <conditionalFormatting sqref="G1638">
    <cfRule type="expression" dxfId="1197" priority="578">
      <formula>$P1618=MAX($P$1:$P$2100)</formula>
    </cfRule>
  </conditionalFormatting>
  <conditionalFormatting sqref="G1617">
    <cfRule type="expression" dxfId="1195" priority="577">
      <formula>$P1597=MAX($P$1:$P$2100)</formula>
    </cfRule>
  </conditionalFormatting>
  <conditionalFormatting sqref="G1596">
    <cfRule type="expression" dxfId="1193" priority="576">
      <formula>$P1576=MAX($P$1:$P$2100)</formula>
    </cfRule>
  </conditionalFormatting>
  <conditionalFormatting sqref="G1575">
    <cfRule type="expression" dxfId="1191" priority="575">
      <formula>$P1555=MAX($P$1:$P$2100)</formula>
    </cfRule>
  </conditionalFormatting>
  <conditionalFormatting sqref="G1554">
    <cfRule type="expression" dxfId="1189" priority="574">
      <formula>$P1534=MAX($P$1:$P$2100)</formula>
    </cfRule>
  </conditionalFormatting>
  <conditionalFormatting sqref="G1533">
    <cfRule type="expression" dxfId="1187" priority="573">
      <formula>$P1513=MAX($P$1:$P$2100)</formula>
    </cfRule>
  </conditionalFormatting>
  <conditionalFormatting sqref="G1512">
    <cfRule type="expression" dxfId="1185" priority="572">
      <formula>$P1492=MAX($P$1:$P$2100)</formula>
    </cfRule>
  </conditionalFormatting>
  <conditionalFormatting sqref="G1491">
    <cfRule type="expression" dxfId="1183" priority="571">
      <formula>$P1471=MAX($P$1:$P$2100)</formula>
    </cfRule>
  </conditionalFormatting>
  <conditionalFormatting sqref="G1470">
    <cfRule type="expression" dxfId="1181" priority="570">
      <formula>$P1450=MAX($P$1:$P$2100)</formula>
    </cfRule>
  </conditionalFormatting>
  <conditionalFormatting sqref="G1449">
    <cfRule type="expression" dxfId="1179" priority="569">
      <formula>$P1429=MAX($P$1:$P$2100)</formula>
    </cfRule>
  </conditionalFormatting>
  <conditionalFormatting sqref="G1428">
    <cfRule type="expression" dxfId="1177" priority="568">
      <formula>$P1408=MAX($P$1:$P$2100)</formula>
    </cfRule>
  </conditionalFormatting>
  <conditionalFormatting sqref="G1407">
    <cfRule type="expression" dxfId="1175" priority="567">
      <formula>$P1387=MAX($P$1:$P$2100)</formula>
    </cfRule>
  </conditionalFormatting>
  <conditionalFormatting sqref="G1386">
    <cfRule type="expression" dxfId="1173" priority="566">
      <formula>$P1366=MAX($P$1:$P$2100)</formula>
    </cfRule>
  </conditionalFormatting>
  <conditionalFormatting sqref="G1365">
    <cfRule type="expression" dxfId="1171" priority="565">
      <formula>$P1345=MAX($P$1:$P$2100)</formula>
    </cfRule>
  </conditionalFormatting>
  <conditionalFormatting sqref="G1344">
    <cfRule type="expression" dxfId="1169" priority="564">
      <formula>$P1324=MAX($P$1:$P$2100)</formula>
    </cfRule>
  </conditionalFormatting>
  <conditionalFormatting sqref="G1323">
    <cfRule type="expression" dxfId="1167" priority="563">
      <formula>$P1303=MAX($P$1:$P$2100)</formula>
    </cfRule>
  </conditionalFormatting>
  <conditionalFormatting sqref="G1302">
    <cfRule type="expression" dxfId="1165" priority="562">
      <formula>$P1282=MAX($P$1:$P$2100)</formula>
    </cfRule>
  </conditionalFormatting>
  <conditionalFormatting sqref="G1281">
    <cfRule type="expression" dxfId="1163" priority="561">
      <formula>$P1261=MAX($P$1:$P$2100)</formula>
    </cfRule>
  </conditionalFormatting>
  <conditionalFormatting sqref="G1260">
    <cfRule type="expression" dxfId="1161" priority="560">
      <formula>$P1240=MAX($P$1:$P$2100)</formula>
    </cfRule>
  </conditionalFormatting>
  <conditionalFormatting sqref="G1239">
    <cfRule type="expression" dxfId="1159" priority="559">
      <formula>$P1219=MAX($P$1:$P$2100)</formula>
    </cfRule>
  </conditionalFormatting>
  <conditionalFormatting sqref="G1218">
    <cfRule type="expression" dxfId="1157" priority="558">
      <formula>$P1198=MAX($P$1:$P$2100)</formula>
    </cfRule>
  </conditionalFormatting>
  <conditionalFormatting sqref="G1197">
    <cfRule type="expression" dxfId="1155" priority="557">
      <formula>$P1177=MAX($P$1:$P$2100)</formula>
    </cfRule>
  </conditionalFormatting>
  <conditionalFormatting sqref="G1176">
    <cfRule type="expression" dxfId="1153" priority="556">
      <formula>$P1156=MAX($P$1:$P$2100)</formula>
    </cfRule>
  </conditionalFormatting>
  <conditionalFormatting sqref="G1155">
    <cfRule type="expression" dxfId="1151" priority="555">
      <formula>$P1135=MAX($P$1:$P$2100)</formula>
    </cfRule>
  </conditionalFormatting>
  <conditionalFormatting sqref="G1134">
    <cfRule type="expression" dxfId="1149" priority="554">
      <formula>$P1114=MAX($P$1:$P$2100)</formula>
    </cfRule>
  </conditionalFormatting>
  <conditionalFormatting sqref="G1113">
    <cfRule type="expression" dxfId="1147" priority="553">
      <formula>$P1093=MAX($P$1:$P$2100)</formula>
    </cfRule>
  </conditionalFormatting>
  <conditionalFormatting sqref="G1092">
    <cfRule type="expression" dxfId="1145" priority="552">
      <formula>$P1072=MAX($P$1:$P$2100)</formula>
    </cfRule>
  </conditionalFormatting>
  <conditionalFormatting sqref="G1071">
    <cfRule type="expression" dxfId="1143" priority="551">
      <formula>$P1051=MAX($P$1:$P$2100)</formula>
    </cfRule>
  </conditionalFormatting>
  <conditionalFormatting sqref="G1050">
    <cfRule type="expression" dxfId="1141" priority="550">
      <formula>$P1030=MAX($P$1:$P$2100)</formula>
    </cfRule>
  </conditionalFormatting>
  <conditionalFormatting sqref="G1029">
    <cfRule type="expression" dxfId="1139" priority="549">
      <formula>$P1009=MAX($P$1:$P$2100)</formula>
    </cfRule>
  </conditionalFormatting>
  <conditionalFormatting sqref="G1008">
    <cfRule type="expression" dxfId="1137" priority="548">
      <formula>$P988=MAX($P$1:$P$2100)</formula>
    </cfRule>
  </conditionalFormatting>
  <conditionalFormatting sqref="G987">
    <cfRule type="expression" dxfId="1135" priority="547">
      <formula>$P967=MAX($P$1:$P$2100)</formula>
    </cfRule>
  </conditionalFormatting>
  <conditionalFormatting sqref="G966">
    <cfRule type="expression" dxfId="1133" priority="546">
      <formula>$P946=MAX($P$1:$P$2100)</formula>
    </cfRule>
  </conditionalFormatting>
  <conditionalFormatting sqref="G945">
    <cfRule type="expression" dxfId="1131" priority="545">
      <formula>$P925=MAX($P$1:$P$2100)</formula>
    </cfRule>
  </conditionalFormatting>
  <conditionalFormatting sqref="G924">
    <cfRule type="expression" dxfId="1129" priority="544">
      <formula>$P904=MAX($P$1:$P$2100)</formula>
    </cfRule>
  </conditionalFormatting>
  <conditionalFormatting sqref="G903">
    <cfRule type="expression" dxfId="1127" priority="543">
      <formula>$P883=MAX($P$1:$P$2100)</formula>
    </cfRule>
  </conditionalFormatting>
  <conditionalFormatting sqref="G882">
    <cfRule type="expression" dxfId="1125" priority="542">
      <formula>$P862=MAX($P$1:$P$2100)</formula>
    </cfRule>
  </conditionalFormatting>
  <conditionalFormatting sqref="G861">
    <cfRule type="expression" dxfId="1123" priority="541">
      <formula>$P841=MAX($P$1:$P$2100)</formula>
    </cfRule>
  </conditionalFormatting>
  <conditionalFormatting sqref="G840">
    <cfRule type="expression" dxfId="1121" priority="540">
      <formula>$P820=MAX($P$1:$P$2100)</formula>
    </cfRule>
  </conditionalFormatting>
  <conditionalFormatting sqref="G819">
    <cfRule type="expression" dxfId="1119" priority="539">
      <formula>$P799=MAX($P$1:$P$2100)</formula>
    </cfRule>
  </conditionalFormatting>
  <conditionalFormatting sqref="G798">
    <cfRule type="expression" dxfId="1117" priority="538">
      <formula>$P778=MAX($P$1:$P$2100)</formula>
    </cfRule>
  </conditionalFormatting>
  <conditionalFormatting sqref="G777">
    <cfRule type="expression" dxfId="1115" priority="537">
      <formula>$P757=MAX($P$1:$P$2100)</formula>
    </cfRule>
  </conditionalFormatting>
  <conditionalFormatting sqref="G756">
    <cfRule type="expression" dxfId="1113" priority="536">
      <formula>$P736=MAX($P$1:$P$2100)</formula>
    </cfRule>
  </conditionalFormatting>
  <conditionalFormatting sqref="G735">
    <cfRule type="expression" dxfId="1111" priority="535">
      <formula>$P715=MAX($P$1:$P$2100)</formula>
    </cfRule>
  </conditionalFormatting>
  <conditionalFormatting sqref="G714">
    <cfRule type="expression" dxfId="1109" priority="534">
      <formula>$P694=MAX($P$1:$P$2100)</formula>
    </cfRule>
  </conditionalFormatting>
  <conditionalFormatting sqref="G693">
    <cfRule type="expression" dxfId="1107" priority="533">
      <formula>$P673=MAX($P$1:$P$2100)</formula>
    </cfRule>
  </conditionalFormatting>
  <conditionalFormatting sqref="G672">
    <cfRule type="expression" dxfId="1105" priority="532">
      <formula>$P652=MAX($P$1:$P$2100)</formula>
    </cfRule>
  </conditionalFormatting>
  <conditionalFormatting sqref="G651">
    <cfRule type="expression" dxfId="1103" priority="531">
      <formula>$P631=MAX($P$1:$P$2100)</formula>
    </cfRule>
  </conditionalFormatting>
  <conditionalFormatting sqref="G630">
    <cfRule type="expression" dxfId="1101" priority="530">
      <formula>$P610=MAX($P$1:$P$2100)</formula>
    </cfRule>
  </conditionalFormatting>
  <conditionalFormatting sqref="G609">
    <cfRule type="expression" dxfId="1099" priority="529">
      <formula>$P589=MAX($P$1:$P$2100)</formula>
    </cfRule>
  </conditionalFormatting>
  <conditionalFormatting sqref="G588">
    <cfRule type="expression" dxfId="1097" priority="528">
      <formula>$P568=MAX($P$1:$P$2100)</formula>
    </cfRule>
  </conditionalFormatting>
  <conditionalFormatting sqref="G567">
    <cfRule type="expression" dxfId="1095" priority="527">
      <formula>$P547=MAX($P$1:$P$2100)</formula>
    </cfRule>
  </conditionalFormatting>
  <conditionalFormatting sqref="G546">
    <cfRule type="expression" dxfId="1093" priority="526">
      <formula>$P526=MAX($P$1:$P$2100)</formula>
    </cfRule>
  </conditionalFormatting>
  <conditionalFormatting sqref="G525">
    <cfRule type="expression" dxfId="1091" priority="525">
      <formula>$P505=MAX($P$1:$P$2100)</formula>
    </cfRule>
  </conditionalFormatting>
  <conditionalFormatting sqref="G504">
    <cfRule type="expression" dxfId="1089" priority="524">
      <formula>$P484=MAX($P$1:$P$2100)</formula>
    </cfRule>
  </conditionalFormatting>
  <conditionalFormatting sqref="G483">
    <cfRule type="expression" dxfId="1087" priority="523">
      <formula>$P463=MAX($P$1:$P$2100)</formula>
    </cfRule>
  </conditionalFormatting>
  <conditionalFormatting sqref="G462">
    <cfRule type="expression" dxfId="1085" priority="522">
      <formula>$P442=MAX($P$1:$P$2100)</formula>
    </cfRule>
  </conditionalFormatting>
  <conditionalFormatting sqref="G441">
    <cfRule type="expression" dxfId="1083" priority="521">
      <formula>$P421=MAX($P$1:$P$2100)</formula>
    </cfRule>
  </conditionalFormatting>
  <conditionalFormatting sqref="G420">
    <cfRule type="expression" dxfId="1081" priority="520">
      <formula>$P400=MAX($P$1:$P$2100)</formula>
    </cfRule>
  </conditionalFormatting>
  <conditionalFormatting sqref="G399">
    <cfRule type="expression" dxfId="1079" priority="519">
      <formula>$P379=MAX($P$1:$P$2100)</formula>
    </cfRule>
  </conditionalFormatting>
  <conditionalFormatting sqref="G378">
    <cfRule type="expression" dxfId="1077" priority="518">
      <formula>$P358=MAX($P$1:$P$2100)</formula>
    </cfRule>
  </conditionalFormatting>
  <conditionalFormatting sqref="G357">
    <cfRule type="expression" dxfId="1075" priority="517">
      <formula>$P337=MAX($P$1:$P$2100)</formula>
    </cfRule>
  </conditionalFormatting>
  <conditionalFormatting sqref="G336">
    <cfRule type="expression" dxfId="1073" priority="516">
      <formula>$P316=MAX($P$1:$P$2100)</formula>
    </cfRule>
  </conditionalFormatting>
  <conditionalFormatting sqref="G315">
    <cfRule type="expression" dxfId="1071" priority="515">
      <formula>$P295=MAX($P$1:$P$2100)</formula>
    </cfRule>
  </conditionalFormatting>
  <conditionalFormatting sqref="G294">
    <cfRule type="expression" dxfId="1069" priority="514">
      <formula>$P274=MAX($P$1:$P$2100)</formula>
    </cfRule>
  </conditionalFormatting>
  <conditionalFormatting sqref="G273">
    <cfRule type="expression" dxfId="1067" priority="513">
      <formula>$P253=MAX($P$1:$P$2100)</formula>
    </cfRule>
  </conditionalFormatting>
  <conditionalFormatting sqref="G252">
    <cfRule type="expression" dxfId="1065" priority="512">
      <formula>$P232=MAX($P$1:$P$2100)</formula>
    </cfRule>
  </conditionalFormatting>
  <conditionalFormatting sqref="G231">
    <cfRule type="expression" dxfId="1063" priority="511">
      <formula>$P211=MAX($P$1:$P$2100)</formula>
    </cfRule>
  </conditionalFormatting>
  <conditionalFormatting sqref="G210">
    <cfRule type="expression" dxfId="1061" priority="510">
      <formula>$P190=MAX($P$1:$P$2100)</formula>
    </cfRule>
  </conditionalFormatting>
  <conditionalFormatting sqref="G189">
    <cfRule type="expression" dxfId="1059" priority="509">
      <formula>$P169=MAX($P$1:$P$2100)</formula>
    </cfRule>
  </conditionalFormatting>
  <conditionalFormatting sqref="G168">
    <cfRule type="expression" dxfId="1057" priority="508">
      <formula>$P148=MAX($P$1:$P$2100)</formula>
    </cfRule>
  </conditionalFormatting>
  <conditionalFormatting sqref="G147">
    <cfRule type="expression" dxfId="1055" priority="507">
      <formula>$P127=MAX($P$1:$P$2100)</formula>
    </cfRule>
  </conditionalFormatting>
  <conditionalFormatting sqref="G126">
    <cfRule type="expression" dxfId="1053" priority="506">
      <formula>$P106=MAX($P$1:$P$2100)</formula>
    </cfRule>
  </conditionalFormatting>
  <conditionalFormatting sqref="G105">
    <cfRule type="expression" dxfId="1051" priority="505">
      <formula>$P85=MAX($P$1:$P$2100)</formula>
    </cfRule>
  </conditionalFormatting>
  <conditionalFormatting sqref="G84">
    <cfRule type="expression" dxfId="1049" priority="504">
      <formula>$P64=MAX($P$1:$P$2100)</formula>
    </cfRule>
  </conditionalFormatting>
  <conditionalFormatting sqref="G63">
    <cfRule type="expression" dxfId="1047" priority="503">
      <formula>$P43=MAX($P$1:$P$2100)</formula>
    </cfRule>
  </conditionalFormatting>
  <conditionalFormatting sqref="G42">
    <cfRule type="expression" dxfId="1045" priority="502">
      <formula>$P22=MAX($P$1:$P$2100)</formula>
    </cfRule>
  </conditionalFormatting>
  <conditionalFormatting sqref="G21">
    <cfRule type="expression" dxfId="1043" priority="501">
      <formula>$P1=MAX($P$1:$P$2100)</formula>
    </cfRule>
  </conditionalFormatting>
  <conditionalFormatting sqref="F2099 H2099">
    <cfRule type="expression" dxfId="1041" priority="496">
      <formula>$E2080=""</formula>
    </cfRule>
    <cfRule type="expression" dxfId="1040" priority="499">
      <formula>$O2080=MAX(IF($E$1:$E$2100=$E2080,$O$1:$O$2100,""))</formula>
    </cfRule>
  </conditionalFormatting>
  <conditionalFormatting sqref="G2099">
    <cfRule type="expression" dxfId="1037" priority="497">
      <formula>$E2080=""</formula>
    </cfRule>
    <cfRule type="expression" dxfId="1036" priority="498">
      <formula>$O2080=MAX(IF($E$1:$E$2100=$E2080,$O$1:$O$2100,""))</formula>
    </cfRule>
  </conditionalFormatting>
  <conditionalFormatting sqref="F2099">
    <cfRule type="cellIs" dxfId="1033" priority="500" operator="notEqual">
      <formula>"費計："</formula>
    </cfRule>
  </conditionalFormatting>
  <conditionalFormatting sqref="F2078 H2078">
    <cfRule type="expression" dxfId="1031" priority="491">
      <formula>$E2059=""</formula>
    </cfRule>
    <cfRule type="expression" dxfId="1030" priority="494">
      <formula>$O2059=MAX(IF($E$1:$E$2100=$E2059,$O$1:$O$2100,""))</formula>
    </cfRule>
  </conditionalFormatting>
  <conditionalFormatting sqref="G2078">
    <cfRule type="expression" dxfId="1027" priority="492">
      <formula>$E2059=""</formula>
    </cfRule>
    <cfRule type="expression" dxfId="1026" priority="493">
      <formula>$O2059=MAX(IF($E$1:$E$2100=$E2059,$O$1:$O$2100,""))</formula>
    </cfRule>
  </conditionalFormatting>
  <conditionalFormatting sqref="F2078">
    <cfRule type="cellIs" dxfId="1023" priority="495" operator="notEqual">
      <formula>"費計："</formula>
    </cfRule>
  </conditionalFormatting>
  <conditionalFormatting sqref="F2057 H2057">
    <cfRule type="expression" dxfId="1021" priority="486">
      <formula>$E2038=""</formula>
    </cfRule>
    <cfRule type="expression" dxfId="1020" priority="489">
      <formula>$O2038=MAX(IF($E$1:$E$2100=$E2038,$O$1:$O$2100,""))</formula>
    </cfRule>
  </conditionalFormatting>
  <conditionalFormatting sqref="G2057">
    <cfRule type="expression" dxfId="1017" priority="487">
      <formula>$E2038=""</formula>
    </cfRule>
    <cfRule type="expression" dxfId="1016" priority="488">
      <formula>$O2038=MAX(IF($E$1:$E$2100=$E2038,$O$1:$O$2100,""))</formula>
    </cfRule>
  </conditionalFormatting>
  <conditionalFormatting sqref="F2057">
    <cfRule type="cellIs" dxfId="1013" priority="490" operator="notEqual">
      <formula>"費計："</formula>
    </cfRule>
  </conditionalFormatting>
  <conditionalFormatting sqref="F2036 H2036">
    <cfRule type="expression" dxfId="1011" priority="481">
      <formula>$E2017=""</formula>
    </cfRule>
    <cfRule type="expression" dxfId="1010" priority="484">
      <formula>$O2017=MAX(IF($E$1:$E$2100=$E2017,$O$1:$O$2100,""))</formula>
    </cfRule>
  </conditionalFormatting>
  <conditionalFormatting sqref="G2036">
    <cfRule type="expression" dxfId="1007" priority="482">
      <formula>$E2017=""</formula>
    </cfRule>
    <cfRule type="expression" dxfId="1006" priority="483">
      <formula>$O2017=MAX(IF($E$1:$E$2100=$E2017,$O$1:$O$2100,""))</formula>
    </cfRule>
  </conditionalFormatting>
  <conditionalFormatting sqref="F2036">
    <cfRule type="cellIs" dxfId="1003" priority="485" operator="notEqual">
      <formula>"費計："</formula>
    </cfRule>
  </conditionalFormatting>
  <conditionalFormatting sqref="F2015 H2015">
    <cfRule type="expression" dxfId="1001" priority="476">
      <formula>$E1996=""</formula>
    </cfRule>
    <cfRule type="expression" dxfId="1000" priority="479">
      <formula>$O1996=MAX(IF($E$1:$E$2100=$E1996,$O$1:$O$2100,""))</formula>
    </cfRule>
  </conditionalFormatting>
  <conditionalFormatting sqref="G2015">
    <cfRule type="expression" dxfId="997" priority="477">
      <formula>$E1996=""</formula>
    </cfRule>
    <cfRule type="expression" dxfId="996" priority="478">
      <formula>$O1996=MAX(IF($E$1:$E$2100=$E1996,$O$1:$O$2100,""))</formula>
    </cfRule>
  </conditionalFormatting>
  <conditionalFormatting sqref="F2015">
    <cfRule type="cellIs" dxfId="993" priority="480" operator="notEqual">
      <formula>"費計："</formula>
    </cfRule>
  </conditionalFormatting>
  <conditionalFormatting sqref="F1994 H1994">
    <cfRule type="expression" dxfId="991" priority="471">
      <formula>$E1975=""</formula>
    </cfRule>
    <cfRule type="expression" dxfId="990" priority="474">
      <formula>$O1975=MAX(IF($E$1:$E$2100=$E1975,$O$1:$O$2100,""))</formula>
    </cfRule>
  </conditionalFormatting>
  <conditionalFormatting sqref="G1994">
    <cfRule type="expression" dxfId="987" priority="472">
      <formula>$E1975=""</formula>
    </cfRule>
    <cfRule type="expression" dxfId="986" priority="473">
      <formula>$O1975=MAX(IF($E$1:$E$2100=$E1975,$O$1:$O$2100,""))</formula>
    </cfRule>
  </conditionalFormatting>
  <conditionalFormatting sqref="F1994">
    <cfRule type="cellIs" dxfId="983" priority="475" operator="notEqual">
      <formula>"費計："</formula>
    </cfRule>
  </conditionalFormatting>
  <conditionalFormatting sqref="F1973 H1973">
    <cfRule type="expression" dxfId="981" priority="466">
      <formula>$E1954=""</formula>
    </cfRule>
    <cfRule type="expression" dxfId="980" priority="469">
      <formula>$O1954=MAX(IF($E$1:$E$2100=$E1954,$O$1:$O$2100,""))</formula>
    </cfRule>
  </conditionalFormatting>
  <conditionalFormatting sqref="G1973">
    <cfRule type="expression" dxfId="977" priority="467">
      <formula>$E1954=""</formula>
    </cfRule>
    <cfRule type="expression" dxfId="976" priority="468">
      <formula>$O1954=MAX(IF($E$1:$E$2100=$E1954,$O$1:$O$2100,""))</formula>
    </cfRule>
  </conditionalFormatting>
  <conditionalFormatting sqref="F1973">
    <cfRule type="cellIs" dxfId="973" priority="470" operator="notEqual">
      <formula>"費計："</formula>
    </cfRule>
  </conditionalFormatting>
  <conditionalFormatting sqref="F1952 H1952">
    <cfRule type="expression" dxfId="971" priority="461">
      <formula>$E1933=""</formula>
    </cfRule>
    <cfRule type="expression" dxfId="970" priority="464">
      <formula>$O1933=MAX(IF($E$1:$E$2100=$E1933,$O$1:$O$2100,""))</formula>
    </cfRule>
  </conditionalFormatting>
  <conditionalFormatting sqref="G1952">
    <cfRule type="expression" dxfId="967" priority="462">
      <formula>$E1933=""</formula>
    </cfRule>
    <cfRule type="expression" dxfId="966" priority="463">
      <formula>$O1933=MAX(IF($E$1:$E$2100=$E1933,$O$1:$O$2100,""))</formula>
    </cfRule>
  </conditionalFormatting>
  <conditionalFormatting sqref="F1952">
    <cfRule type="cellIs" dxfId="963" priority="465" operator="notEqual">
      <formula>"費計："</formula>
    </cfRule>
  </conditionalFormatting>
  <conditionalFormatting sqref="F1931 H1931">
    <cfRule type="expression" dxfId="961" priority="456">
      <formula>$E1912=""</formula>
    </cfRule>
    <cfRule type="expression" dxfId="960" priority="459">
      <formula>$O1912=MAX(IF($E$1:$E$2100=$E1912,$O$1:$O$2100,""))</formula>
    </cfRule>
  </conditionalFormatting>
  <conditionalFormatting sqref="G1931">
    <cfRule type="expression" dxfId="957" priority="457">
      <formula>$E1912=""</formula>
    </cfRule>
    <cfRule type="expression" dxfId="956" priority="458">
      <formula>$O1912=MAX(IF($E$1:$E$2100=$E1912,$O$1:$O$2100,""))</formula>
    </cfRule>
  </conditionalFormatting>
  <conditionalFormatting sqref="F1931">
    <cfRule type="cellIs" dxfId="953" priority="460" operator="notEqual">
      <formula>"費計："</formula>
    </cfRule>
  </conditionalFormatting>
  <conditionalFormatting sqref="F1910 H1910">
    <cfRule type="expression" dxfId="951" priority="451">
      <formula>$E1891=""</formula>
    </cfRule>
    <cfRule type="expression" dxfId="950" priority="454">
      <formula>$O1891=MAX(IF($E$1:$E$2100=$E1891,$O$1:$O$2100,""))</formula>
    </cfRule>
  </conditionalFormatting>
  <conditionalFormatting sqref="G1910">
    <cfRule type="expression" dxfId="947" priority="452">
      <formula>$E1891=""</formula>
    </cfRule>
    <cfRule type="expression" dxfId="946" priority="453">
      <formula>$O1891=MAX(IF($E$1:$E$2100=$E1891,$O$1:$O$2100,""))</formula>
    </cfRule>
  </conditionalFormatting>
  <conditionalFormatting sqref="F1910">
    <cfRule type="cellIs" dxfId="943" priority="455" operator="notEqual">
      <formula>"費計："</formula>
    </cfRule>
  </conditionalFormatting>
  <conditionalFormatting sqref="F1889 H1889">
    <cfRule type="expression" dxfId="941" priority="446">
      <formula>$E1870=""</formula>
    </cfRule>
    <cfRule type="expression" dxfId="940" priority="449">
      <formula>$O1870=MAX(IF($E$1:$E$2100=$E1870,$O$1:$O$2100,""))</formula>
    </cfRule>
  </conditionalFormatting>
  <conditionalFormatting sqref="G1889">
    <cfRule type="expression" dxfId="937" priority="447">
      <formula>$E1870=""</formula>
    </cfRule>
    <cfRule type="expression" dxfId="936" priority="448">
      <formula>$O1870=MAX(IF($E$1:$E$2100=$E1870,$O$1:$O$2100,""))</formula>
    </cfRule>
  </conditionalFormatting>
  <conditionalFormatting sqref="F1889">
    <cfRule type="cellIs" dxfId="933" priority="450" operator="notEqual">
      <formula>"費計："</formula>
    </cfRule>
  </conditionalFormatting>
  <conditionalFormatting sqref="F1868 H1868">
    <cfRule type="expression" dxfId="931" priority="441">
      <formula>$E1849=""</formula>
    </cfRule>
    <cfRule type="expression" dxfId="930" priority="444">
      <formula>$O1849=MAX(IF($E$1:$E$2100=$E1849,$O$1:$O$2100,""))</formula>
    </cfRule>
  </conditionalFormatting>
  <conditionalFormatting sqref="G1868">
    <cfRule type="expression" dxfId="927" priority="442">
      <formula>$E1849=""</formula>
    </cfRule>
    <cfRule type="expression" dxfId="926" priority="443">
      <formula>$O1849=MAX(IF($E$1:$E$2100=$E1849,$O$1:$O$2100,""))</formula>
    </cfRule>
  </conditionalFormatting>
  <conditionalFormatting sqref="F1868">
    <cfRule type="cellIs" dxfId="923" priority="445" operator="notEqual">
      <formula>"費計："</formula>
    </cfRule>
  </conditionalFormatting>
  <conditionalFormatting sqref="F1847 H1847">
    <cfRule type="expression" dxfId="921" priority="436">
      <formula>$E1828=""</formula>
    </cfRule>
    <cfRule type="expression" dxfId="920" priority="439">
      <formula>$O1828=MAX(IF($E$1:$E$2100=$E1828,$O$1:$O$2100,""))</formula>
    </cfRule>
  </conditionalFormatting>
  <conditionalFormatting sqref="G1847">
    <cfRule type="expression" dxfId="917" priority="437">
      <formula>$E1828=""</formula>
    </cfRule>
    <cfRule type="expression" dxfId="916" priority="438">
      <formula>$O1828=MAX(IF($E$1:$E$2100=$E1828,$O$1:$O$2100,""))</formula>
    </cfRule>
  </conditionalFormatting>
  <conditionalFormatting sqref="F1847">
    <cfRule type="cellIs" dxfId="913" priority="440" operator="notEqual">
      <formula>"費計："</formula>
    </cfRule>
  </conditionalFormatting>
  <conditionalFormatting sqref="F1826 H1826">
    <cfRule type="expression" dxfId="911" priority="431">
      <formula>$E1807=""</formula>
    </cfRule>
    <cfRule type="expression" dxfId="910" priority="434">
      <formula>$O1807=MAX(IF($E$1:$E$2100=$E1807,$O$1:$O$2100,""))</formula>
    </cfRule>
  </conditionalFormatting>
  <conditionalFormatting sqref="G1826">
    <cfRule type="expression" dxfId="907" priority="432">
      <formula>$E1807=""</formula>
    </cfRule>
    <cfRule type="expression" dxfId="906" priority="433">
      <formula>$O1807=MAX(IF($E$1:$E$2100=$E1807,$O$1:$O$2100,""))</formula>
    </cfRule>
  </conditionalFormatting>
  <conditionalFormatting sqref="F1826">
    <cfRule type="cellIs" dxfId="903" priority="435" operator="notEqual">
      <formula>"費計："</formula>
    </cfRule>
  </conditionalFormatting>
  <conditionalFormatting sqref="F1805 H1805">
    <cfRule type="expression" dxfId="901" priority="426">
      <formula>$E1786=""</formula>
    </cfRule>
    <cfRule type="expression" dxfId="900" priority="429">
      <formula>$O1786=MAX(IF($E$1:$E$2100=$E1786,$O$1:$O$2100,""))</formula>
    </cfRule>
  </conditionalFormatting>
  <conditionalFormatting sqref="G1805">
    <cfRule type="expression" dxfId="897" priority="427">
      <formula>$E1786=""</formula>
    </cfRule>
    <cfRule type="expression" dxfId="896" priority="428">
      <formula>$O1786=MAX(IF($E$1:$E$2100=$E1786,$O$1:$O$2100,""))</formula>
    </cfRule>
  </conditionalFormatting>
  <conditionalFormatting sqref="F1805">
    <cfRule type="cellIs" dxfId="893" priority="430" operator="notEqual">
      <formula>"費計："</formula>
    </cfRule>
  </conditionalFormatting>
  <conditionalFormatting sqref="F1784 H1784">
    <cfRule type="expression" dxfId="891" priority="421">
      <formula>$E1765=""</formula>
    </cfRule>
    <cfRule type="expression" dxfId="890" priority="424">
      <formula>$O1765=MAX(IF($E$1:$E$2100=$E1765,$O$1:$O$2100,""))</formula>
    </cfRule>
  </conditionalFormatting>
  <conditionalFormatting sqref="G1784">
    <cfRule type="expression" dxfId="887" priority="422">
      <formula>$E1765=""</formula>
    </cfRule>
    <cfRule type="expression" dxfId="886" priority="423">
      <formula>$O1765=MAX(IF($E$1:$E$2100=$E1765,$O$1:$O$2100,""))</formula>
    </cfRule>
  </conditionalFormatting>
  <conditionalFormatting sqref="F1784">
    <cfRule type="cellIs" dxfId="883" priority="425" operator="notEqual">
      <formula>"費計："</formula>
    </cfRule>
  </conditionalFormatting>
  <conditionalFormatting sqref="F1763 H1763">
    <cfRule type="expression" dxfId="881" priority="416">
      <formula>$E1744=""</formula>
    </cfRule>
    <cfRule type="expression" dxfId="880" priority="419">
      <formula>$O1744=MAX(IF($E$1:$E$2100=$E1744,$O$1:$O$2100,""))</formula>
    </cfRule>
  </conditionalFormatting>
  <conditionalFormatting sqref="G1763">
    <cfRule type="expression" dxfId="877" priority="417">
      <formula>$E1744=""</formula>
    </cfRule>
    <cfRule type="expression" dxfId="876" priority="418">
      <formula>$O1744=MAX(IF($E$1:$E$2100=$E1744,$O$1:$O$2100,""))</formula>
    </cfRule>
  </conditionalFormatting>
  <conditionalFormatting sqref="F1763">
    <cfRule type="cellIs" dxfId="873" priority="420" operator="notEqual">
      <formula>"費計："</formula>
    </cfRule>
  </conditionalFormatting>
  <conditionalFormatting sqref="F1742 H1742">
    <cfRule type="expression" dxfId="871" priority="411">
      <formula>$E1723=""</formula>
    </cfRule>
    <cfRule type="expression" dxfId="870" priority="414">
      <formula>$O1723=MAX(IF($E$1:$E$2100=$E1723,$O$1:$O$2100,""))</formula>
    </cfRule>
  </conditionalFormatting>
  <conditionalFormatting sqref="G1742">
    <cfRule type="expression" dxfId="867" priority="412">
      <formula>$E1723=""</formula>
    </cfRule>
    <cfRule type="expression" dxfId="866" priority="413">
      <formula>$O1723=MAX(IF($E$1:$E$2100=$E1723,$O$1:$O$2100,""))</formula>
    </cfRule>
  </conditionalFormatting>
  <conditionalFormatting sqref="F1742">
    <cfRule type="cellIs" dxfId="863" priority="415" operator="notEqual">
      <formula>"費計："</formula>
    </cfRule>
  </conditionalFormatting>
  <conditionalFormatting sqref="F1721 H1721">
    <cfRule type="expression" dxfId="861" priority="406">
      <formula>$E1702=""</formula>
    </cfRule>
    <cfRule type="expression" dxfId="860" priority="409">
      <formula>$O1702=MAX(IF($E$1:$E$2100=$E1702,$O$1:$O$2100,""))</formula>
    </cfRule>
  </conditionalFormatting>
  <conditionalFormatting sqref="G1721">
    <cfRule type="expression" dxfId="857" priority="407">
      <formula>$E1702=""</formula>
    </cfRule>
    <cfRule type="expression" dxfId="856" priority="408">
      <formula>$O1702=MAX(IF($E$1:$E$2100=$E1702,$O$1:$O$2100,""))</formula>
    </cfRule>
  </conditionalFormatting>
  <conditionalFormatting sqref="F1721">
    <cfRule type="cellIs" dxfId="853" priority="410" operator="notEqual">
      <formula>"費計："</formula>
    </cfRule>
  </conditionalFormatting>
  <conditionalFormatting sqref="F1700 H1700">
    <cfRule type="expression" dxfId="851" priority="401">
      <formula>$E1681=""</formula>
    </cfRule>
    <cfRule type="expression" dxfId="850" priority="404">
      <formula>$O1681=MAX(IF($E$1:$E$2100=$E1681,$O$1:$O$2100,""))</formula>
    </cfRule>
  </conditionalFormatting>
  <conditionalFormatting sqref="G1700">
    <cfRule type="expression" dxfId="847" priority="402">
      <formula>$E1681=""</formula>
    </cfRule>
    <cfRule type="expression" dxfId="846" priority="403">
      <formula>$O1681=MAX(IF($E$1:$E$2100=$E1681,$O$1:$O$2100,""))</formula>
    </cfRule>
  </conditionalFormatting>
  <conditionalFormatting sqref="F1700">
    <cfRule type="cellIs" dxfId="843" priority="405" operator="notEqual">
      <formula>"費計："</formula>
    </cfRule>
  </conditionalFormatting>
  <conditionalFormatting sqref="F1679 H1679">
    <cfRule type="expression" dxfId="841" priority="396">
      <formula>$E1660=""</formula>
    </cfRule>
    <cfRule type="expression" dxfId="840" priority="399">
      <formula>$O1660=MAX(IF($E$1:$E$2100=$E1660,$O$1:$O$2100,""))</formula>
    </cfRule>
  </conditionalFormatting>
  <conditionalFormatting sqref="G1679">
    <cfRule type="expression" dxfId="837" priority="397">
      <formula>$E1660=""</formula>
    </cfRule>
    <cfRule type="expression" dxfId="836" priority="398">
      <formula>$O1660=MAX(IF($E$1:$E$2100=$E1660,$O$1:$O$2100,""))</formula>
    </cfRule>
  </conditionalFormatting>
  <conditionalFormatting sqref="F1679">
    <cfRule type="cellIs" dxfId="833" priority="400" operator="notEqual">
      <formula>"費計："</formula>
    </cfRule>
  </conditionalFormatting>
  <conditionalFormatting sqref="F1658 H1658">
    <cfRule type="expression" dxfId="831" priority="391">
      <formula>$E1639=""</formula>
    </cfRule>
    <cfRule type="expression" dxfId="830" priority="394">
      <formula>$O1639=MAX(IF($E$1:$E$2100=$E1639,$O$1:$O$2100,""))</formula>
    </cfRule>
  </conditionalFormatting>
  <conditionalFormatting sqref="G1658">
    <cfRule type="expression" dxfId="827" priority="392">
      <formula>$E1639=""</formula>
    </cfRule>
    <cfRule type="expression" dxfId="826" priority="393">
      <formula>$O1639=MAX(IF($E$1:$E$2100=$E1639,$O$1:$O$2100,""))</formula>
    </cfRule>
  </conditionalFormatting>
  <conditionalFormatting sqref="F1658">
    <cfRule type="cellIs" dxfId="823" priority="395" operator="notEqual">
      <formula>"費計："</formula>
    </cfRule>
  </conditionalFormatting>
  <conditionalFormatting sqref="F1637 H1637">
    <cfRule type="expression" dxfId="821" priority="386">
      <formula>$E1618=""</formula>
    </cfRule>
    <cfRule type="expression" dxfId="820" priority="389">
      <formula>$O1618=MAX(IF($E$1:$E$2100=$E1618,$O$1:$O$2100,""))</formula>
    </cfRule>
  </conditionalFormatting>
  <conditionalFormatting sqref="G1637">
    <cfRule type="expression" dxfId="817" priority="387">
      <formula>$E1618=""</formula>
    </cfRule>
    <cfRule type="expression" dxfId="816" priority="388">
      <formula>$O1618=MAX(IF($E$1:$E$2100=$E1618,$O$1:$O$2100,""))</formula>
    </cfRule>
  </conditionalFormatting>
  <conditionalFormatting sqref="F1637">
    <cfRule type="cellIs" dxfId="813" priority="390" operator="notEqual">
      <formula>"費計："</formula>
    </cfRule>
  </conditionalFormatting>
  <conditionalFormatting sqref="F1616 H1616">
    <cfRule type="expression" dxfId="811" priority="381">
      <formula>$E1597=""</formula>
    </cfRule>
    <cfRule type="expression" dxfId="810" priority="384">
      <formula>$O1597=MAX(IF($E$1:$E$2100=$E1597,$O$1:$O$2100,""))</formula>
    </cfRule>
  </conditionalFormatting>
  <conditionalFormatting sqref="G1616">
    <cfRule type="expression" dxfId="807" priority="382">
      <formula>$E1597=""</formula>
    </cfRule>
    <cfRule type="expression" dxfId="806" priority="383">
      <formula>$O1597=MAX(IF($E$1:$E$2100=$E1597,$O$1:$O$2100,""))</formula>
    </cfRule>
  </conditionalFormatting>
  <conditionalFormatting sqref="F1616">
    <cfRule type="cellIs" dxfId="803" priority="385" operator="notEqual">
      <formula>"費計："</formula>
    </cfRule>
  </conditionalFormatting>
  <conditionalFormatting sqref="F1595 H1595">
    <cfRule type="expression" dxfId="801" priority="376">
      <formula>$E1576=""</formula>
    </cfRule>
    <cfRule type="expression" dxfId="800" priority="379">
      <formula>$O1576=MAX(IF($E$1:$E$2100=$E1576,$O$1:$O$2100,""))</formula>
    </cfRule>
  </conditionalFormatting>
  <conditionalFormatting sqref="G1595">
    <cfRule type="expression" dxfId="797" priority="377">
      <formula>$E1576=""</formula>
    </cfRule>
    <cfRule type="expression" dxfId="796" priority="378">
      <formula>$O1576=MAX(IF($E$1:$E$2100=$E1576,$O$1:$O$2100,""))</formula>
    </cfRule>
  </conditionalFormatting>
  <conditionalFormatting sqref="F1595">
    <cfRule type="cellIs" dxfId="793" priority="380" operator="notEqual">
      <formula>"費計："</formula>
    </cfRule>
  </conditionalFormatting>
  <conditionalFormatting sqref="F1574 H1574">
    <cfRule type="expression" dxfId="791" priority="371">
      <formula>$E1555=""</formula>
    </cfRule>
    <cfRule type="expression" dxfId="790" priority="374">
      <formula>$O1555=MAX(IF($E$1:$E$2100=$E1555,$O$1:$O$2100,""))</formula>
    </cfRule>
  </conditionalFormatting>
  <conditionalFormatting sqref="G1574">
    <cfRule type="expression" dxfId="787" priority="372">
      <formula>$E1555=""</formula>
    </cfRule>
    <cfRule type="expression" dxfId="786" priority="373">
      <formula>$O1555=MAX(IF($E$1:$E$2100=$E1555,$O$1:$O$2100,""))</formula>
    </cfRule>
  </conditionalFormatting>
  <conditionalFormatting sqref="F1574">
    <cfRule type="cellIs" dxfId="783" priority="375" operator="notEqual">
      <formula>"費計："</formula>
    </cfRule>
  </conditionalFormatting>
  <conditionalFormatting sqref="F1553 H1553">
    <cfRule type="expression" dxfId="781" priority="366">
      <formula>$E1534=""</formula>
    </cfRule>
    <cfRule type="expression" dxfId="780" priority="369">
      <formula>$O1534=MAX(IF($E$1:$E$2100=$E1534,$O$1:$O$2100,""))</formula>
    </cfRule>
  </conditionalFormatting>
  <conditionalFormatting sqref="G1553">
    <cfRule type="expression" dxfId="777" priority="367">
      <formula>$E1534=""</formula>
    </cfRule>
    <cfRule type="expression" dxfId="776" priority="368">
      <formula>$O1534=MAX(IF($E$1:$E$2100=$E1534,$O$1:$O$2100,""))</formula>
    </cfRule>
  </conditionalFormatting>
  <conditionalFormatting sqref="F1553">
    <cfRule type="cellIs" dxfId="773" priority="370" operator="notEqual">
      <formula>"費計："</formula>
    </cfRule>
  </conditionalFormatting>
  <conditionalFormatting sqref="F1532 H1532">
    <cfRule type="expression" dxfId="771" priority="361">
      <formula>$E1513=""</formula>
    </cfRule>
    <cfRule type="expression" dxfId="770" priority="364">
      <formula>$O1513=MAX(IF($E$1:$E$2100=$E1513,$O$1:$O$2100,""))</formula>
    </cfRule>
  </conditionalFormatting>
  <conditionalFormatting sqref="G1532">
    <cfRule type="expression" dxfId="767" priority="362">
      <formula>$E1513=""</formula>
    </cfRule>
    <cfRule type="expression" dxfId="766" priority="363">
      <formula>$O1513=MAX(IF($E$1:$E$2100=$E1513,$O$1:$O$2100,""))</formula>
    </cfRule>
  </conditionalFormatting>
  <conditionalFormatting sqref="F1532">
    <cfRule type="cellIs" dxfId="763" priority="365" operator="notEqual">
      <formula>"費計："</formula>
    </cfRule>
  </conditionalFormatting>
  <conditionalFormatting sqref="F1511 H1511">
    <cfRule type="expression" dxfId="761" priority="356">
      <formula>$E1492=""</formula>
    </cfRule>
    <cfRule type="expression" dxfId="760" priority="359">
      <formula>$O1492=MAX(IF($E$1:$E$2100=$E1492,$O$1:$O$2100,""))</formula>
    </cfRule>
  </conditionalFormatting>
  <conditionalFormatting sqref="G1511">
    <cfRule type="expression" dxfId="757" priority="357">
      <formula>$E1492=""</formula>
    </cfRule>
    <cfRule type="expression" dxfId="756" priority="358">
      <formula>$O1492=MAX(IF($E$1:$E$2100=$E1492,$O$1:$O$2100,""))</formula>
    </cfRule>
  </conditionalFormatting>
  <conditionalFormatting sqref="F1511">
    <cfRule type="cellIs" dxfId="753" priority="360" operator="notEqual">
      <formula>"費計："</formula>
    </cfRule>
  </conditionalFormatting>
  <conditionalFormatting sqref="F1490 H1490">
    <cfRule type="expression" dxfId="751" priority="351">
      <formula>$E1471=""</formula>
    </cfRule>
    <cfRule type="expression" dxfId="750" priority="354">
      <formula>$O1471=MAX(IF($E$1:$E$2100=$E1471,$O$1:$O$2100,""))</formula>
    </cfRule>
  </conditionalFormatting>
  <conditionalFormatting sqref="G1490">
    <cfRule type="expression" dxfId="747" priority="352">
      <formula>$E1471=""</formula>
    </cfRule>
    <cfRule type="expression" dxfId="746" priority="353">
      <formula>$O1471=MAX(IF($E$1:$E$2100=$E1471,$O$1:$O$2100,""))</formula>
    </cfRule>
  </conditionalFormatting>
  <conditionalFormatting sqref="F1490">
    <cfRule type="cellIs" dxfId="743" priority="355" operator="notEqual">
      <formula>"費計："</formula>
    </cfRule>
  </conditionalFormatting>
  <conditionalFormatting sqref="F1469 H1469">
    <cfRule type="expression" dxfId="741" priority="346">
      <formula>$E1450=""</formula>
    </cfRule>
    <cfRule type="expression" dxfId="740" priority="349">
      <formula>$O1450=MAX(IF($E$1:$E$2100=$E1450,$O$1:$O$2100,""))</formula>
    </cfRule>
  </conditionalFormatting>
  <conditionalFormatting sqref="G1469">
    <cfRule type="expression" dxfId="737" priority="347">
      <formula>$E1450=""</formula>
    </cfRule>
    <cfRule type="expression" dxfId="736" priority="348">
      <formula>$O1450=MAX(IF($E$1:$E$2100=$E1450,$O$1:$O$2100,""))</formula>
    </cfRule>
  </conditionalFormatting>
  <conditionalFormatting sqref="F1469">
    <cfRule type="cellIs" dxfId="733" priority="350" operator="notEqual">
      <formula>"費計："</formula>
    </cfRule>
  </conditionalFormatting>
  <conditionalFormatting sqref="F1448 H1448">
    <cfRule type="expression" dxfId="731" priority="341">
      <formula>$E1429=""</formula>
    </cfRule>
    <cfRule type="expression" dxfId="730" priority="344">
      <formula>$O1429=MAX(IF($E$1:$E$2100=$E1429,$O$1:$O$2100,""))</formula>
    </cfRule>
  </conditionalFormatting>
  <conditionalFormatting sqref="G1448">
    <cfRule type="expression" dxfId="727" priority="342">
      <formula>$E1429=""</formula>
    </cfRule>
    <cfRule type="expression" dxfId="726" priority="343">
      <formula>$O1429=MAX(IF($E$1:$E$2100=$E1429,$O$1:$O$2100,""))</formula>
    </cfRule>
  </conditionalFormatting>
  <conditionalFormatting sqref="F1448">
    <cfRule type="cellIs" dxfId="723" priority="345" operator="notEqual">
      <formula>"費計："</formula>
    </cfRule>
  </conditionalFormatting>
  <conditionalFormatting sqref="F1427 H1427">
    <cfRule type="expression" dxfId="721" priority="336">
      <formula>$E1408=""</formula>
    </cfRule>
    <cfRule type="expression" dxfId="720" priority="339">
      <formula>$O1408=MAX(IF($E$1:$E$2100=$E1408,$O$1:$O$2100,""))</formula>
    </cfRule>
  </conditionalFormatting>
  <conditionalFormatting sqref="G1427">
    <cfRule type="expression" dxfId="717" priority="337">
      <formula>$E1408=""</formula>
    </cfRule>
    <cfRule type="expression" dxfId="716" priority="338">
      <formula>$O1408=MAX(IF($E$1:$E$2100=$E1408,$O$1:$O$2100,""))</formula>
    </cfRule>
  </conditionalFormatting>
  <conditionalFormatting sqref="F1427">
    <cfRule type="cellIs" dxfId="713" priority="340" operator="notEqual">
      <formula>"費計："</formula>
    </cfRule>
  </conditionalFormatting>
  <conditionalFormatting sqref="F1406 H1406">
    <cfRule type="expression" dxfId="711" priority="331">
      <formula>$E1387=""</formula>
    </cfRule>
    <cfRule type="expression" dxfId="710" priority="334">
      <formula>$O1387=MAX(IF($E$1:$E$2100=$E1387,$O$1:$O$2100,""))</formula>
    </cfRule>
  </conditionalFormatting>
  <conditionalFormatting sqref="G1406">
    <cfRule type="expression" dxfId="707" priority="332">
      <formula>$E1387=""</formula>
    </cfRule>
    <cfRule type="expression" dxfId="706" priority="333">
      <formula>$O1387=MAX(IF($E$1:$E$2100=$E1387,$O$1:$O$2100,""))</formula>
    </cfRule>
  </conditionalFormatting>
  <conditionalFormatting sqref="F1406">
    <cfRule type="cellIs" dxfId="703" priority="335" operator="notEqual">
      <formula>"費計："</formula>
    </cfRule>
  </conditionalFormatting>
  <conditionalFormatting sqref="F1385 H1385">
    <cfRule type="expression" dxfId="701" priority="326">
      <formula>$E1366=""</formula>
    </cfRule>
    <cfRule type="expression" dxfId="700" priority="329">
      <formula>$O1366=MAX(IF($E$1:$E$2100=$E1366,$O$1:$O$2100,""))</formula>
    </cfRule>
  </conditionalFormatting>
  <conditionalFormatting sqref="G1385">
    <cfRule type="expression" dxfId="697" priority="327">
      <formula>$E1366=""</formula>
    </cfRule>
    <cfRule type="expression" dxfId="696" priority="328">
      <formula>$O1366=MAX(IF($E$1:$E$2100=$E1366,$O$1:$O$2100,""))</formula>
    </cfRule>
  </conditionalFormatting>
  <conditionalFormatting sqref="F1385">
    <cfRule type="cellIs" dxfId="693" priority="330" operator="notEqual">
      <formula>"費計："</formula>
    </cfRule>
  </conditionalFormatting>
  <conditionalFormatting sqref="F1364 H1364">
    <cfRule type="expression" dxfId="691" priority="321">
      <formula>$E1345=""</formula>
    </cfRule>
    <cfRule type="expression" dxfId="690" priority="324">
      <formula>$O1345=MAX(IF($E$1:$E$2100=$E1345,$O$1:$O$2100,""))</formula>
    </cfRule>
  </conditionalFormatting>
  <conditionalFormatting sqref="G1364">
    <cfRule type="expression" dxfId="687" priority="322">
      <formula>$E1345=""</formula>
    </cfRule>
    <cfRule type="expression" dxfId="686" priority="323">
      <formula>$O1345=MAX(IF($E$1:$E$2100=$E1345,$O$1:$O$2100,""))</formula>
    </cfRule>
  </conditionalFormatting>
  <conditionalFormatting sqref="F1364">
    <cfRule type="cellIs" dxfId="683" priority="325" operator="notEqual">
      <formula>"費計："</formula>
    </cfRule>
  </conditionalFormatting>
  <conditionalFormatting sqref="F1343 H1343">
    <cfRule type="expression" dxfId="681" priority="316">
      <formula>$E1324=""</formula>
    </cfRule>
    <cfRule type="expression" dxfId="680" priority="319">
      <formula>$O1324=MAX(IF($E$1:$E$2100=$E1324,$O$1:$O$2100,""))</formula>
    </cfRule>
  </conditionalFormatting>
  <conditionalFormatting sqref="G1343">
    <cfRule type="expression" dxfId="677" priority="317">
      <formula>$E1324=""</formula>
    </cfRule>
    <cfRule type="expression" dxfId="676" priority="318">
      <formula>$O1324=MAX(IF($E$1:$E$2100=$E1324,$O$1:$O$2100,""))</formula>
    </cfRule>
  </conditionalFormatting>
  <conditionalFormatting sqref="F1343">
    <cfRule type="cellIs" dxfId="673" priority="320" operator="notEqual">
      <formula>"費計："</formula>
    </cfRule>
  </conditionalFormatting>
  <conditionalFormatting sqref="F1322 H1322">
    <cfRule type="expression" dxfId="671" priority="311">
      <formula>$E1303=""</formula>
    </cfRule>
    <cfRule type="expression" dxfId="670" priority="314">
      <formula>$O1303=MAX(IF($E$1:$E$2100=$E1303,$O$1:$O$2100,""))</formula>
    </cfRule>
  </conditionalFormatting>
  <conditionalFormatting sqref="G1322">
    <cfRule type="expression" dxfId="667" priority="312">
      <formula>$E1303=""</formula>
    </cfRule>
    <cfRule type="expression" dxfId="666" priority="313">
      <formula>$O1303=MAX(IF($E$1:$E$2100=$E1303,$O$1:$O$2100,""))</formula>
    </cfRule>
  </conditionalFormatting>
  <conditionalFormatting sqref="F1322">
    <cfRule type="cellIs" dxfId="663" priority="315" operator="notEqual">
      <formula>"費計："</formula>
    </cfRule>
  </conditionalFormatting>
  <conditionalFormatting sqref="F1301 H1301">
    <cfRule type="expression" dxfId="661" priority="306">
      <formula>$E1282=""</formula>
    </cfRule>
    <cfRule type="expression" dxfId="660" priority="309">
      <formula>$O1282=MAX(IF($E$1:$E$2100=$E1282,$O$1:$O$2100,""))</formula>
    </cfRule>
  </conditionalFormatting>
  <conditionalFormatting sqref="G1301">
    <cfRule type="expression" dxfId="657" priority="307">
      <formula>$E1282=""</formula>
    </cfRule>
    <cfRule type="expression" dxfId="656" priority="308">
      <formula>$O1282=MAX(IF($E$1:$E$2100=$E1282,$O$1:$O$2100,""))</formula>
    </cfRule>
  </conditionalFormatting>
  <conditionalFormatting sqref="F1301">
    <cfRule type="cellIs" dxfId="653" priority="310" operator="notEqual">
      <formula>"費計："</formula>
    </cfRule>
  </conditionalFormatting>
  <conditionalFormatting sqref="F1280 H1280">
    <cfRule type="expression" dxfId="651" priority="301">
      <formula>$E1261=""</formula>
    </cfRule>
    <cfRule type="expression" dxfId="650" priority="304">
      <formula>$O1261=MAX(IF($E$1:$E$2100=$E1261,$O$1:$O$2100,""))</formula>
    </cfRule>
  </conditionalFormatting>
  <conditionalFormatting sqref="G1280">
    <cfRule type="expression" dxfId="647" priority="302">
      <formula>$E1261=""</formula>
    </cfRule>
    <cfRule type="expression" dxfId="646" priority="303">
      <formula>$O1261=MAX(IF($E$1:$E$2100=$E1261,$O$1:$O$2100,""))</formula>
    </cfRule>
  </conditionalFormatting>
  <conditionalFormatting sqref="F1280">
    <cfRule type="cellIs" dxfId="643" priority="305" operator="notEqual">
      <formula>"費計："</formula>
    </cfRule>
  </conditionalFormatting>
  <conditionalFormatting sqref="F1259 H1259">
    <cfRule type="expression" dxfId="641" priority="296">
      <formula>$E1240=""</formula>
    </cfRule>
    <cfRule type="expression" dxfId="640" priority="299">
      <formula>$O1240=MAX(IF($E$1:$E$2100=$E1240,$O$1:$O$2100,""))</formula>
    </cfRule>
  </conditionalFormatting>
  <conditionalFormatting sqref="G1259">
    <cfRule type="expression" dxfId="637" priority="297">
      <formula>$E1240=""</formula>
    </cfRule>
    <cfRule type="expression" dxfId="636" priority="298">
      <formula>$O1240=MAX(IF($E$1:$E$2100=$E1240,$O$1:$O$2100,""))</formula>
    </cfRule>
  </conditionalFormatting>
  <conditionalFormatting sqref="F1259">
    <cfRule type="cellIs" dxfId="633" priority="300" operator="notEqual">
      <formula>"費計："</formula>
    </cfRule>
  </conditionalFormatting>
  <conditionalFormatting sqref="F1238 H1238">
    <cfRule type="expression" dxfId="631" priority="291">
      <formula>$E1219=""</formula>
    </cfRule>
    <cfRule type="expression" dxfId="630" priority="294">
      <formula>$O1219=MAX(IF($E$1:$E$2100=$E1219,$O$1:$O$2100,""))</formula>
    </cfRule>
  </conditionalFormatting>
  <conditionalFormatting sqref="G1238">
    <cfRule type="expression" dxfId="627" priority="292">
      <formula>$E1219=""</formula>
    </cfRule>
    <cfRule type="expression" dxfId="626" priority="293">
      <formula>$O1219=MAX(IF($E$1:$E$2100=$E1219,$O$1:$O$2100,""))</formula>
    </cfRule>
  </conditionalFormatting>
  <conditionalFormatting sqref="F1238">
    <cfRule type="cellIs" dxfId="623" priority="295" operator="notEqual">
      <formula>"費計："</formula>
    </cfRule>
  </conditionalFormatting>
  <conditionalFormatting sqref="F1217 H1217">
    <cfRule type="expression" dxfId="621" priority="286">
      <formula>$E1198=""</formula>
    </cfRule>
    <cfRule type="expression" dxfId="620" priority="289">
      <formula>$O1198=MAX(IF($E$1:$E$2100=$E1198,$O$1:$O$2100,""))</formula>
    </cfRule>
  </conditionalFormatting>
  <conditionalFormatting sqref="G1217">
    <cfRule type="expression" dxfId="617" priority="287">
      <formula>$E1198=""</formula>
    </cfRule>
    <cfRule type="expression" dxfId="616" priority="288">
      <formula>$O1198=MAX(IF($E$1:$E$2100=$E1198,$O$1:$O$2100,""))</formula>
    </cfRule>
  </conditionalFormatting>
  <conditionalFormatting sqref="F1217">
    <cfRule type="cellIs" dxfId="613" priority="290" operator="notEqual">
      <formula>"費計："</formula>
    </cfRule>
  </conditionalFormatting>
  <conditionalFormatting sqref="F1196 H1196">
    <cfRule type="expression" dxfId="611" priority="281">
      <formula>$E1177=""</formula>
    </cfRule>
    <cfRule type="expression" dxfId="610" priority="284">
      <formula>$O1177=MAX(IF($E$1:$E$2100=$E1177,$O$1:$O$2100,""))</formula>
    </cfRule>
  </conditionalFormatting>
  <conditionalFormatting sqref="G1196">
    <cfRule type="expression" dxfId="607" priority="282">
      <formula>$E1177=""</formula>
    </cfRule>
    <cfRule type="expression" dxfId="606" priority="283">
      <formula>$O1177=MAX(IF($E$1:$E$2100=$E1177,$O$1:$O$2100,""))</formula>
    </cfRule>
  </conditionalFormatting>
  <conditionalFormatting sqref="F1196">
    <cfRule type="cellIs" dxfId="603" priority="285" operator="notEqual">
      <formula>"費計："</formula>
    </cfRule>
  </conditionalFormatting>
  <conditionalFormatting sqref="F1175 H1175">
    <cfRule type="expression" dxfId="601" priority="276">
      <formula>$E1156=""</formula>
    </cfRule>
    <cfRule type="expression" dxfId="600" priority="279">
      <formula>$O1156=MAX(IF($E$1:$E$2100=$E1156,$O$1:$O$2100,""))</formula>
    </cfRule>
  </conditionalFormatting>
  <conditionalFormatting sqref="G1175">
    <cfRule type="expression" dxfId="597" priority="277">
      <formula>$E1156=""</formula>
    </cfRule>
    <cfRule type="expression" dxfId="596" priority="278">
      <formula>$O1156=MAX(IF($E$1:$E$2100=$E1156,$O$1:$O$2100,""))</formula>
    </cfRule>
  </conditionalFormatting>
  <conditionalFormatting sqref="F1175">
    <cfRule type="cellIs" dxfId="593" priority="280" operator="notEqual">
      <formula>"費計："</formula>
    </cfRule>
  </conditionalFormatting>
  <conditionalFormatting sqref="F1154 H1154">
    <cfRule type="expression" dxfId="591" priority="271">
      <formula>$E1135=""</formula>
    </cfRule>
    <cfRule type="expression" dxfId="590" priority="274">
      <formula>$O1135=MAX(IF($E$1:$E$2100=$E1135,$O$1:$O$2100,""))</formula>
    </cfRule>
  </conditionalFormatting>
  <conditionalFormatting sqref="G1154">
    <cfRule type="expression" dxfId="587" priority="272">
      <formula>$E1135=""</formula>
    </cfRule>
    <cfRule type="expression" dxfId="586" priority="273">
      <formula>$O1135=MAX(IF($E$1:$E$2100=$E1135,$O$1:$O$2100,""))</formula>
    </cfRule>
  </conditionalFormatting>
  <conditionalFormatting sqref="F1154">
    <cfRule type="cellIs" dxfId="583" priority="275" operator="notEqual">
      <formula>"費計："</formula>
    </cfRule>
  </conditionalFormatting>
  <conditionalFormatting sqref="F1133 H1133">
    <cfRule type="expression" dxfId="581" priority="266">
      <formula>$E1114=""</formula>
    </cfRule>
    <cfRule type="expression" dxfId="580" priority="269">
      <formula>$O1114=MAX(IF($E$1:$E$2100=$E1114,$O$1:$O$2100,""))</formula>
    </cfRule>
  </conditionalFormatting>
  <conditionalFormatting sqref="G1133">
    <cfRule type="expression" dxfId="577" priority="267">
      <formula>$E1114=""</formula>
    </cfRule>
    <cfRule type="expression" dxfId="576" priority="268">
      <formula>$O1114=MAX(IF($E$1:$E$2100=$E1114,$O$1:$O$2100,""))</formula>
    </cfRule>
  </conditionalFormatting>
  <conditionalFormatting sqref="F1133">
    <cfRule type="cellIs" dxfId="573" priority="270" operator="notEqual">
      <formula>"費計："</formula>
    </cfRule>
  </conditionalFormatting>
  <conditionalFormatting sqref="F1112 H1112">
    <cfRule type="expression" dxfId="571" priority="261">
      <formula>$E1093=""</formula>
    </cfRule>
    <cfRule type="expression" dxfId="570" priority="264">
      <formula>$O1093=MAX(IF($E$1:$E$2100=$E1093,$O$1:$O$2100,""))</formula>
    </cfRule>
  </conditionalFormatting>
  <conditionalFormatting sqref="G1112">
    <cfRule type="expression" dxfId="567" priority="262">
      <formula>$E1093=""</formula>
    </cfRule>
    <cfRule type="expression" dxfId="566" priority="263">
      <formula>$O1093=MAX(IF($E$1:$E$2100=$E1093,$O$1:$O$2100,""))</formula>
    </cfRule>
  </conditionalFormatting>
  <conditionalFormatting sqref="F1112">
    <cfRule type="cellIs" dxfId="563" priority="265" operator="notEqual">
      <formula>"費計："</formula>
    </cfRule>
  </conditionalFormatting>
  <conditionalFormatting sqref="F1091 H1091">
    <cfRule type="expression" dxfId="561" priority="256">
      <formula>$E1072=""</formula>
    </cfRule>
    <cfRule type="expression" dxfId="560" priority="259">
      <formula>$O1072=MAX(IF($E$1:$E$2100=$E1072,$O$1:$O$2100,""))</formula>
    </cfRule>
  </conditionalFormatting>
  <conditionalFormatting sqref="G1091">
    <cfRule type="expression" dxfId="557" priority="257">
      <formula>$E1072=""</formula>
    </cfRule>
    <cfRule type="expression" dxfId="556" priority="258">
      <formula>$O1072=MAX(IF($E$1:$E$2100=$E1072,$O$1:$O$2100,""))</formula>
    </cfRule>
  </conditionalFormatting>
  <conditionalFormatting sqref="F1091">
    <cfRule type="cellIs" dxfId="553" priority="260" operator="notEqual">
      <formula>"費計："</formula>
    </cfRule>
  </conditionalFormatting>
  <conditionalFormatting sqref="F1070 H1070">
    <cfRule type="expression" dxfId="551" priority="251">
      <formula>$E1051=""</formula>
    </cfRule>
    <cfRule type="expression" dxfId="550" priority="254">
      <formula>$O1051=MAX(IF($E$1:$E$2100=$E1051,$O$1:$O$2100,""))</formula>
    </cfRule>
  </conditionalFormatting>
  <conditionalFormatting sqref="G1070">
    <cfRule type="expression" dxfId="547" priority="252">
      <formula>$E1051=""</formula>
    </cfRule>
    <cfRule type="expression" dxfId="546" priority="253">
      <formula>$O1051=MAX(IF($E$1:$E$2100=$E1051,$O$1:$O$2100,""))</formula>
    </cfRule>
  </conditionalFormatting>
  <conditionalFormatting sqref="F1070">
    <cfRule type="cellIs" dxfId="543" priority="255" operator="notEqual">
      <formula>"費計："</formula>
    </cfRule>
  </conditionalFormatting>
  <conditionalFormatting sqref="F1049 H1049">
    <cfRule type="expression" dxfId="541" priority="246">
      <formula>$E1030=""</formula>
    </cfRule>
    <cfRule type="expression" dxfId="540" priority="249">
      <formula>$O1030=MAX(IF($E$1:$E$2100=$E1030,$O$1:$O$2100,""))</formula>
    </cfRule>
  </conditionalFormatting>
  <conditionalFormatting sqref="G1049">
    <cfRule type="expression" dxfId="537" priority="247">
      <formula>$E1030=""</formula>
    </cfRule>
    <cfRule type="expression" dxfId="536" priority="248">
      <formula>$O1030=MAX(IF($E$1:$E$2100=$E1030,$O$1:$O$2100,""))</formula>
    </cfRule>
  </conditionalFormatting>
  <conditionalFormatting sqref="F1049">
    <cfRule type="cellIs" dxfId="533" priority="250" operator="notEqual">
      <formula>"費計："</formula>
    </cfRule>
  </conditionalFormatting>
  <conditionalFormatting sqref="F1028 H1028">
    <cfRule type="expression" dxfId="531" priority="241">
      <formula>$E1009=""</formula>
    </cfRule>
    <cfRule type="expression" dxfId="530" priority="244">
      <formula>$O1009=MAX(IF($E$1:$E$2100=$E1009,$O$1:$O$2100,""))</formula>
    </cfRule>
  </conditionalFormatting>
  <conditionalFormatting sqref="G1028">
    <cfRule type="expression" dxfId="527" priority="242">
      <formula>$E1009=""</formula>
    </cfRule>
    <cfRule type="expression" dxfId="526" priority="243">
      <formula>$O1009=MAX(IF($E$1:$E$2100=$E1009,$O$1:$O$2100,""))</formula>
    </cfRule>
  </conditionalFormatting>
  <conditionalFormatting sqref="F1028">
    <cfRule type="cellIs" dxfId="523" priority="245" operator="notEqual">
      <formula>"費計："</formula>
    </cfRule>
  </conditionalFormatting>
  <conditionalFormatting sqref="F1007 H1007">
    <cfRule type="expression" dxfId="521" priority="236">
      <formula>$E988=""</formula>
    </cfRule>
    <cfRule type="expression" dxfId="520" priority="239">
      <formula>$O988=MAX(IF($E$1:$E$2100=$E988,$O$1:$O$2100,""))</formula>
    </cfRule>
  </conditionalFormatting>
  <conditionalFormatting sqref="G1007">
    <cfRule type="expression" dxfId="517" priority="237">
      <formula>$E988=""</formula>
    </cfRule>
    <cfRule type="expression" dxfId="516" priority="238">
      <formula>$O988=MAX(IF($E$1:$E$2100=$E988,$O$1:$O$2100,""))</formula>
    </cfRule>
  </conditionalFormatting>
  <conditionalFormatting sqref="F1007">
    <cfRule type="cellIs" dxfId="513" priority="240" operator="notEqual">
      <formula>"費計："</formula>
    </cfRule>
  </conditionalFormatting>
  <conditionalFormatting sqref="F986 H986">
    <cfRule type="expression" dxfId="511" priority="231">
      <formula>$E967=""</formula>
    </cfRule>
    <cfRule type="expression" dxfId="510" priority="234">
      <formula>$O967=MAX(IF($E$1:$E$2100=$E967,$O$1:$O$2100,""))</formula>
    </cfRule>
  </conditionalFormatting>
  <conditionalFormatting sqref="G986">
    <cfRule type="expression" dxfId="507" priority="232">
      <formula>$E967=""</formula>
    </cfRule>
    <cfRule type="expression" dxfId="506" priority="233">
      <formula>$O967=MAX(IF($E$1:$E$2100=$E967,$O$1:$O$2100,""))</formula>
    </cfRule>
  </conditionalFormatting>
  <conditionalFormatting sqref="F986">
    <cfRule type="cellIs" dxfId="503" priority="235" operator="notEqual">
      <formula>"費計："</formula>
    </cfRule>
  </conditionalFormatting>
  <conditionalFormatting sqref="F965 H965">
    <cfRule type="expression" dxfId="501" priority="226">
      <formula>$E946=""</formula>
    </cfRule>
    <cfRule type="expression" dxfId="500" priority="229">
      <formula>$O946=MAX(IF($E$1:$E$2100=$E946,$O$1:$O$2100,""))</formula>
    </cfRule>
  </conditionalFormatting>
  <conditionalFormatting sqref="G965">
    <cfRule type="expression" dxfId="497" priority="227">
      <formula>$E946=""</formula>
    </cfRule>
    <cfRule type="expression" dxfId="496" priority="228">
      <formula>$O946=MAX(IF($E$1:$E$2100=$E946,$O$1:$O$2100,""))</formula>
    </cfRule>
  </conditionalFormatting>
  <conditionalFormatting sqref="F965">
    <cfRule type="cellIs" dxfId="493" priority="230" operator="notEqual">
      <formula>"費計："</formula>
    </cfRule>
  </conditionalFormatting>
  <conditionalFormatting sqref="F944 H944">
    <cfRule type="expression" dxfId="491" priority="221">
      <formula>$E925=""</formula>
    </cfRule>
    <cfRule type="expression" dxfId="490" priority="224">
      <formula>$O925=MAX(IF($E$1:$E$2100=$E925,$O$1:$O$2100,""))</formula>
    </cfRule>
  </conditionalFormatting>
  <conditionalFormatting sqref="G944">
    <cfRule type="expression" dxfId="487" priority="222">
      <formula>$E925=""</formula>
    </cfRule>
    <cfRule type="expression" dxfId="486" priority="223">
      <formula>$O925=MAX(IF($E$1:$E$2100=$E925,$O$1:$O$2100,""))</formula>
    </cfRule>
  </conditionalFormatting>
  <conditionalFormatting sqref="F944">
    <cfRule type="cellIs" dxfId="483" priority="225" operator="notEqual">
      <formula>"費計："</formula>
    </cfRule>
  </conditionalFormatting>
  <conditionalFormatting sqref="F923 H923">
    <cfRule type="expression" dxfId="481" priority="216">
      <formula>$E904=""</formula>
    </cfRule>
    <cfRule type="expression" dxfId="480" priority="219">
      <formula>$O904=MAX(IF($E$1:$E$2100=$E904,$O$1:$O$2100,""))</formula>
    </cfRule>
  </conditionalFormatting>
  <conditionalFormatting sqref="G923">
    <cfRule type="expression" dxfId="477" priority="217">
      <formula>$E904=""</formula>
    </cfRule>
    <cfRule type="expression" dxfId="476" priority="218">
      <formula>$O904=MAX(IF($E$1:$E$2100=$E904,$O$1:$O$2100,""))</formula>
    </cfRule>
  </conditionalFormatting>
  <conditionalFormatting sqref="F923">
    <cfRule type="cellIs" dxfId="473" priority="220" operator="notEqual">
      <formula>"費計："</formula>
    </cfRule>
  </conditionalFormatting>
  <conditionalFormatting sqref="F902 H902">
    <cfRule type="expression" dxfId="471" priority="211">
      <formula>$E883=""</formula>
    </cfRule>
    <cfRule type="expression" dxfId="470" priority="214">
      <formula>$O883=MAX(IF($E$1:$E$2100=$E883,$O$1:$O$2100,""))</formula>
    </cfRule>
  </conditionalFormatting>
  <conditionalFormatting sqref="G902">
    <cfRule type="expression" dxfId="467" priority="212">
      <formula>$E883=""</formula>
    </cfRule>
    <cfRule type="expression" dxfId="466" priority="213">
      <formula>$O883=MAX(IF($E$1:$E$2100=$E883,$O$1:$O$2100,""))</formula>
    </cfRule>
  </conditionalFormatting>
  <conditionalFormatting sqref="F902">
    <cfRule type="cellIs" dxfId="463" priority="215" operator="notEqual">
      <formula>"費計："</formula>
    </cfRule>
  </conditionalFormatting>
  <conditionalFormatting sqref="F881 H881">
    <cfRule type="expression" dxfId="461" priority="206">
      <formula>$E862=""</formula>
    </cfRule>
    <cfRule type="expression" dxfId="460" priority="209">
      <formula>$O862=MAX(IF($E$1:$E$2100=$E862,$O$1:$O$2100,""))</formula>
    </cfRule>
  </conditionalFormatting>
  <conditionalFormatting sqref="G881">
    <cfRule type="expression" dxfId="457" priority="207">
      <formula>$E862=""</formula>
    </cfRule>
    <cfRule type="expression" dxfId="456" priority="208">
      <formula>$O862=MAX(IF($E$1:$E$2100=$E862,$O$1:$O$2100,""))</formula>
    </cfRule>
  </conditionalFormatting>
  <conditionalFormatting sqref="F881">
    <cfRule type="cellIs" dxfId="453" priority="210" operator="notEqual">
      <formula>"費計："</formula>
    </cfRule>
  </conditionalFormatting>
  <conditionalFormatting sqref="F860 H860">
    <cfRule type="expression" dxfId="451" priority="201">
      <formula>$E841=""</formula>
    </cfRule>
    <cfRule type="expression" dxfId="450" priority="204">
      <formula>$O841=MAX(IF($E$1:$E$2100=$E841,$O$1:$O$2100,""))</formula>
    </cfRule>
  </conditionalFormatting>
  <conditionalFormatting sqref="G860">
    <cfRule type="expression" dxfId="447" priority="202">
      <formula>$E841=""</formula>
    </cfRule>
    <cfRule type="expression" dxfId="446" priority="203">
      <formula>$O841=MAX(IF($E$1:$E$2100=$E841,$O$1:$O$2100,""))</formula>
    </cfRule>
  </conditionalFormatting>
  <conditionalFormatting sqref="F860">
    <cfRule type="cellIs" dxfId="443" priority="205" operator="notEqual">
      <formula>"費計："</formula>
    </cfRule>
  </conditionalFormatting>
  <conditionalFormatting sqref="F839 H839">
    <cfRule type="expression" dxfId="441" priority="196">
      <formula>$E820=""</formula>
    </cfRule>
    <cfRule type="expression" dxfId="440" priority="199">
      <formula>$O820=MAX(IF($E$1:$E$2100=$E820,$O$1:$O$2100,""))</formula>
    </cfRule>
  </conditionalFormatting>
  <conditionalFormatting sqref="G839">
    <cfRule type="expression" dxfId="437" priority="197">
      <formula>$E820=""</formula>
    </cfRule>
    <cfRule type="expression" dxfId="436" priority="198">
      <formula>$O820=MAX(IF($E$1:$E$2100=$E820,$O$1:$O$2100,""))</formula>
    </cfRule>
  </conditionalFormatting>
  <conditionalFormatting sqref="F839">
    <cfRule type="cellIs" dxfId="433" priority="200" operator="notEqual">
      <formula>"費計："</formula>
    </cfRule>
  </conditionalFormatting>
  <conditionalFormatting sqref="F818 H818">
    <cfRule type="expression" dxfId="431" priority="191">
      <formula>$E799=""</formula>
    </cfRule>
    <cfRule type="expression" dxfId="430" priority="194">
      <formula>$O799=MAX(IF($E$1:$E$2100=$E799,$O$1:$O$2100,""))</formula>
    </cfRule>
  </conditionalFormatting>
  <conditionalFormatting sqref="G818">
    <cfRule type="expression" dxfId="427" priority="192">
      <formula>$E799=""</formula>
    </cfRule>
    <cfRule type="expression" dxfId="426" priority="193">
      <formula>$O799=MAX(IF($E$1:$E$2100=$E799,$O$1:$O$2100,""))</formula>
    </cfRule>
  </conditionalFormatting>
  <conditionalFormatting sqref="F818">
    <cfRule type="cellIs" dxfId="423" priority="195" operator="notEqual">
      <formula>"費計："</formula>
    </cfRule>
  </conditionalFormatting>
  <conditionalFormatting sqref="F797 H797">
    <cfRule type="expression" dxfId="421" priority="186">
      <formula>$E778=""</formula>
    </cfRule>
    <cfRule type="expression" dxfId="420" priority="189">
      <formula>$O778=MAX(IF($E$1:$E$2100=$E778,$O$1:$O$2100,""))</formula>
    </cfRule>
  </conditionalFormatting>
  <conditionalFormatting sqref="G797">
    <cfRule type="expression" dxfId="417" priority="187">
      <formula>$E778=""</formula>
    </cfRule>
    <cfRule type="expression" dxfId="416" priority="188">
      <formula>$O778=MAX(IF($E$1:$E$2100=$E778,$O$1:$O$2100,""))</formula>
    </cfRule>
  </conditionalFormatting>
  <conditionalFormatting sqref="F797">
    <cfRule type="cellIs" dxfId="413" priority="190" operator="notEqual">
      <formula>"費計："</formula>
    </cfRule>
  </conditionalFormatting>
  <conditionalFormatting sqref="F776 H776">
    <cfRule type="expression" dxfId="411" priority="181">
      <formula>$E757=""</formula>
    </cfRule>
    <cfRule type="expression" dxfId="410" priority="184">
      <formula>$O757=MAX(IF($E$1:$E$2100=$E757,$O$1:$O$2100,""))</formula>
    </cfRule>
  </conditionalFormatting>
  <conditionalFormatting sqref="G776">
    <cfRule type="expression" dxfId="407" priority="182">
      <formula>$E757=""</formula>
    </cfRule>
    <cfRule type="expression" dxfId="406" priority="183">
      <formula>$O757=MAX(IF($E$1:$E$2100=$E757,$O$1:$O$2100,""))</formula>
    </cfRule>
  </conditionalFormatting>
  <conditionalFormatting sqref="F776">
    <cfRule type="cellIs" dxfId="403" priority="185" operator="notEqual">
      <formula>"費計："</formula>
    </cfRule>
  </conditionalFormatting>
  <conditionalFormatting sqref="F755 H755">
    <cfRule type="expression" dxfId="401" priority="176">
      <formula>$E736=""</formula>
    </cfRule>
    <cfRule type="expression" dxfId="400" priority="179">
      <formula>$O736=MAX(IF($E$1:$E$2100=$E736,$O$1:$O$2100,""))</formula>
    </cfRule>
  </conditionalFormatting>
  <conditionalFormatting sqref="G755">
    <cfRule type="expression" dxfId="397" priority="177">
      <formula>$E736=""</formula>
    </cfRule>
    <cfRule type="expression" dxfId="396" priority="178">
      <formula>$O736=MAX(IF($E$1:$E$2100=$E736,$O$1:$O$2100,""))</formula>
    </cfRule>
  </conditionalFormatting>
  <conditionalFormatting sqref="F755">
    <cfRule type="cellIs" dxfId="393" priority="180" operator="notEqual">
      <formula>"費計："</formula>
    </cfRule>
  </conditionalFormatting>
  <conditionalFormatting sqref="F734 H734">
    <cfRule type="expression" dxfId="391" priority="171">
      <formula>$E715=""</formula>
    </cfRule>
    <cfRule type="expression" dxfId="390" priority="174">
      <formula>$O715=MAX(IF($E$1:$E$2100=$E715,$O$1:$O$2100,""))</formula>
    </cfRule>
  </conditionalFormatting>
  <conditionalFormatting sqref="G734">
    <cfRule type="expression" dxfId="387" priority="172">
      <formula>$E715=""</formula>
    </cfRule>
    <cfRule type="expression" dxfId="386" priority="173">
      <formula>$O715=MAX(IF($E$1:$E$2100=$E715,$O$1:$O$2100,""))</formula>
    </cfRule>
  </conditionalFormatting>
  <conditionalFormatting sqref="F734">
    <cfRule type="cellIs" dxfId="383" priority="175" operator="notEqual">
      <formula>"費計："</formula>
    </cfRule>
  </conditionalFormatting>
  <conditionalFormatting sqref="F713 H713">
    <cfRule type="expression" dxfId="381" priority="166">
      <formula>$E694=""</formula>
    </cfRule>
    <cfRule type="expression" dxfId="380" priority="169">
      <formula>$O694=MAX(IF($E$1:$E$2100=$E694,$O$1:$O$2100,""))</formula>
    </cfRule>
  </conditionalFormatting>
  <conditionalFormatting sqref="G713">
    <cfRule type="expression" dxfId="377" priority="167">
      <formula>$E694=""</formula>
    </cfRule>
    <cfRule type="expression" dxfId="376" priority="168">
      <formula>$O694=MAX(IF($E$1:$E$2100=$E694,$O$1:$O$2100,""))</formula>
    </cfRule>
  </conditionalFormatting>
  <conditionalFormatting sqref="F713">
    <cfRule type="cellIs" dxfId="373" priority="170" operator="notEqual">
      <formula>"費計："</formula>
    </cfRule>
  </conditionalFormatting>
  <conditionalFormatting sqref="F692 H692">
    <cfRule type="expression" dxfId="371" priority="161">
      <formula>$E673=""</formula>
    </cfRule>
    <cfRule type="expression" dxfId="370" priority="164">
      <formula>$O673=MAX(IF($E$1:$E$2100=$E673,$O$1:$O$2100,""))</formula>
    </cfRule>
  </conditionalFormatting>
  <conditionalFormatting sqref="G692">
    <cfRule type="expression" dxfId="367" priority="162">
      <formula>$E673=""</formula>
    </cfRule>
    <cfRule type="expression" dxfId="366" priority="163">
      <formula>$O673=MAX(IF($E$1:$E$2100=$E673,$O$1:$O$2100,""))</formula>
    </cfRule>
  </conditionalFormatting>
  <conditionalFormatting sqref="F692">
    <cfRule type="cellIs" dxfId="363" priority="165" operator="notEqual">
      <formula>"費計："</formula>
    </cfRule>
  </conditionalFormatting>
  <conditionalFormatting sqref="F671 H671">
    <cfRule type="expression" dxfId="361" priority="156">
      <formula>$E652=""</formula>
    </cfRule>
    <cfRule type="expression" dxfId="360" priority="159">
      <formula>$O652=MAX(IF($E$1:$E$2100=$E652,$O$1:$O$2100,""))</formula>
    </cfRule>
  </conditionalFormatting>
  <conditionalFormatting sqref="G671">
    <cfRule type="expression" dxfId="357" priority="157">
      <formula>$E652=""</formula>
    </cfRule>
    <cfRule type="expression" dxfId="356" priority="158">
      <formula>$O652=MAX(IF($E$1:$E$2100=$E652,$O$1:$O$2100,""))</formula>
    </cfRule>
  </conditionalFormatting>
  <conditionalFormatting sqref="F671">
    <cfRule type="cellIs" dxfId="353" priority="160" operator="notEqual">
      <formula>"費計："</formula>
    </cfRule>
  </conditionalFormatting>
  <conditionalFormatting sqref="F650 H650">
    <cfRule type="expression" dxfId="351" priority="151">
      <formula>$E631=""</formula>
    </cfRule>
    <cfRule type="expression" dxfId="350" priority="154">
      <formula>$O631=MAX(IF($E$1:$E$2100=$E631,$O$1:$O$2100,""))</formula>
    </cfRule>
  </conditionalFormatting>
  <conditionalFormatting sqref="G650">
    <cfRule type="expression" dxfId="347" priority="152">
      <formula>$E631=""</formula>
    </cfRule>
    <cfRule type="expression" dxfId="346" priority="153">
      <formula>$O631=MAX(IF($E$1:$E$2100=$E631,$O$1:$O$2100,""))</formula>
    </cfRule>
  </conditionalFormatting>
  <conditionalFormatting sqref="F650">
    <cfRule type="cellIs" dxfId="343" priority="155" operator="notEqual">
      <formula>"費計："</formula>
    </cfRule>
  </conditionalFormatting>
  <conditionalFormatting sqref="F629 H629">
    <cfRule type="expression" dxfId="341" priority="146">
      <formula>$E610=""</formula>
    </cfRule>
    <cfRule type="expression" dxfId="340" priority="149">
      <formula>$O610=MAX(IF($E$1:$E$2100=$E610,$O$1:$O$2100,""))</formula>
    </cfRule>
  </conditionalFormatting>
  <conditionalFormatting sqref="G629">
    <cfRule type="expression" dxfId="337" priority="147">
      <formula>$E610=""</formula>
    </cfRule>
    <cfRule type="expression" dxfId="336" priority="148">
      <formula>$O610=MAX(IF($E$1:$E$2100=$E610,$O$1:$O$2100,""))</formula>
    </cfRule>
  </conditionalFormatting>
  <conditionalFormatting sqref="F629">
    <cfRule type="cellIs" dxfId="333" priority="150" operator="notEqual">
      <formula>"費計："</formula>
    </cfRule>
  </conditionalFormatting>
  <conditionalFormatting sqref="F608 H608">
    <cfRule type="expression" dxfId="331" priority="141">
      <formula>$E589=""</formula>
    </cfRule>
    <cfRule type="expression" dxfId="330" priority="144">
      <formula>$O589=MAX(IF($E$1:$E$2100=$E589,$O$1:$O$2100,""))</formula>
    </cfRule>
  </conditionalFormatting>
  <conditionalFormatting sqref="G608">
    <cfRule type="expression" dxfId="327" priority="142">
      <formula>$E589=""</formula>
    </cfRule>
    <cfRule type="expression" dxfId="326" priority="143">
      <formula>$O589=MAX(IF($E$1:$E$2100=$E589,$O$1:$O$2100,""))</formula>
    </cfRule>
  </conditionalFormatting>
  <conditionalFormatting sqref="F608">
    <cfRule type="cellIs" dxfId="323" priority="145" operator="notEqual">
      <formula>"費計："</formula>
    </cfRule>
  </conditionalFormatting>
  <conditionalFormatting sqref="F587 H587">
    <cfRule type="expression" dxfId="321" priority="136">
      <formula>$E568=""</formula>
    </cfRule>
    <cfRule type="expression" dxfId="320" priority="139">
      <formula>$O568=MAX(IF($E$1:$E$2100=$E568,$O$1:$O$2100,""))</formula>
    </cfRule>
  </conditionalFormatting>
  <conditionalFormatting sqref="G587">
    <cfRule type="expression" dxfId="317" priority="137">
      <formula>$E568=""</formula>
    </cfRule>
    <cfRule type="expression" dxfId="316" priority="138">
      <formula>$O568=MAX(IF($E$1:$E$2100=$E568,$O$1:$O$2100,""))</formula>
    </cfRule>
  </conditionalFormatting>
  <conditionalFormatting sqref="F587">
    <cfRule type="cellIs" dxfId="313" priority="140" operator="notEqual">
      <formula>"費計："</formula>
    </cfRule>
  </conditionalFormatting>
  <conditionalFormatting sqref="F566 H566">
    <cfRule type="expression" dxfId="311" priority="131">
      <formula>$E547=""</formula>
    </cfRule>
    <cfRule type="expression" dxfId="310" priority="134">
      <formula>$O547=MAX(IF($E$1:$E$2100=$E547,$O$1:$O$2100,""))</formula>
    </cfRule>
  </conditionalFormatting>
  <conditionalFormatting sqref="G566">
    <cfRule type="expression" dxfId="307" priority="132">
      <formula>$E547=""</formula>
    </cfRule>
    <cfRule type="expression" dxfId="306" priority="133">
      <formula>$O547=MAX(IF($E$1:$E$2100=$E547,$O$1:$O$2100,""))</formula>
    </cfRule>
  </conditionalFormatting>
  <conditionalFormatting sqref="F566">
    <cfRule type="cellIs" dxfId="303" priority="135" operator="notEqual">
      <formula>"費計："</formula>
    </cfRule>
  </conditionalFormatting>
  <conditionalFormatting sqref="F545 H545">
    <cfRule type="expression" dxfId="301" priority="126">
      <formula>$E526=""</formula>
    </cfRule>
    <cfRule type="expression" dxfId="300" priority="129">
      <formula>$O526=MAX(IF($E$1:$E$2100=$E526,$O$1:$O$2100,""))</formula>
    </cfRule>
  </conditionalFormatting>
  <conditionalFormatting sqref="G545">
    <cfRule type="expression" dxfId="297" priority="127">
      <formula>$E526=""</formula>
    </cfRule>
    <cfRule type="expression" dxfId="296" priority="128">
      <formula>$O526=MAX(IF($E$1:$E$2100=$E526,$O$1:$O$2100,""))</formula>
    </cfRule>
  </conditionalFormatting>
  <conditionalFormatting sqref="F545">
    <cfRule type="cellIs" dxfId="293" priority="130" operator="notEqual">
      <formula>"費計："</formula>
    </cfRule>
  </conditionalFormatting>
  <conditionalFormatting sqref="F524 H524">
    <cfRule type="expression" dxfId="291" priority="121">
      <formula>$E505=""</formula>
    </cfRule>
    <cfRule type="expression" dxfId="290" priority="124">
      <formula>$O505=MAX(IF($E$1:$E$2100=$E505,$O$1:$O$2100,""))</formula>
    </cfRule>
  </conditionalFormatting>
  <conditionalFormatting sqref="G524">
    <cfRule type="expression" dxfId="287" priority="122">
      <formula>$E505=""</formula>
    </cfRule>
    <cfRule type="expression" dxfId="286" priority="123">
      <formula>$O505=MAX(IF($E$1:$E$2100=$E505,$O$1:$O$2100,""))</formula>
    </cfRule>
  </conditionalFormatting>
  <conditionalFormatting sqref="F524">
    <cfRule type="cellIs" dxfId="283" priority="125" operator="notEqual">
      <formula>"費計："</formula>
    </cfRule>
  </conditionalFormatting>
  <conditionalFormatting sqref="F503 H503">
    <cfRule type="expression" dxfId="281" priority="116">
      <formula>$E484=""</formula>
    </cfRule>
    <cfRule type="expression" dxfId="280" priority="119">
      <formula>$O484=MAX(IF($E$1:$E$2100=$E484,$O$1:$O$2100,""))</formula>
    </cfRule>
  </conditionalFormatting>
  <conditionalFormatting sqref="G503">
    <cfRule type="expression" dxfId="277" priority="117">
      <formula>$E484=""</formula>
    </cfRule>
    <cfRule type="expression" dxfId="276" priority="118">
      <formula>$O484=MAX(IF($E$1:$E$2100=$E484,$O$1:$O$2100,""))</formula>
    </cfRule>
  </conditionalFormatting>
  <conditionalFormatting sqref="F503">
    <cfRule type="cellIs" dxfId="273" priority="120" operator="notEqual">
      <formula>"費計："</formula>
    </cfRule>
  </conditionalFormatting>
  <conditionalFormatting sqref="F482 H482">
    <cfRule type="expression" dxfId="271" priority="111">
      <formula>$E463=""</formula>
    </cfRule>
    <cfRule type="expression" dxfId="270" priority="114">
      <formula>$O463=MAX(IF($E$1:$E$2100=$E463,$O$1:$O$2100,""))</formula>
    </cfRule>
  </conditionalFormatting>
  <conditionalFormatting sqref="G482">
    <cfRule type="expression" dxfId="267" priority="112">
      <formula>$E463=""</formula>
    </cfRule>
    <cfRule type="expression" dxfId="266" priority="113">
      <formula>$O463=MAX(IF($E$1:$E$2100=$E463,$O$1:$O$2100,""))</formula>
    </cfRule>
  </conditionalFormatting>
  <conditionalFormatting sqref="F482">
    <cfRule type="cellIs" dxfId="263" priority="115" operator="notEqual">
      <formula>"費計："</formula>
    </cfRule>
  </conditionalFormatting>
  <conditionalFormatting sqref="F440 H440">
    <cfRule type="expression" dxfId="261" priority="106">
      <formula>$E421=""</formula>
    </cfRule>
    <cfRule type="expression" dxfId="260" priority="109">
      <formula>$O421=MAX(IF($E$1:$E$2100=$E421,$O$1:$O$2100,""))</formula>
    </cfRule>
  </conditionalFormatting>
  <conditionalFormatting sqref="G440">
    <cfRule type="expression" dxfId="257" priority="107">
      <formula>$E421=""</formula>
    </cfRule>
    <cfRule type="expression" dxfId="256" priority="108">
      <formula>$O421=MAX(IF($E$1:$E$2100=$E421,$O$1:$O$2100,""))</formula>
    </cfRule>
  </conditionalFormatting>
  <conditionalFormatting sqref="F440">
    <cfRule type="cellIs" dxfId="253" priority="110" operator="notEqual">
      <formula>"費計："</formula>
    </cfRule>
  </conditionalFormatting>
  <conditionalFormatting sqref="F419 H419">
    <cfRule type="expression" dxfId="251" priority="101">
      <formula>$E400=""</formula>
    </cfRule>
    <cfRule type="expression" dxfId="250" priority="104">
      <formula>$O400=MAX(IF($E$1:$E$2100=$E400,$O$1:$O$2100,""))</formula>
    </cfRule>
  </conditionalFormatting>
  <conditionalFormatting sqref="G419">
    <cfRule type="expression" dxfId="247" priority="102">
      <formula>$E400=""</formula>
    </cfRule>
    <cfRule type="expression" dxfId="246" priority="103">
      <formula>$O400=MAX(IF($E$1:$E$2100=$E400,$O$1:$O$2100,""))</formula>
    </cfRule>
  </conditionalFormatting>
  <conditionalFormatting sqref="F419">
    <cfRule type="cellIs" dxfId="243" priority="105" operator="notEqual">
      <formula>"費計："</formula>
    </cfRule>
  </conditionalFormatting>
  <conditionalFormatting sqref="F398 H398">
    <cfRule type="expression" dxfId="241" priority="96">
      <formula>$E379=""</formula>
    </cfRule>
    <cfRule type="expression" dxfId="240" priority="99">
      <formula>$O379=MAX(IF($E$1:$E$2100=$E379,$O$1:$O$2100,""))</formula>
    </cfRule>
  </conditionalFormatting>
  <conditionalFormatting sqref="G398">
    <cfRule type="expression" dxfId="237" priority="97">
      <formula>$E379=""</formula>
    </cfRule>
    <cfRule type="expression" dxfId="236" priority="98">
      <formula>$O379=MAX(IF($E$1:$E$2100=$E379,$O$1:$O$2100,""))</formula>
    </cfRule>
  </conditionalFormatting>
  <conditionalFormatting sqref="F398">
    <cfRule type="cellIs" dxfId="233" priority="100" operator="notEqual">
      <formula>"費計："</formula>
    </cfRule>
  </conditionalFormatting>
  <conditionalFormatting sqref="F377 H377">
    <cfRule type="expression" dxfId="231" priority="91">
      <formula>$E358=""</formula>
    </cfRule>
    <cfRule type="expression" dxfId="230" priority="94">
      <formula>$O358=MAX(IF($E$1:$E$2100=$E358,$O$1:$O$2100,""))</formula>
    </cfRule>
  </conditionalFormatting>
  <conditionalFormatting sqref="G377">
    <cfRule type="expression" dxfId="227" priority="92">
      <formula>$E358=""</formula>
    </cfRule>
    <cfRule type="expression" dxfId="226" priority="93">
      <formula>$O358=MAX(IF($E$1:$E$2100=$E358,$O$1:$O$2100,""))</formula>
    </cfRule>
  </conditionalFormatting>
  <conditionalFormatting sqref="F377">
    <cfRule type="cellIs" dxfId="223" priority="95" operator="notEqual">
      <formula>"費計："</formula>
    </cfRule>
  </conditionalFormatting>
  <conditionalFormatting sqref="F356 H356">
    <cfRule type="expression" dxfId="221" priority="86">
      <formula>$E337=""</formula>
    </cfRule>
    <cfRule type="expression" dxfId="220" priority="89">
      <formula>$O337=MAX(IF($E$1:$E$2100=$E337,$O$1:$O$2100,""))</formula>
    </cfRule>
  </conditionalFormatting>
  <conditionalFormatting sqref="G356">
    <cfRule type="expression" dxfId="217" priority="87">
      <formula>$E337=""</formula>
    </cfRule>
    <cfRule type="expression" dxfId="216" priority="88">
      <formula>$O337=MAX(IF($E$1:$E$2100=$E337,$O$1:$O$2100,""))</formula>
    </cfRule>
  </conditionalFormatting>
  <conditionalFormatting sqref="F356">
    <cfRule type="cellIs" dxfId="213" priority="90" operator="notEqual">
      <formula>"費計："</formula>
    </cfRule>
  </conditionalFormatting>
  <conditionalFormatting sqref="F335 H335">
    <cfRule type="expression" dxfId="211" priority="81">
      <formula>$E316=""</formula>
    </cfRule>
    <cfRule type="expression" dxfId="210" priority="84">
      <formula>$O316=MAX(IF($E$1:$E$2100=$E316,$O$1:$O$2100,""))</formula>
    </cfRule>
  </conditionalFormatting>
  <conditionalFormatting sqref="G335">
    <cfRule type="expression" dxfId="207" priority="82">
      <formula>$E316=""</formula>
    </cfRule>
    <cfRule type="expression" dxfId="206" priority="83">
      <formula>$O316=MAX(IF($E$1:$E$2100=$E316,$O$1:$O$2100,""))</formula>
    </cfRule>
  </conditionalFormatting>
  <conditionalFormatting sqref="F335">
    <cfRule type="cellIs" dxfId="203" priority="85" operator="notEqual">
      <formula>"費計："</formula>
    </cfRule>
  </conditionalFormatting>
  <conditionalFormatting sqref="F314 H314">
    <cfRule type="expression" dxfId="201" priority="76">
      <formula>$E295=""</formula>
    </cfRule>
    <cfRule type="expression" dxfId="200" priority="79">
      <formula>$O295=MAX(IF($E$1:$E$2100=$E295,$O$1:$O$2100,""))</formula>
    </cfRule>
  </conditionalFormatting>
  <conditionalFormatting sqref="G314">
    <cfRule type="expression" dxfId="197" priority="77">
      <formula>$E295=""</formula>
    </cfRule>
    <cfRule type="expression" dxfId="196" priority="78">
      <formula>$O295=MAX(IF($E$1:$E$2100=$E295,$O$1:$O$2100,""))</formula>
    </cfRule>
  </conditionalFormatting>
  <conditionalFormatting sqref="F314">
    <cfRule type="cellIs" dxfId="193" priority="80" operator="notEqual">
      <formula>"費計："</formula>
    </cfRule>
  </conditionalFormatting>
  <conditionalFormatting sqref="F293 H293">
    <cfRule type="expression" dxfId="191" priority="71">
      <formula>$E274=""</formula>
    </cfRule>
    <cfRule type="expression" dxfId="190" priority="74">
      <formula>$O274=MAX(IF($E$1:$E$2100=$E274,$O$1:$O$2100,""))</formula>
    </cfRule>
  </conditionalFormatting>
  <conditionalFormatting sqref="G293">
    <cfRule type="expression" dxfId="187" priority="72">
      <formula>$E274=""</formula>
    </cfRule>
    <cfRule type="expression" dxfId="186" priority="73">
      <formula>$O274=MAX(IF($E$1:$E$2100=$E274,$O$1:$O$2100,""))</formula>
    </cfRule>
  </conditionalFormatting>
  <conditionalFormatting sqref="F293">
    <cfRule type="cellIs" dxfId="183" priority="75" operator="notEqual">
      <formula>"費計："</formula>
    </cfRule>
  </conditionalFormatting>
  <conditionalFormatting sqref="F272 H272">
    <cfRule type="expression" dxfId="181" priority="66">
      <formula>$E253=""</formula>
    </cfRule>
    <cfRule type="expression" dxfId="180" priority="69">
      <formula>$O253=MAX(IF($E$1:$E$2100=$E253,$O$1:$O$2100,""))</formula>
    </cfRule>
  </conditionalFormatting>
  <conditionalFormatting sqref="G272">
    <cfRule type="expression" dxfId="177" priority="67">
      <formula>$E253=""</formula>
    </cfRule>
    <cfRule type="expression" dxfId="176" priority="68">
      <formula>$O253=MAX(IF($E$1:$E$2100=$E253,$O$1:$O$2100,""))</formula>
    </cfRule>
  </conditionalFormatting>
  <conditionalFormatting sqref="F272">
    <cfRule type="cellIs" dxfId="173" priority="70" operator="notEqual">
      <formula>"費計："</formula>
    </cfRule>
  </conditionalFormatting>
  <conditionalFormatting sqref="F251 H251">
    <cfRule type="expression" dxfId="171" priority="61">
      <formula>$E232=""</formula>
    </cfRule>
    <cfRule type="expression" dxfId="170" priority="64">
      <formula>$O232=MAX(IF($E$1:$E$2100=$E232,$O$1:$O$2100,""))</formula>
    </cfRule>
  </conditionalFormatting>
  <conditionalFormatting sqref="G251">
    <cfRule type="expression" dxfId="167" priority="62">
      <formula>$E232=""</formula>
    </cfRule>
    <cfRule type="expression" dxfId="166" priority="63">
      <formula>$O232=MAX(IF($E$1:$E$2100=$E232,$O$1:$O$2100,""))</formula>
    </cfRule>
  </conditionalFormatting>
  <conditionalFormatting sqref="F251">
    <cfRule type="cellIs" dxfId="163" priority="65" operator="notEqual">
      <formula>"費計："</formula>
    </cfRule>
  </conditionalFormatting>
  <conditionalFormatting sqref="F230 H230">
    <cfRule type="expression" dxfId="161" priority="56">
      <formula>$E211=""</formula>
    </cfRule>
    <cfRule type="expression" dxfId="160" priority="59">
      <formula>$O211=MAX(IF($E$1:$E$2100=$E211,$O$1:$O$2100,""))</formula>
    </cfRule>
  </conditionalFormatting>
  <conditionalFormatting sqref="G230">
    <cfRule type="expression" dxfId="157" priority="57">
      <formula>$E211=""</formula>
    </cfRule>
    <cfRule type="expression" dxfId="156" priority="58">
      <formula>$O211=MAX(IF($E$1:$E$2100=$E211,$O$1:$O$2100,""))</formula>
    </cfRule>
  </conditionalFormatting>
  <conditionalFormatting sqref="F230">
    <cfRule type="cellIs" dxfId="153" priority="60" operator="notEqual">
      <formula>"費計："</formula>
    </cfRule>
  </conditionalFormatting>
  <conditionalFormatting sqref="F209 H209">
    <cfRule type="expression" dxfId="151" priority="51">
      <formula>$E190=""</formula>
    </cfRule>
    <cfRule type="expression" dxfId="150" priority="54">
      <formula>$O190=MAX(IF($E$1:$E$2100=$E190,$O$1:$O$2100,""))</formula>
    </cfRule>
  </conditionalFormatting>
  <conditionalFormatting sqref="G209">
    <cfRule type="expression" dxfId="147" priority="52">
      <formula>$E190=""</formula>
    </cfRule>
    <cfRule type="expression" dxfId="146" priority="53">
      <formula>$O190=MAX(IF($E$1:$E$2100=$E190,$O$1:$O$2100,""))</formula>
    </cfRule>
  </conditionalFormatting>
  <conditionalFormatting sqref="F209">
    <cfRule type="cellIs" dxfId="143" priority="55" operator="notEqual">
      <formula>"費計："</formula>
    </cfRule>
  </conditionalFormatting>
  <conditionalFormatting sqref="F188 H188">
    <cfRule type="expression" dxfId="141" priority="46">
      <formula>$E169=""</formula>
    </cfRule>
    <cfRule type="expression" dxfId="140" priority="49">
      <formula>$O169=MAX(IF($E$1:$E$2100=$E169,$O$1:$O$2100,""))</formula>
    </cfRule>
  </conditionalFormatting>
  <conditionalFormatting sqref="G188">
    <cfRule type="expression" dxfId="137" priority="47">
      <formula>$E169=""</formula>
    </cfRule>
    <cfRule type="expression" dxfId="136" priority="48">
      <formula>$O169=MAX(IF($E$1:$E$2100=$E169,$O$1:$O$2100,""))</formula>
    </cfRule>
  </conditionalFormatting>
  <conditionalFormatting sqref="F188">
    <cfRule type="cellIs" dxfId="133" priority="50" operator="notEqual">
      <formula>"費計："</formula>
    </cfRule>
  </conditionalFormatting>
  <conditionalFormatting sqref="F167 H167">
    <cfRule type="expression" dxfId="131" priority="41">
      <formula>$E148=""</formula>
    </cfRule>
    <cfRule type="expression" dxfId="130" priority="44">
      <formula>$O148=MAX(IF($E$1:$E$2100=$E148,$O$1:$O$2100,""))</formula>
    </cfRule>
  </conditionalFormatting>
  <conditionalFormatting sqref="G167">
    <cfRule type="expression" dxfId="127" priority="42">
      <formula>$E148=""</formula>
    </cfRule>
    <cfRule type="expression" dxfId="126" priority="43">
      <formula>$O148=MAX(IF($E$1:$E$2100=$E148,$O$1:$O$2100,""))</formula>
    </cfRule>
  </conditionalFormatting>
  <conditionalFormatting sqref="F167">
    <cfRule type="cellIs" dxfId="123" priority="45" operator="notEqual">
      <formula>"費計："</formula>
    </cfRule>
  </conditionalFormatting>
  <conditionalFormatting sqref="F146 H146">
    <cfRule type="expression" dxfId="121" priority="36">
      <formula>$E127=""</formula>
    </cfRule>
    <cfRule type="expression" dxfId="120" priority="39">
      <formula>$O127=MAX(IF($E$1:$E$2100=$E127,$O$1:$O$2100,""))</formula>
    </cfRule>
  </conditionalFormatting>
  <conditionalFormatting sqref="G146">
    <cfRule type="expression" dxfId="117" priority="37">
      <formula>$E127=""</formula>
    </cfRule>
    <cfRule type="expression" dxfId="116" priority="38">
      <formula>$O127=MAX(IF($E$1:$E$2100=$E127,$O$1:$O$2100,""))</formula>
    </cfRule>
  </conditionalFormatting>
  <conditionalFormatting sqref="F146">
    <cfRule type="cellIs" dxfId="113" priority="40" operator="notEqual">
      <formula>"費計："</formula>
    </cfRule>
  </conditionalFormatting>
  <conditionalFormatting sqref="F125 H125">
    <cfRule type="expression" dxfId="111" priority="31">
      <formula>$E106=""</formula>
    </cfRule>
    <cfRule type="expression" dxfId="110" priority="34">
      <formula>$O106=MAX(IF($E$1:$E$2100=$E106,$O$1:$O$2100,""))</formula>
    </cfRule>
  </conditionalFormatting>
  <conditionalFormatting sqref="G125">
    <cfRule type="expression" dxfId="107" priority="32">
      <formula>$E106=""</formula>
    </cfRule>
    <cfRule type="expression" dxfId="106" priority="33">
      <formula>$O106=MAX(IF($E$1:$E$2100=$E106,$O$1:$O$2100,""))</formula>
    </cfRule>
  </conditionalFormatting>
  <conditionalFormatting sqref="F125">
    <cfRule type="cellIs" dxfId="103" priority="35" operator="notEqual">
      <formula>"費計："</formula>
    </cfRule>
  </conditionalFormatting>
  <conditionalFormatting sqref="F104 H104">
    <cfRule type="expression" dxfId="101" priority="26">
      <formula>$E85=""</formula>
    </cfRule>
    <cfRule type="expression" dxfId="100" priority="29">
      <formula>$O85=MAX(IF($E$1:$E$2100=$E85,$O$1:$O$2100,""))</formula>
    </cfRule>
  </conditionalFormatting>
  <conditionalFormatting sqref="G104">
    <cfRule type="expression" dxfId="97" priority="27">
      <formula>$E85=""</formula>
    </cfRule>
    <cfRule type="expression" dxfId="96" priority="28">
      <formula>$O85=MAX(IF($E$1:$E$2100=$E85,$O$1:$O$2100,""))</formula>
    </cfRule>
  </conditionalFormatting>
  <conditionalFormatting sqref="F104">
    <cfRule type="cellIs" dxfId="93" priority="30" operator="notEqual">
      <formula>"費計："</formula>
    </cfRule>
  </conditionalFormatting>
  <conditionalFormatting sqref="F83 H83">
    <cfRule type="expression" dxfId="91" priority="21">
      <formula>$E64=""</formula>
    </cfRule>
    <cfRule type="expression" dxfId="90" priority="24">
      <formula>$O64=MAX(IF($E$1:$E$2100=$E64,$O$1:$O$2100,""))</formula>
    </cfRule>
  </conditionalFormatting>
  <conditionalFormatting sqref="G83">
    <cfRule type="expression" dxfId="87" priority="22">
      <formula>$E64=""</formula>
    </cfRule>
    <cfRule type="expression" dxfId="86" priority="23">
      <formula>$O64=MAX(IF($E$1:$E$2100=$E64,$O$1:$O$2100,""))</formula>
    </cfRule>
  </conditionalFormatting>
  <conditionalFormatting sqref="F83">
    <cfRule type="cellIs" dxfId="83" priority="25" operator="notEqual">
      <formula>"費計："</formula>
    </cfRule>
  </conditionalFormatting>
  <conditionalFormatting sqref="F62 H62">
    <cfRule type="expression" dxfId="81" priority="16">
      <formula>$E43=""</formula>
    </cfRule>
    <cfRule type="expression" dxfId="80" priority="19">
      <formula>$O43=MAX(IF($E$1:$E$2100=$E43,$O$1:$O$2100,""))</formula>
    </cfRule>
  </conditionalFormatting>
  <conditionalFormatting sqref="G62">
    <cfRule type="expression" dxfId="77" priority="17">
      <formula>$E43=""</formula>
    </cfRule>
    <cfRule type="expression" dxfId="76" priority="18">
      <formula>$O43=MAX(IF($E$1:$E$2100=$E43,$O$1:$O$2100,""))</formula>
    </cfRule>
  </conditionalFormatting>
  <conditionalFormatting sqref="F62">
    <cfRule type="cellIs" dxfId="73" priority="20" operator="notEqual">
      <formula>"費計："</formula>
    </cfRule>
  </conditionalFormatting>
  <conditionalFormatting sqref="F41 H41">
    <cfRule type="expression" dxfId="71" priority="11">
      <formula>$E22=""</formula>
    </cfRule>
    <cfRule type="expression" dxfId="70" priority="14">
      <formula>$O22=MAX(IF($E$1:$E$2100=$E22,$O$1:$O$2100,""))</formula>
    </cfRule>
  </conditionalFormatting>
  <conditionalFormatting sqref="G41">
    <cfRule type="expression" dxfId="67" priority="12">
      <formula>$E22=""</formula>
    </cfRule>
    <cfRule type="expression" dxfId="66" priority="13">
      <formula>$O22=MAX(IF($E$1:$E$2100=$E22,$O$1:$O$2100,""))</formula>
    </cfRule>
  </conditionalFormatting>
  <conditionalFormatting sqref="F41">
    <cfRule type="cellIs" dxfId="63" priority="15" operator="notEqual">
      <formula>"費計："</formula>
    </cfRule>
  </conditionalFormatting>
  <conditionalFormatting sqref="F20 H20">
    <cfRule type="expression" dxfId="61" priority="6">
      <formula>$E1=""</formula>
    </cfRule>
    <cfRule type="expression" dxfId="60" priority="9">
      <formula>$O1=MAX(IF($E$1:$E$2100=$E1,$O$1:$O$2100,""))</formula>
    </cfRule>
  </conditionalFormatting>
  <conditionalFormatting sqref="G20">
    <cfRule type="expression" dxfId="57" priority="7">
      <formula>$E1=""</formula>
    </cfRule>
    <cfRule type="expression" dxfId="56" priority="8">
      <formula>$O1=MAX(IF($E$1:$E$2100=$E1,$O$1:$O$2100,""))</formula>
    </cfRule>
  </conditionalFormatting>
  <conditionalFormatting sqref="F20">
    <cfRule type="cellIs" dxfId="53" priority="10" operator="notEqual">
      <formula>"費計："</formula>
    </cfRule>
  </conditionalFormatting>
  <conditionalFormatting sqref="F461 H461">
    <cfRule type="expression" dxfId="51" priority="1">
      <formula>$E442=""</formula>
    </cfRule>
    <cfRule type="expression" dxfId="50" priority="4">
      <formula>$O442=MAX(IF($E$1:$E$2100=$E442,$O$1:$O$2100,""))</formula>
    </cfRule>
  </conditionalFormatting>
  <conditionalFormatting sqref="G461">
    <cfRule type="expression" dxfId="47" priority="2">
      <formula>$E442=""</formula>
    </cfRule>
    <cfRule type="expression" dxfId="46" priority="3">
      <formula>$O442=MAX(IF($E$1:$E$2100=$E442,$O$1:$O$2100,""))</formula>
    </cfRule>
  </conditionalFormatting>
  <conditionalFormatting sqref="F461">
    <cfRule type="cellIs" dxfId="43" priority="5" operator="notEqual">
      <formula>"費計："</formula>
    </cfRule>
  </conditionalFormatting>
  <dataValidations count="5">
    <dataValidation type="date" operator="greaterThan" allowBlank="1" showInputMessage="1" showErrorMessage="1" errorTitle="日付の入力方法" error="2020/9/12_x000a_令和2年9月12日_x000a_R2.9.12_x000a_のように年月日を入力してください。" sqref="A4:B18 A2062:B2076 A25:B39 A46:B60 A67:B81 A88:B102 A109:B123 A130:B144 A151:B165 A172:B186 A193:B207 A214:B228 A235:B249 A256:B270 A277:B291 A298:B312 A319:B333 A340:B354 A361:B375 A382:B396 A403:B417 A424:B438 A445:B459 A466:B480 A487:B501 A508:B522 A529:B543 A550:B564 A571:B585 A592:B606 A613:B627 A634:B648 A655:B669 A676:B690 A697:B711 A718:B732 A739:B753 A760:B774 A781:B795 A802:B816 A823:B837 A844:B858 A865:B879 A886:B900 A907:B921 A928:B942 A949:B963 A970:B984 A991:B1005 A1012:B1026 A1033:B1047 A1054:B1068 A1075:B1089 A1096:B1110 A1117:B1131 A1138:B1152 A1159:B1173 A1180:B1194 A1201:B1215 A1222:B1236 A1243:B1257 A1264:B1278 A1285:B1299 A1306:B1320 A1327:B1341 A1348:B1362 A1369:B1383 A1390:B1404 A1411:B1425 A1432:B1446 A1453:B1467 A1474:B1488 A1495:B1509 A1516:B1530 A1537:B1551 A1558:B1572 A1579:B1593 A1600:B1614 A1621:B1635 A1642:B1656 A1663:B1677 A1684:B1698 A1705:B1719 A1726:B1740 A1747:B1761 A1768:B1782 A1789:B1803 A1810:B1824 A1831:B1845 A1852:B1866 A1873:B1887 A1894:B1908 A1915:B1929 A1936:B1950 A1957:B1971 A1978:B1992 A1999:B2013 A2020:B2034 A2041:B2055 A2083:B2097">
      <formula1>42736</formula1>
    </dataValidation>
    <dataValidation type="list" allowBlank="1" showInputMessage="1" showErrorMessage="1" sqref="E1 E22 E43 E64 E85 E106 E127 E148 E169 E190 E211 E232 E253 E274 E295 E316 E337 E358 E379 E400 E421 E442 E463 E484 E505 E526 E547 E568 E589 E610 E631 E652 E673 E694 E715 E736 E757 E778 E799 E820 E841 E862 E883 E904 E925 E946 E967 E988 E1009 E1030 E1051 E1072 E1093 E1114 E1135 E1156 E1177 E1198 E1219 E1240 E1261 E1282 E1303 E1324 E1345 E1366 E1387 E1408 E1429 E1450 E1471 E1492 E1513 E1534 E1555 E1576 E1597 E1618 E1639 E1660 E1681 E1702 E1723 E1744 E1765 E1786 E1807 E1828 E1849 E1870 E1891 E1912 E1933 E1954 E1975 E1996 E2017 E2038 E2059 E2080">
      <formula1>$L$5:$L$15</formula1>
    </dataValidation>
    <dataValidation type="list" allowBlank="1" showInputMessage="1" showErrorMessage="1" sqref="D172:D186 D2062:D2076 D4:D18 D25:D39 D46:D60 D67:D81 D256:D270 D109:D123 D130:D144 D151:D165 D88:D102 D193:D207 D214:D228 D235:D249 D277:D291 D298:D312 D319:D333 D340:D354 D361:D375 D382:D396 D403:D417 D424:D438 D445:D459 D466:D480 D487:D501 D508:D522 D529:D543 D550:D564 D571:D585 D592:D606 D613:D627 D634:D648 D655:D669 D676:D690 D697:D711 D718:D732 D739:D753 D760:D774 D781:D795 D802:D816 D823:D837 D844:D858 D865:D879 D886:D900 D907:D921 D928:D942 D949:D963 D970:D984 D991:D1005 D1012:D1026 D1033:D1047 D1054:D1068 D1075:D1089 D1096:D1110 D1117:D1131 D1138:D1152 D1159:D1173 D1180:D1194 D1201:D1215 D1222:D1236 D1243:D1257 D1264:D1278 D1285:D1299 D1306:D1320 D1327:D1341 D1348:D1362 D1369:D1383 D1390:D1404 D1411:D1425 D1432:D1446 D1453:D1467 D1474:D1488 D1495:D1509 D1516:D1530 D1537:D1551 D1558:D1572 D1579:D1593 D1600:D1614 D1621:D1635 D1642:D1656 D1663:D1677 D1684:D1698 D1705:D1719 D1726:D1740 D1747:D1761 D1768:D1782 D1789:D1803 D1810:D1824 D1831:D1845 D1852:D1866 D1873:D1887 D1894:D1908 D1915:D1929 D1936:D1950 D1957:D1971 D1978:D1992 D1999:D2013 D2020:D2034 D2041:D2055 D2083:D2097">
      <formula1>$L$3:$M$3</formula1>
    </dataValidation>
    <dataValidation type="list" showInputMessage="1" showErrorMessage="1" promptTitle="プルダウンから選択" prompt="空白または１を選択します。" sqref="C1">
      <formula1>"　,1"</formula1>
    </dataValidation>
    <dataValidation allowBlank="1" showInputMessage="1" showErrorMessage="1" promptTitle="団体の場合は不要" prompt="支出を受けた者が個人の場合は職業を記入すること。" sqref="H4:H18 H25:H39 H46:H60 H67:H81 H88:H102 H109:H123 H130:H144 H151:H165 H172:H186 H193:H207 H214:H228 H235:H249 H256:H270 H277:H291 H298:H312 H319:H333 H340:H354 H361:H375 H382:H396 H403:H417 H424:H438 H445:H459 H466:H480 H487:H501 H508:H522 H529:H543 H550:H564 H571:H585 H592:H606 H613:H627 H634:H648 H655:H669 H676:H690 H697:H711 H718:H732 H739:H753 H760:H774 H781:H795 H802:H816 H823:H837 H844:H858 H865:H879 H886:H900 H907:H921 H928:H942 H949:H963 H970:H984 H991:H1005 H1012:H1026 H1033:H1047 H1054:H1068 H1075:H1089 H1096:H1110 H1117:H1131 H1138:H1152 H1159:H1173 H1180:H1194 H1201:H1215 H1222:H1236 H1243:H1257 H1264:H1278 H1285:H1299 H1306:H1320 H1327:H1341 H1348:H1362 H1369:H1383 H1390:H1404 H1411:H1425 H1432:H1446 H1453:H1467 H1474:H1488 H1495:H1509 H1516:H1530 H1537:H1551 H1558:H1572 H1579:H1593 H1600:H1614 H1621:H1635 H1642:H1656 H1663:H1677 H1684:H1698 H1705:H1719 H1726:H1740 H1747:H1761 H1768:H1782 H1789:H1803 H1810:H1824 H1831:H1845 H1852:H1866 H1873:H1887 H1894:H1908 H1915:H1929 H1936:H1950 H1957:H1971 H1978:H1992 H1999:H2013 H2020:H2034 H2041:H2055 H2062:H2076 H2083:H2097"/>
  </dataValidations>
  <printOptions horizontalCentered="1"/>
  <pageMargins left="0.78740157480314965" right="0.78740157480314965" top="0.78740157480314965" bottom="0.39370078740157483" header="0.78740157480314965" footer="0"/>
  <pageSetup paperSize="9" scale="94" fitToHeight="0" orientation="landscape" horizontalDpi="300" verticalDpi="300" r:id="rId1"/>
  <headerFooter alignWithMargins="0"/>
  <rowBreaks count="99" manualBreakCount="99">
    <brk id="21" max="9" man="1"/>
    <brk id="42" max="9" man="1"/>
    <brk id="63" max="9" man="1"/>
    <brk id="84" max="9" man="1"/>
    <brk id="105" max="9" man="1"/>
    <brk id="126" max="9" man="1"/>
    <brk id="147" max="9" man="1"/>
    <brk id="168" max="9" man="1"/>
    <brk id="189" max="9" man="1"/>
    <brk id="210" max="9" man="1"/>
    <brk id="231" max="9" man="1"/>
    <brk id="252" max="9" man="1"/>
    <brk id="273" max="9" man="1"/>
    <brk id="294" max="9" man="1"/>
    <brk id="315" max="9" man="1"/>
    <brk id="336" max="9" man="1"/>
    <brk id="357" max="9" man="1"/>
    <brk id="378" max="9" man="1"/>
    <brk id="399" max="9" man="1"/>
    <brk id="420" max="9" man="1"/>
    <brk id="441" max="9" man="1"/>
    <brk id="462" max="9" man="1"/>
    <brk id="483" max="9" man="1"/>
    <brk id="504" max="9" man="1"/>
    <brk id="525" max="9" man="1"/>
    <brk id="546" max="9" man="1"/>
    <brk id="567" max="9" man="1"/>
    <brk id="588" max="9" man="1"/>
    <brk id="609" max="9" man="1"/>
    <brk id="630" max="9" man="1"/>
    <brk id="651" max="9" man="1"/>
    <brk id="672" max="9" man="1"/>
    <brk id="693" max="9" man="1"/>
    <brk id="714" max="9" man="1"/>
    <brk id="735" max="9" man="1"/>
    <brk id="756" max="9" man="1"/>
    <brk id="777" max="9" man="1"/>
    <brk id="798" max="9" man="1"/>
    <brk id="819" max="9" man="1"/>
    <brk id="840" max="9" man="1"/>
    <brk id="861" max="9" man="1"/>
    <brk id="882" max="9" man="1"/>
    <brk id="903" max="9" man="1"/>
    <brk id="924" max="9" man="1"/>
    <brk id="945" max="9" man="1"/>
    <brk id="966" max="9" man="1"/>
    <brk id="987" max="9" man="1"/>
    <brk id="1008" max="9" man="1"/>
    <brk id="1029" max="9" man="1"/>
    <brk id="1050" max="9" man="1"/>
    <brk id="1071" max="9" man="1"/>
    <brk id="1092" max="9" man="1"/>
    <brk id="1113" max="9" man="1"/>
    <brk id="1134" max="9" man="1"/>
    <brk id="1155" max="9" man="1"/>
    <brk id="1176" max="9" man="1"/>
    <brk id="1197" max="9" man="1"/>
    <brk id="1218" max="9" man="1"/>
    <brk id="1239" max="9" man="1"/>
    <brk id="1260" max="9" man="1"/>
    <brk id="1281" max="9" man="1"/>
    <brk id="1302" max="9" man="1"/>
    <brk id="1323" max="9" man="1"/>
    <brk id="1344" max="9" man="1"/>
    <brk id="1365" max="9" man="1"/>
    <brk id="1386" max="9" man="1"/>
    <brk id="1407" max="9" man="1"/>
    <brk id="1428" max="9" man="1"/>
    <brk id="1449" max="9" man="1"/>
    <brk id="1470" max="9" man="1"/>
    <brk id="1491" max="9" man="1"/>
    <brk id="1512" max="9" man="1"/>
    <brk id="1533" max="9" man="1"/>
    <brk id="1554" max="9" man="1"/>
    <brk id="1575" max="9" man="1"/>
    <brk id="1596" max="9" man="1"/>
    <brk id="1617" max="9" man="1"/>
    <brk id="1638" max="9" man="1"/>
    <brk id="1659" max="9" man="1"/>
    <brk id="1680" max="9" man="1"/>
    <brk id="1701" max="9" man="1"/>
    <brk id="1722" max="9" man="1"/>
    <brk id="1743" max="9" man="1"/>
    <brk id="1764" max="9" man="1"/>
    <brk id="1785" max="9" man="1"/>
    <brk id="1806" max="9" man="1"/>
    <brk id="1827" max="9" man="1"/>
    <brk id="1848" max="9" man="1"/>
    <brk id="1869" max="9" man="1"/>
    <brk id="1890" max="9" man="1"/>
    <brk id="1911" max="9" man="1"/>
    <brk id="1932" max="9" man="1"/>
    <brk id="1953" max="9" man="1"/>
    <brk id="1974" max="9" man="1"/>
    <brk id="1995" max="9" man="1"/>
    <brk id="2016" max="9" man="1"/>
    <brk id="2037" max="9" man="1"/>
    <brk id="2058" max="9" man="1"/>
    <brk id="2079"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8"/>
  <sheetViews>
    <sheetView view="pageBreakPreview" zoomScale="70" zoomScaleNormal="75" zoomScaleSheetLayoutView="70" workbookViewId="0">
      <selection activeCell="D6" sqref="D6"/>
    </sheetView>
  </sheetViews>
  <sheetFormatPr defaultColWidth="9" defaultRowHeight="13.5" x14ac:dyDescent="0.15"/>
  <cols>
    <col min="1" max="1" width="4.75" style="11" customWidth="1"/>
    <col min="2" max="2" width="13.75" style="11" customWidth="1"/>
    <col min="3" max="3" width="16.625" style="11" customWidth="1"/>
    <col min="4" max="4" width="6.25" style="11" customWidth="1"/>
    <col min="5" max="5" width="16.75" style="11" customWidth="1"/>
    <col min="6" max="6" width="39.875" style="11" customWidth="1"/>
    <col min="7" max="7" width="15.25" style="11" customWidth="1"/>
    <col min="8" max="8" width="3.125" style="11" customWidth="1"/>
    <col min="9" max="9" width="11.25" style="11" customWidth="1"/>
    <col min="10" max="10" width="3.25" style="11" customWidth="1"/>
    <col min="11" max="11" width="13.625" style="11" customWidth="1"/>
    <col min="12" max="12" width="4.75" style="11" customWidth="1"/>
    <col min="13" max="13" width="4.625" style="11" customWidth="1"/>
    <col min="14" max="15" width="9.5" style="11" customWidth="1"/>
    <col min="16" max="16" width="3.375" style="11" customWidth="1"/>
    <col min="17" max="16384" width="9" style="11"/>
  </cols>
  <sheetData>
    <row r="1" spans="1:15" ht="14.25" x14ac:dyDescent="0.15">
      <c r="A1" s="205" t="s">
        <v>23</v>
      </c>
      <c r="B1" s="205"/>
      <c r="C1" s="205"/>
      <c r="D1" s="205"/>
      <c r="E1" s="205"/>
    </row>
    <row r="2" spans="1:15" ht="28.5" customHeight="1" x14ac:dyDescent="0.15">
      <c r="A2" s="217" t="s">
        <v>20</v>
      </c>
      <c r="B2" s="120" t="s">
        <v>26</v>
      </c>
      <c r="C2" s="12" t="str">
        <f>IF(COUNTA(支出の部!C4:C18)=0,"",SUMIF(支出の部!D:D,'支出の部 (最終)・宣誓欄'!N3,支出の部!C:C))</f>
        <v/>
      </c>
      <c r="D2" s="106"/>
      <c r="E2" s="107"/>
      <c r="F2" s="108"/>
      <c r="G2" s="218"/>
      <c r="H2" s="219"/>
      <c r="I2" s="218"/>
      <c r="J2" s="219"/>
      <c r="K2" s="108"/>
      <c r="L2" s="108"/>
      <c r="N2" s="215" t="s">
        <v>61</v>
      </c>
      <c r="O2" s="216"/>
    </row>
    <row r="3" spans="1:15" ht="28.5" customHeight="1" x14ac:dyDescent="0.15">
      <c r="A3" s="217"/>
      <c r="B3" s="120" t="s">
        <v>27</v>
      </c>
      <c r="C3" s="12" t="str">
        <f>IF(COUNTA(支出の部!C4:C18)=0,"",SUMIF(支出の部!D:D,'支出の部 (最終)・宣誓欄'!O3,支出の部!C:C))</f>
        <v/>
      </c>
      <c r="D3" s="106"/>
      <c r="E3" s="107"/>
      <c r="F3" s="108"/>
      <c r="G3" s="218"/>
      <c r="H3" s="219"/>
      <c r="I3" s="218"/>
      <c r="J3" s="219"/>
      <c r="K3" s="108"/>
      <c r="L3" s="108"/>
      <c r="N3" s="88" t="s">
        <v>104</v>
      </c>
      <c r="O3" s="88" t="s">
        <v>101</v>
      </c>
    </row>
    <row r="4" spans="1:15" ht="28.5" customHeight="1" x14ac:dyDescent="0.15">
      <c r="A4" s="217"/>
      <c r="B4" s="121" t="s">
        <v>20</v>
      </c>
      <c r="C4" s="12" t="str">
        <f>IF(AND(C2="",C3=""),"",SUM(C2:C3))</f>
        <v/>
      </c>
      <c r="D4" s="106"/>
      <c r="E4" s="107"/>
      <c r="F4" s="108"/>
      <c r="G4" s="218"/>
      <c r="H4" s="219"/>
      <c r="I4" s="218"/>
      <c r="J4" s="219"/>
      <c r="K4" s="108"/>
      <c r="L4" s="108"/>
    </row>
    <row r="5" spans="1:15" ht="28.5" customHeight="1" x14ac:dyDescent="0.15">
      <c r="A5" s="217" t="s">
        <v>21</v>
      </c>
      <c r="B5" s="120" t="s">
        <v>26</v>
      </c>
      <c r="C5" s="10"/>
      <c r="D5" s="130" t="s">
        <v>116</v>
      </c>
      <c r="L5" s="83" t="s">
        <v>204</v>
      </c>
    </row>
    <row r="6" spans="1:15" ht="28.5" customHeight="1" x14ac:dyDescent="0.15">
      <c r="A6" s="217"/>
      <c r="B6" s="120" t="s">
        <v>27</v>
      </c>
      <c r="C6" s="10"/>
      <c r="E6" s="221" t="s">
        <v>118</v>
      </c>
      <c r="F6" s="104" t="s">
        <v>106</v>
      </c>
      <c r="G6" s="226" t="s">
        <v>107</v>
      </c>
      <c r="H6" s="227"/>
      <c r="I6" s="226" t="s">
        <v>108</v>
      </c>
      <c r="J6" s="227"/>
      <c r="K6" s="105" t="s">
        <v>109</v>
      </c>
      <c r="L6" s="105"/>
    </row>
    <row r="7" spans="1:15" ht="28.5" customHeight="1" x14ac:dyDescent="0.15">
      <c r="A7" s="217"/>
      <c r="B7" s="121" t="s">
        <v>20</v>
      </c>
      <c r="C7" s="12" t="str">
        <f>IF(AND(C5="",C6=""),"",SUM(C5:C6))</f>
        <v/>
      </c>
      <c r="E7" s="222"/>
      <c r="F7" s="93" t="s">
        <v>75</v>
      </c>
      <c r="G7" s="112"/>
      <c r="H7" s="111" t="s">
        <v>110</v>
      </c>
      <c r="I7" s="110"/>
      <c r="J7" s="115" t="s">
        <v>114</v>
      </c>
      <c r="K7" s="128" t="str">
        <f>IFERROR(IF(AND(G7="",I7=""),"",ROUNDUP(G7*I7,0)),"")</f>
        <v/>
      </c>
      <c r="L7" s="109" t="s">
        <v>110</v>
      </c>
    </row>
    <row r="8" spans="1:15" ht="28.5" customHeight="1" x14ac:dyDescent="0.15">
      <c r="A8" s="217" t="s">
        <v>48</v>
      </c>
      <c r="B8" s="120" t="s">
        <v>26</v>
      </c>
      <c r="C8" s="12" t="str">
        <f>IFERROR(IF(AND(C2="",C5=""),"",C2+C5),"")</f>
        <v/>
      </c>
      <c r="E8" s="222"/>
      <c r="F8" s="93" t="s">
        <v>76</v>
      </c>
      <c r="G8" s="112"/>
      <c r="H8" s="111" t="s">
        <v>110</v>
      </c>
      <c r="I8" s="110"/>
      <c r="J8" s="115" t="s">
        <v>114</v>
      </c>
      <c r="K8" s="128" t="str">
        <f>IFERROR(IF(AND(G8="",I8=""),"",ROUNDUP(G8*I8,0)),"")</f>
        <v/>
      </c>
      <c r="L8" s="109" t="s">
        <v>110</v>
      </c>
    </row>
    <row r="9" spans="1:15" ht="28.5" customHeight="1" x14ac:dyDescent="0.15">
      <c r="A9" s="217"/>
      <c r="B9" s="120" t="s">
        <v>27</v>
      </c>
      <c r="C9" s="12" t="str">
        <f>IFERROR(IF(AND(C3="",C6=""),"",C3+C6),"")</f>
        <v/>
      </c>
      <c r="E9" s="222"/>
      <c r="F9" s="93" t="s">
        <v>28</v>
      </c>
      <c r="G9" s="112"/>
      <c r="H9" s="111" t="s">
        <v>110</v>
      </c>
      <c r="I9" s="110"/>
      <c r="J9" s="115" t="s">
        <v>114</v>
      </c>
      <c r="K9" s="128" t="str">
        <f t="shared" ref="K9:K15" si="0">IFERROR(IF(AND(G9="",I9=""),"",ROUNDUP(G9*I9,0)),"")</f>
        <v/>
      </c>
      <c r="L9" s="109" t="s">
        <v>110</v>
      </c>
    </row>
    <row r="10" spans="1:15" ht="28.5" customHeight="1" x14ac:dyDescent="0.15">
      <c r="A10" s="217"/>
      <c r="B10" s="121" t="s">
        <v>59</v>
      </c>
      <c r="C10" s="12" t="str">
        <f>IFERROR(IF(AND(C4="",C7=""),"",IF(C7="",C4,C4+C7)),"")</f>
        <v/>
      </c>
      <c r="E10" s="222"/>
      <c r="F10" s="93" t="s">
        <v>77</v>
      </c>
      <c r="G10" s="112"/>
      <c r="H10" s="111" t="s">
        <v>110</v>
      </c>
      <c r="I10" s="110"/>
      <c r="J10" s="115" t="s">
        <v>114</v>
      </c>
      <c r="K10" s="128" t="str">
        <f t="shared" si="0"/>
        <v/>
      </c>
      <c r="L10" s="109" t="s">
        <v>110</v>
      </c>
    </row>
    <row r="11" spans="1:15" ht="28.5" customHeight="1" x14ac:dyDescent="0.15">
      <c r="E11" s="222"/>
      <c r="F11" s="93" t="s">
        <v>78</v>
      </c>
      <c r="G11" s="112"/>
      <c r="H11" s="111" t="s">
        <v>110</v>
      </c>
      <c r="I11" s="110"/>
      <c r="J11" s="115" t="s">
        <v>114</v>
      </c>
      <c r="K11" s="128" t="str">
        <f t="shared" si="0"/>
        <v/>
      </c>
      <c r="L11" s="109" t="s">
        <v>110</v>
      </c>
    </row>
    <row r="12" spans="1:15" ht="28.5" customHeight="1" x14ac:dyDescent="0.15">
      <c r="E12" s="222"/>
      <c r="F12" s="93" t="s">
        <v>79</v>
      </c>
      <c r="G12" s="112"/>
      <c r="H12" s="111" t="s">
        <v>110</v>
      </c>
      <c r="I12" s="110"/>
      <c r="J12" s="115" t="s">
        <v>114</v>
      </c>
      <c r="K12" s="128" t="str">
        <f t="shared" si="0"/>
        <v/>
      </c>
      <c r="L12" s="109" t="s">
        <v>110</v>
      </c>
    </row>
    <row r="13" spans="1:15" ht="28.5" customHeight="1" x14ac:dyDescent="0.15">
      <c r="E13" s="222"/>
      <c r="F13" s="93"/>
      <c r="G13" s="112"/>
      <c r="H13" s="111" t="s">
        <v>110</v>
      </c>
      <c r="I13" s="110"/>
      <c r="J13" s="115" t="s">
        <v>114</v>
      </c>
      <c r="K13" s="128" t="str">
        <f t="shared" si="0"/>
        <v/>
      </c>
      <c r="L13" s="109" t="s">
        <v>110</v>
      </c>
    </row>
    <row r="14" spans="1:15" ht="28.5" customHeight="1" x14ac:dyDescent="0.15">
      <c r="E14" s="222"/>
      <c r="F14" s="93"/>
      <c r="G14" s="112"/>
      <c r="H14" s="111" t="s">
        <v>110</v>
      </c>
      <c r="I14" s="110"/>
      <c r="J14" s="115" t="s">
        <v>114</v>
      </c>
      <c r="K14" s="128" t="str">
        <f t="shared" si="0"/>
        <v/>
      </c>
      <c r="L14" s="109" t="s">
        <v>110</v>
      </c>
    </row>
    <row r="15" spans="1:15" ht="28.5" customHeight="1" x14ac:dyDescent="0.15">
      <c r="E15" s="222"/>
      <c r="F15" s="93"/>
      <c r="G15" s="112"/>
      <c r="H15" s="111" t="s">
        <v>110</v>
      </c>
      <c r="I15" s="110"/>
      <c r="J15" s="115" t="s">
        <v>114</v>
      </c>
      <c r="K15" s="128" t="str">
        <f t="shared" si="0"/>
        <v/>
      </c>
      <c r="L15" s="109" t="s">
        <v>110</v>
      </c>
    </row>
    <row r="16" spans="1:15" ht="28.5" customHeight="1" x14ac:dyDescent="0.15">
      <c r="E16" s="222"/>
      <c r="F16" s="228" t="s">
        <v>111</v>
      </c>
      <c r="G16" s="229"/>
      <c r="H16" s="229"/>
      <c r="I16" s="229"/>
      <c r="J16" s="230"/>
      <c r="K16" s="129" t="str">
        <f>IF(COUNTBLANK(K7:K15)=9,"",SUM(K7:K15))</f>
        <v/>
      </c>
      <c r="L16" s="109" t="s">
        <v>110</v>
      </c>
    </row>
    <row r="17" spans="3:24" ht="43.9" customHeight="1" x14ac:dyDescent="0.15">
      <c r="E17" s="225" t="s">
        <v>119</v>
      </c>
      <c r="F17" s="225"/>
      <c r="G17" s="225"/>
      <c r="H17" s="225"/>
      <c r="I17" s="225"/>
      <c r="J17" s="225"/>
      <c r="K17" s="225"/>
      <c r="L17" s="225"/>
    </row>
    <row r="18" spans="3:24" ht="33.6" customHeight="1" x14ac:dyDescent="0.15">
      <c r="C18" s="220" t="s">
        <v>117</v>
      </c>
      <c r="D18" s="220"/>
      <c r="E18" s="220"/>
      <c r="F18" s="220"/>
      <c r="G18" s="220"/>
      <c r="H18" s="220"/>
      <c r="I18" s="220"/>
      <c r="J18" s="118"/>
      <c r="Q18" s="122"/>
      <c r="R18" s="123"/>
      <c r="S18" s="123"/>
      <c r="T18" s="124"/>
      <c r="U18" s="124"/>
      <c r="V18" s="124"/>
      <c r="W18" s="48"/>
      <c r="X18" s="125"/>
    </row>
    <row r="19" spans="3:24" ht="28.5" customHeight="1" x14ac:dyDescent="0.15">
      <c r="C19" s="118" t="s">
        <v>84</v>
      </c>
      <c r="E19" s="68"/>
      <c r="Q19" s="13"/>
      <c r="R19" s="124"/>
      <c r="S19" s="124"/>
      <c r="T19" s="124"/>
      <c r="U19" s="124"/>
      <c r="V19" s="124"/>
      <c r="W19" s="48"/>
      <c r="X19" s="125"/>
    </row>
    <row r="20" spans="3:24" ht="30" customHeight="1" x14ac:dyDescent="0.15">
      <c r="C20" s="118"/>
      <c r="E20" s="83" t="s">
        <v>112</v>
      </c>
      <c r="F20" s="223"/>
      <c r="G20" s="223"/>
      <c r="H20" s="223"/>
      <c r="I20" s="223"/>
      <c r="J20" s="113"/>
      <c r="Q20" s="13"/>
      <c r="R20" s="124"/>
      <c r="S20" s="124"/>
      <c r="T20" s="124"/>
      <c r="U20" s="124"/>
      <c r="V20" s="124"/>
      <c r="W20" s="48"/>
      <c r="X20" s="125"/>
    </row>
    <row r="21" spans="3:24" ht="14.45" customHeight="1" x14ac:dyDescent="0.15">
      <c r="E21" s="67"/>
      <c r="Q21" s="13"/>
      <c r="R21" s="124"/>
      <c r="S21" s="124"/>
      <c r="T21" s="13"/>
      <c r="U21" s="124"/>
      <c r="V21" s="13"/>
      <c r="W21" s="13"/>
      <c r="X21" s="175"/>
    </row>
    <row r="22" spans="3:24" ht="29.45" customHeight="1" x14ac:dyDescent="0.15">
      <c r="C22" s="69"/>
      <c r="E22" s="83" t="s">
        <v>113</v>
      </c>
      <c r="F22" s="224"/>
      <c r="G22" s="224"/>
      <c r="H22" s="119"/>
      <c r="I22" s="79" t="s">
        <v>97</v>
      </c>
      <c r="J22" s="114"/>
      <c r="Q22" s="13"/>
      <c r="R22" s="124"/>
      <c r="S22" s="124"/>
      <c r="T22" s="13"/>
      <c r="U22" s="124"/>
      <c r="V22" s="13"/>
      <c r="W22" s="13"/>
      <c r="X22" s="126"/>
    </row>
    <row r="23" spans="3:24" ht="28.5" customHeight="1" x14ac:dyDescent="0.15">
      <c r="E23" s="67"/>
      <c r="F23" s="66"/>
      <c r="G23" s="66"/>
      <c r="H23" s="66"/>
      <c r="I23" s="66"/>
      <c r="J23" s="66"/>
      <c r="K23" s="66"/>
      <c r="L23" s="127"/>
      <c r="Q23" s="13"/>
      <c r="R23" s="13"/>
      <c r="S23" s="13"/>
      <c r="T23" s="13"/>
      <c r="U23" s="13"/>
      <c r="V23" s="13"/>
      <c r="W23" s="13"/>
      <c r="X23" s="13"/>
    </row>
    <row r="24" spans="3:24" ht="28.5" customHeight="1" x14ac:dyDescent="0.15"/>
    <row r="25" spans="3:24" ht="28.5" customHeight="1" x14ac:dyDescent="0.15"/>
    <row r="26" spans="3:24" ht="28.5" customHeight="1" x14ac:dyDescent="0.15"/>
    <row r="27" spans="3:24" ht="28.5" customHeight="1" x14ac:dyDescent="0.15"/>
    <row r="28" spans="3:24" ht="28.5" customHeight="1" x14ac:dyDescent="0.15"/>
    <row r="29" spans="3:24" ht="28.5" customHeight="1" x14ac:dyDescent="0.15"/>
    <row r="30" spans="3:24" ht="28.5" customHeight="1" x14ac:dyDescent="0.15"/>
    <row r="31" spans="3:24" ht="28.5" customHeight="1" x14ac:dyDescent="0.15"/>
    <row r="32" spans="3:24" ht="28.5" customHeight="1" x14ac:dyDescent="0.15"/>
    <row r="33" ht="28.5" customHeight="1" x14ac:dyDescent="0.15"/>
    <row r="34" ht="28.5" customHeight="1" x14ac:dyDescent="0.15"/>
    <row r="35" ht="28.5" customHeight="1" x14ac:dyDescent="0.15"/>
    <row r="36" ht="28.5" customHeight="1" x14ac:dyDescent="0.15"/>
    <row r="37" ht="28.5" customHeight="1" x14ac:dyDescent="0.15"/>
    <row r="38" ht="28.5" customHeight="1" x14ac:dyDescent="0.15"/>
    <row r="39" ht="28.5" customHeight="1" x14ac:dyDescent="0.15"/>
    <row r="40" ht="28.5" customHeight="1" x14ac:dyDescent="0.15"/>
    <row r="41" ht="28.5" customHeight="1" x14ac:dyDescent="0.15"/>
    <row r="42" ht="28.5" customHeight="1" x14ac:dyDescent="0.15"/>
    <row r="43" ht="28.5" customHeight="1" x14ac:dyDescent="0.15"/>
    <row r="44" ht="28.5" customHeight="1" x14ac:dyDescent="0.15"/>
    <row r="45" ht="28.5" customHeight="1" x14ac:dyDescent="0.15"/>
    <row r="46" ht="28.5" customHeight="1" x14ac:dyDescent="0.15"/>
    <row r="47" ht="28.5" customHeight="1" x14ac:dyDescent="0.15"/>
    <row r="48" ht="28.5" customHeight="1" x14ac:dyDescent="0.15"/>
    <row r="49" ht="28.5" customHeight="1" x14ac:dyDescent="0.15"/>
    <row r="50" ht="28.5" customHeight="1" x14ac:dyDescent="0.15"/>
    <row r="51" ht="28.5" customHeight="1" x14ac:dyDescent="0.15"/>
    <row r="52" ht="28.5" customHeight="1" x14ac:dyDescent="0.15"/>
    <row r="53" ht="28.5" customHeight="1" x14ac:dyDescent="0.15"/>
    <row r="54" ht="28.5" customHeight="1" x14ac:dyDescent="0.15"/>
    <row r="55" ht="28.5" customHeight="1" x14ac:dyDescent="0.15"/>
    <row r="56" ht="28.5" customHeight="1" x14ac:dyDescent="0.15"/>
    <row r="57" ht="28.5" customHeight="1" x14ac:dyDescent="0.15"/>
    <row r="58" ht="28.5" customHeight="1" x14ac:dyDescent="0.15"/>
  </sheetData>
  <sheetProtection sheet="1" objects="1" scenarios="1" formatCells="0" formatColumns="0" formatRows="0" insertRows="0" deleteRows="0" selectLockedCells="1" sort="0"/>
  <mergeCells count="19">
    <mergeCell ref="C18:I18"/>
    <mergeCell ref="E6:E16"/>
    <mergeCell ref="F20:I20"/>
    <mergeCell ref="F22:G22"/>
    <mergeCell ref="E17:L17"/>
    <mergeCell ref="G6:H6"/>
    <mergeCell ref="I6:J6"/>
    <mergeCell ref="F16:J16"/>
    <mergeCell ref="N2:O2"/>
    <mergeCell ref="A1:E1"/>
    <mergeCell ref="A2:A4"/>
    <mergeCell ref="A5:A7"/>
    <mergeCell ref="A8:A10"/>
    <mergeCell ref="G2:H2"/>
    <mergeCell ref="G3:H3"/>
    <mergeCell ref="G4:H4"/>
    <mergeCell ref="I2:J2"/>
    <mergeCell ref="I3:J3"/>
    <mergeCell ref="I4:J4"/>
  </mergeCells>
  <phoneticPr fontId="28"/>
  <conditionalFormatting sqref="I7:J15">
    <cfRule type="cellIs" dxfId="3643" priority="5" operator="equal">
      <formula>""</formula>
    </cfRule>
  </conditionalFormatting>
  <dataValidations xWindow="747" yWindow="495" count="1">
    <dataValidation type="list" allowBlank="1" showInputMessage="1" showErrorMessage="1" sqref="D2:D4">
      <formula1>$N$3:$O$3</formula1>
    </dataValidation>
  </dataValidations>
  <printOptions horizontalCentered="1"/>
  <pageMargins left="0.78740157480314965" right="0.78740157480314965" top="0.78740157480314965" bottom="0.59055118110236227" header="0.78740157480314965" footer="0"/>
  <pageSetup paperSize="9" scale="82"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4" id="{E0453020-EA92-4037-837F-D113A722DDF9}">
            <xm:f>AND($C$4&lt;&gt;"",SUM('収入の部 (最終)'!$C$11,'収入の部 (最終)'!$F$17)&lt;$C$4)</xm:f>
            <x14:dxf>
              <font>
                <color rgb="FFFF0000"/>
              </font>
            </x14:dxf>
          </x14:cfRule>
          <xm:sqref>D5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topLeftCell="A6" zoomScale="75" zoomScaleNormal="75" zoomScaleSheetLayoutView="75" workbookViewId="0">
      <selection activeCell="G23" sqref="G23"/>
    </sheetView>
  </sheetViews>
  <sheetFormatPr defaultColWidth="9" defaultRowHeight="15.75" customHeight="1" x14ac:dyDescent="0.15"/>
  <cols>
    <col min="1" max="1" width="6.75" style="6" bestFit="1" customWidth="1"/>
    <col min="2" max="2" width="17.75" style="5" customWidth="1"/>
    <col min="3" max="3" width="9" style="5"/>
    <col min="4" max="4" width="3.625" style="5" customWidth="1"/>
    <col min="5" max="5" width="9.375" style="5" customWidth="1"/>
    <col min="6" max="6" width="9.625" style="5" customWidth="1"/>
    <col min="7" max="7" width="6.625" style="5" bestFit="1" customWidth="1"/>
    <col min="8" max="8" width="38" style="5" customWidth="1"/>
    <col min="9" max="11" width="8.375" style="5" bestFit="1" customWidth="1"/>
    <col min="12" max="12" width="4.25" style="5" bestFit="1" customWidth="1"/>
    <col min="13" max="16384" width="9" style="5"/>
  </cols>
  <sheetData>
    <row r="1" spans="1:11" ht="15.75" customHeight="1" x14ac:dyDescent="0.15">
      <c r="A1" s="35"/>
      <c r="B1" s="36"/>
      <c r="C1" s="36"/>
      <c r="D1" s="36"/>
      <c r="E1" s="36"/>
      <c r="F1" s="36"/>
      <c r="G1" s="36"/>
      <c r="H1" s="36"/>
      <c r="I1" s="36"/>
      <c r="J1" s="36"/>
      <c r="K1" s="36"/>
    </row>
    <row r="2" spans="1:11" ht="15.75" customHeight="1" x14ac:dyDescent="0.15">
      <c r="A2" s="232" t="s">
        <v>57</v>
      </c>
      <c r="B2" s="232"/>
      <c r="C2" s="232"/>
      <c r="D2" s="232"/>
      <c r="E2" s="232"/>
      <c r="F2" s="232"/>
      <c r="G2" s="232"/>
      <c r="H2" s="232"/>
      <c r="I2" s="232"/>
      <c r="J2" s="232"/>
      <c r="K2" s="232"/>
    </row>
    <row r="3" spans="1:11" ht="15.75" customHeight="1" x14ac:dyDescent="0.15">
      <c r="A3" s="232"/>
      <c r="B3" s="232"/>
      <c r="C3" s="232"/>
      <c r="D3" s="232"/>
      <c r="E3" s="232"/>
      <c r="F3" s="232"/>
      <c r="G3" s="232"/>
      <c r="H3" s="232"/>
      <c r="I3" s="232"/>
      <c r="J3" s="232"/>
      <c r="K3" s="232"/>
    </row>
    <row r="4" spans="1:11" ht="15.75" customHeight="1" x14ac:dyDescent="0.15">
      <c r="A4" s="37"/>
      <c r="B4" s="37"/>
      <c r="C4" s="37"/>
      <c r="D4" s="37"/>
      <c r="E4" s="37"/>
      <c r="F4" s="37"/>
      <c r="G4" s="37"/>
      <c r="H4" s="37"/>
      <c r="I4" s="37"/>
      <c r="J4" s="37"/>
      <c r="K4" s="37"/>
    </row>
    <row r="5" spans="1:11" ht="15.75" customHeight="1" x14ac:dyDescent="0.15">
      <c r="A5" s="37"/>
      <c r="B5" s="37"/>
      <c r="C5" s="37"/>
      <c r="D5" s="37"/>
      <c r="E5" s="37"/>
      <c r="F5" s="37"/>
      <c r="G5" s="37"/>
      <c r="H5" s="37"/>
      <c r="I5" s="37"/>
      <c r="J5" s="37"/>
      <c r="K5" s="37"/>
    </row>
    <row r="6" spans="1:11" ht="15.75" customHeight="1" x14ac:dyDescent="0.15">
      <c r="A6" s="37"/>
      <c r="B6" s="37"/>
      <c r="C6" s="37"/>
      <c r="D6" s="37"/>
      <c r="E6" s="37"/>
      <c r="F6" s="37"/>
      <c r="G6" s="37"/>
      <c r="H6" s="37"/>
      <c r="I6" s="37"/>
      <c r="J6" s="37"/>
      <c r="K6" s="37"/>
    </row>
    <row r="7" spans="1:11" ht="15.75" customHeight="1" x14ac:dyDescent="0.15">
      <c r="A7" s="37"/>
      <c r="B7" s="37"/>
      <c r="C7" s="37"/>
      <c r="D7" s="37"/>
      <c r="E7" s="37"/>
      <c r="F7" s="37"/>
      <c r="G7" s="37"/>
      <c r="H7" s="37"/>
      <c r="I7" s="37"/>
      <c r="J7" s="37"/>
      <c r="K7" s="37"/>
    </row>
    <row r="8" spans="1:11" ht="15.75" customHeight="1" x14ac:dyDescent="0.15">
      <c r="A8" s="35"/>
      <c r="B8" s="36"/>
      <c r="C8" s="36"/>
      <c r="D8" s="36"/>
      <c r="E8" s="36"/>
      <c r="F8" s="36"/>
      <c r="G8" s="36"/>
      <c r="H8" s="36"/>
      <c r="I8" s="36"/>
      <c r="J8" s="36"/>
      <c r="K8" s="36"/>
    </row>
    <row r="9" spans="1:11" ht="15.75" customHeight="1" x14ac:dyDescent="0.15">
      <c r="A9" s="38"/>
      <c r="B9" s="36"/>
      <c r="C9" s="36"/>
      <c r="D9" s="39"/>
      <c r="E9" s="36"/>
      <c r="F9" s="36"/>
      <c r="G9" s="36"/>
      <c r="H9" s="36"/>
      <c r="I9" s="36"/>
      <c r="J9" s="36"/>
      <c r="K9" s="36"/>
    </row>
    <row r="10" spans="1:11" ht="15.75" customHeight="1" x14ac:dyDescent="0.15">
      <c r="A10" s="38"/>
      <c r="B10" s="233" t="str">
        <f>表紙・注意事項!B8</f>
        <v>令和　年　月　日</v>
      </c>
      <c r="C10" s="233"/>
      <c r="D10" s="39"/>
      <c r="E10" s="36" t="s">
        <v>0</v>
      </c>
      <c r="F10" s="231" t="str">
        <f>表紙・注意事項!F8</f>
        <v>衆議院議員小選挙区選出議員選挙（福岡県第　　区）</v>
      </c>
      <c r="G10" s="231"/>
      <c r="H10" s="231"/>
      <c r="I10" s="231"/>
      <c r="J10" s="231"/>
      <c r="K10" s="36"/>
    </row>
    <row r="11" spans="1:11" ht="15.75" customHeight="1" x14ac:dyDescent="0.15">
      <c r="A11" s="38"/>
      <c r="B11" s="36"/>
      <c r="C11" s="36"/>
      <c r="D11" s="36"/>
      <c r="E11" s="35"/>
      <c r="F11" s="36"/>
      <c r="G11" s="36"/>
      <c r="H11" s="36"/>
      <c r="I11" s="36"/>
      <c r="J11" s="36"/>
      <c r="K11" s="36"/>
    </row>
    <row r="12" spans="1:11" ht="15.75" customHeight="1" x14ac:dyDescent="0.15">
      <c r="A12" s="38"/>
      <c r="B12" s="36"/>
      <c r="C12" s="36"/>
      <c r="D12" s="36"/>
      <c r="E12" s="35"/>
      <c r="F12" s="36"/>
      <c r="G12" s="36"/>
      <c r="H12" s="36"/>
      <c r="I12" s="36"/>
      <c r="J12" s="36"/>
      <c r="K12" s="36"/>
    </row>
    <row r="13" spans="1:11" ht="15.75" customHeight="1" x14ac:dyDescent="0.15">
      <c r="A13" s="38"/>
      <c r="B13" s="36"/>
      <c r="C13" s="36"/>
      <c r="D13" s="36"/>
      <c r="E13" s="35"/>
      <c r="F13" s="36"/>
      <c r="G13" s="36"/>
      <c r="H13" s="36"/>
      <c r="I13" s="36"/>
      <c r="J13" s="36"/>
      <c r="K13" s="36"/>
    </row>
    <row r="14" spans="1:11" ht="15.75" customHeight="1" x14ac:dyDescent="0.15">
      <c r="A14" s="38"/>
      <c r="B14" s="36"/>
      <c r="C14" s="36"/>
      <c r="D14" s="36"/>
      <c r="E14" s="35"/>
      <c r="F14" s="36"/>
      <c r="G14" s="36"/>
      <c r="H14" s="36"/>
      <c r="I14" s="36"/>
      <c r="J14" s="36"/>
      <c r="K14" s="36"/>
    </row>
    <row r="15" spans="1:11" ht="15.75" customHeight="1" x14ac:dyDescent="0.15">
      <c r="A15" s="35"/>
      <c r="B15" s="36"/>
      <c r="C15" s="36"/>
      <c r="D15" s="36"/>
      <c r="E15" s="36"/>
      <c r="F15" s="36"/>
      <c r="G15" s="36"/>
      <c r="H15" s="36"/>
      <c r="I15" s="36"/>
      <c r="J15" s="36"/>
      <c r="K15" s="36"/>
    </row>
    <row r="16" spans="1:11" ht="15.75" customHeight="1" x14ac:dyDescent="0.15">
      <c r="A16" s="177"/>
      <c r="B16" s="234" t="s">
        <v>30</v>
      </c>
      <c r="C16" s="234"/>
      <c r="D16" s="36"/>
      <c r="E16" s="186" t="str">
        <f>IF(表紙・注意事項!E16="","",表紙・注意事項!E16)</f>
        <v/>
      </c>
      <c r="F16" s="186"/>
      <c r="G16" s="186"/>
      <c r="H16" s="186"/>
      <c r="I16" s="47"/>
      <c r="J16" s="47"/>
      <c r="K16" s="47"/>
    </row>
    <row r="17" spans="1:11" ht="15.75" customHeight="1" x14ac:dyDescent="0.15">
      <c r="A17" s="177"/>
      <c r="B17" s="234"/>
      <c r="C17" s="234"/>
      <c r="D17" s="35"/>
      <c r="E17" s="186"/>
      <c r="F17" s="186"/>
      <c r="G17" s="186"/>
      <c r="H17" s="186"/>
      <c r="I17" s="47"/>
      <c r="J17" s="47"/>
      <c r="K17" s="47"/>
    </row>
    <row r="18" spans="1:11" ht="15.75" customHeight="1" x14ac:dyDescent="0.15">
      <c r="A18" s="177"/>
      <c r="B18" s="234"/>
      <c r="C18" s="234"/>
      <c r="D18" s="36"/>
      <c r="E18" s="186"/>
      <c r="F18" s="186"/>
      <c r="G18" s="186"/>
      <c r="H18" s="186"/>
      <c r="I18" s="47"/>
      <c r="J18" s="47"/>
      <c r="K18" s="47"/>
    </row>
    <row r="19" spans="1:11" ht="15.75" customHeight="1" x14ac:dyDescent="0.15">
      <c r="A19" s="35"/>
      <c r="B19" s="36"/>
      <c r="C19" s="36"/>
      <c r="D19" s="36"/>
      <c r="E19" s="36"/>
      <c r="F19" s="36"/>
      <c r="G19" s="36"/>
      <c r="H19" s="36"/>
      <c r="I19" s="36"/>
      <c r="J19" s="36"/>
      <c r="K19" s="36"/>
    </row>
    <row r="20" spans="1:11" ht="15.75" customHeight="1" x14ac:dyDescent="0.15">
      <c r="A20" s="35"/>
      <c r="B20" s="36"/>
      <c r="C20" s="36"/>
      <c r="D20" s="36"/>
      <c r="E20" s="36"/>
      <c r="F20" s="36"/>
      <c r="G20" s="36"/>
      <c r="H20" s="36"/>
      <c r="I20" s="36"/>
      <c r="J20" s="36"/>
      <c r="K20" s="36"/>
    </row>
    <row r="21" spans="1:11" ht="15.75" customHeight="1" x14ac:dyDescent="0.15">
      <c r="A21" s="38"/>
      <c r="B21" s="36"/>
      <c r="C21" s="36"/>
      <c r="D21" s="36"/>
      <c r="E21" s="36"/>
      <c r="F21" s="36"/>
      <c r="G21" s="36"/>
      <c r="H21" s="36"/>
      <c r="I21" s="36"/>
      <c r="J21" s="36"/>
      <c r="K21" s="36"/>
    </row>
    <row r="22" spans="1:11" ht="15.75" customHeight="1" x14ac:dyDescent="0.15">
      <c r="A22" s="35"/>
      <c r="B22" s="36"/>
      <c r="C22" s="36"/>
      <c r="D22" s="36"/>
      <c r="E22" s="36"/>
      <c r="F22" s="40" t="s">
        <v>3</v>
      </c>
      <c r="G22" s="41" t="str">
        <f>IF(表紙・注意事項!G22="","",表紙・注意事項!G22)</f>
        <v/>
      </c>
      <c r="H22" s="42" t="s">
        <v>4</v>
      </c>
      <c r="I22" s="42"/>
      <c r="J22" s="42"/>
      <c r="K22" s="42"/>
    </row>
    <row r="23" spans="1:11" ht="15.75" customHeight="1" x14ac:dyDescent="0.15">
      <c r="A23" s="35"/>
      <c r="B23" s="36"/>
      <c r="C23" s="36"/>
      <c r="D23" s="36"/>
      <c r="E23" s="35"/>
      <c r="F23" s="35"/>
      <c r="G23" s="35"/>
      <c r="H23" s="35"/>
      <c r="I23" s="35"/>
      <c r="J23" s="35"/>
      <c r="K23" s="35"/>
    </row>
    <row r="24" spans="1:11" ht="15.75" customHeight="1" x14ac:dyDescent="0.15">
      <c r="A24" s="35"/>
      <c r="B24" s="36"/>
      <c r="C24" s="36"/>
      <c r="D24" s="36"/>
      <c r="E24" s="36"/>
      <c r="F24" s="36"/>
      <c r="G24" s="36"/>
      <c r="H24" s="36"/>
      <c r="I24" s="36"/>
      <c r="J24" s="36"/>
      <c r="K24" s="36"/>
    </row>
    <row r="25" spans="1:11" ht="15.75" customHeight="1" x14ac:dyDescent="0.15">
      <c r="A25" s="35"/>
      <c r="B25" s="36"/>
      <c r="C25" s="36"/>
      <c r="D25" s="39"/>
      <c r="E25" s="36"/>
      <c r="F25" s="36"/>
      <c r="G25" s="36"/>
      <c r="H25" s="36"/>
      <c r="I25" s="36"/>
      <c r="J25" s="36"/>
      <c r="K25" s="36"/>
    </row>
    <row r="26" spans="1:11" ht="15.75" customHeight="1" x14ac:dyDescent="0.15">
      <c r="A26" s="35"/>
      <c r="B26" s="36"/>
      <c r="C26" s="36"/>
      <c r="D26" s="36"/>
      <c r="E26" s="36"/>
      <c r="F26" s="36"/>
      <c r="G26" s="36"/>
      <c r="H26" s="36"/>
      <c r="I26" s="36"/>
      <c r="J26" s="36"/>
      <c r="K26" s="36"/>
    </row>
    <row r="27" spans="1:11" ht="15.75" customHeight="1" x14ac:dyDescent="0.15">
      <c r="A27" s="35"/>
      <c r="B27" s="36"/>
      <c r="C27" s="36"/>
      <c r="D27" s="36"/>
      <c r="E27" s="36"/>
      <c r="F27" s="36"/>
      <c r="G27" s="36"/>
      <c r="H27" s="36"/>
      <c r="I27" s="36"/>
      <c r="J27" s="36"/>
      <c r="K27" s="36"/>
    </row>
    <row r="28" spans="1:11" ht="15.75" customHeight="1" x14ac:dyDescent="0.15">
      <c r="A28" s="35"/>
      <c r="B28" s="36"/>
      <c r="C28" s="36"/>
      <c r="D28" s="36"/>
      <c r="E28" s="36"/>
      <c r="F28" s="36"/>
      <c r="G28" s="36"/>
      <c r="H28" s="36"/>
      <c r="I28" s="36"/>
      <c r="J28" s="36"/>
      <c r="K28" s="36"/>
    </row>
    <row r="29" spans="1:11" ht="15.75" customHeight="1" x14ac:dyDescent="0.15">
      <c r="A29" s="35"/>
      <c r="B29" s="43" t="s">
        <v>54</v>
      </c>
      <c r="C29" s="36"/>
      <c r="D29" s="36"/>
      <c r="E29" s="36"/>
      <c r="F29" s="36"/>
      <c r="G29" s="36"/>
      <c r="H29" s="36"/>
      <c r="I29" s="259"/>
      <c r="J29" s="260"/>
      <c r="K29" s="260"/>
    </row>
    <row r="30" spans="1:11" ht="15.75" customHeight="1" x14ac:dyDescent="0.15">
      <c r="A30" s="35"/>
      <c r="B30" s="43" t="s">
        <v>55</v>
      </c>
      <c r="C30" s="36"/>
      <c r="D30" s="36"/>
      <c r="E30" s="36"/>
      <c r="F30" s="36"/>
      <c r="G30" s="36"/>
      <c r="H30" s="36"/>
      <c r="I30" s="261"/>
      <c r="J30" s="261"/>
      <c r="K30" s="261"/>
    </row>
    <row r="31" spans="1:11" ht="15.75" customHeight="1" x14ac:dyDescent="0.15">
      <c r="A31" s="35"/>
      <c r="B31" s="43" t="s">
        <v>56</v>
      </c>
      <c r="C31" s="36"/>
      <c r="D31" s="36"/>
      <c r="E31" s="36"/>
      <c r="F31" s="36"/>
      <c r="G31" s="36"/>
      <c r="H31" s="36"/>
      <c r="I31" s="262"/>
      <c r="J31" s="263"/>
      <c r="K31" s="263"/>
    </row>
    <row r="32" spans="1:11" ht="15.75" customHeight="1" x14ac:dyDescent="0.15">
      <c r="A32" s="35"/>
      <c r="B32" s="36"/>
      <c r="C32" s="36"/>
      <c r="D32" s="36"/>
      <c r="E32" s="36"/>
      <c r="F32" s="36"/>
      <c r="G32" s="36"/>
      <c r="H32" s="36"/>
      <c r="I32" s="263"/>
      <c r="J32" s="263"/>
      <c r="K32" s="263"/>
    </row>
  </sheetData>
  <sheetProtection selectLockedCells="1"/>
  <mergeCells count="9">
    <mergeCell ref="J31:J32"/>
    <mergeCell ref="K31:K32"/>
    <mergeCell ref="F10:J10"/>
    <mergeCell ref="E16:H18"/>
    <mergeCell ref="A2:K3"/>
    <mergeCell ref="B10:C10"/>
    <mergeCell ref="A16:A18"/>
    <mergeCell ref="B16:C18"/>
    <mergeCell ref="I31:I32"/>
  </mergeCells>
  <phoneticPr fontId="21"/>
  <pageMargins left="0.98425196850393704" right="0.98425196850393704" top="1.1811023622047245" bottom="0.39370078740157483" header="0" footer="0"/>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view="pageBreakPreview" topLeftCell="A6" zoomScale="75" zoomScaleNormal="75" zoomScaleSheetLayoutView="75" workbookViewId="0">
      <selection activeCell="B18" sqref="B18:C18"/>
    </sheetView>
  </sheetViews>
  <sheetFormatPr defaultColWidth="9" defaultRowHeight="13.5" x14ac:dyDescent="0.15"/>
  <cols>
    <col min="1" max="1" width="5.25" style="1" customWidth="1"/>
    <col min="2" max="3" width="19.625" style="1" customWidth="1"/>
    <col min="4" max="5" width="20.125" style="1" customWidth="1"/>
    <col min="6" max="6" width="41.25" style="1" customWidth="1"/>
    <col min="7" max="7" width="5.625" style="1" customWidth="1"/>
    <col min="8" max="16384" width="9" style="1"/>
  </cols>
  <sheetData>
    <row r="2" spans="1:7" ht="14.25" x14ac:dyDescent="0.15">
      <c r="A2" s="236" t="s">
        <v>49</v>
      </c>
      <c r="B2" s="236"/>
      <c r="C2" s="236"/>
      <c r="D2" s="236"/>
      <c r="E2" s="236"/>
      <c r="F2" s="236"/>
      <c r="G2" s="236"/>
    </row>
    <row r="3" spans="1:7" s="3" customFormat="1" ht="9" x14ac:dyDescent="0.15">
      <c r="A3" s="14"/>
      <c r="B3" s="14"/>
      <c r="C3" s="14"/>
      <c r="D3" s="14"/>
      <c r="E3" s="14"/>
      <c r="F3" s="14"/>
      <c r="G3" s="14"/>
    </row>
    <row r="4" spans="1:7" ht="39" customHeight="1" x14ac:dyDescent="0.15">
      <c r="A4" s="9"/>
      <c r="B4" s="15" t="s">
        <v>31</v>
      </c>
      <c r="C4" s="16" t="s">
        <v>50</v>
      </c>
      <c r="D4" s="15" t="s">
        <v>32</v>
      </c>
      <c r="E4" s="17" t="s">
        <v>25</v>
      </c>
      <c r="F4" s="18" t="s">
        <v>33</v>
      </c>
      <c r="G4" s="9"/>
    </row>
    <row r="5" spans="1:7" s="13" customFormat="1" ht="29.25" customHeight="1" x14ac:dyDescent="0.15">
      <c r="A5" s="19"/>
      <c r="B5" s="76"/>
      <c r="C5" s="20"/>
      <c r="D5" s="21"/>
      <c r="E5" s="21"/>
      <c r="F5" s="21"/>
      <c r="G5" s="19"/>
    </row>
    <row r="6" spans="1:7" s="13" customFormat="1" ht="29.25" customHeight="1" x14ac:dyDescent="0.15">
      <c r="A6" s="19"/>
      <c r="B6" s="77"/>
      <c r="C6" s="22"/>
      <c r="D6" s="23"/>
      <c r="E6" s="23"/>
      <c r="F6" s="23"/>
      <c r="G6" s="19"/>
    </row>
    <row r="7" spans="1:7" s="13" customFormat="1" ht="29.25" customHeight="1" x14ac:dyDescent="0.15">
      <c r="A7" s="19"/>
      <c r="B7" s="77"/>
      <c r="C7" s="22"/>
      <c r="D7" s="23"/>
      <c r="E7" s="23"/>
      <c r="F7" s="23"/>
      <c r="G7" s="19"/>
    </row>
    <row r="8" spans="1:7" s="13" customFormat="1" ht="29.25" customHeight="1" x14ac:dyDescent="0.15">
      <c r="A8" s="19"/>
      <c r="B8" s="77"/>
      <c r="C8" s="22"/>
      <c r="D8" s="23"/>
      <c r="E8" s="23"/>
      <c r="F8" s="23"/>
      <c r="G8" s="19"/>
    </row>
    <row r="9" spans="1:7" s="13" customFormat="1" ht="29.25" customHeight="1" x14ac:dyDescent="0.15">
      <c r="A9" s="19"/>
      <c r="B9" s="77"/>
      <c r="C9" s="22"/>
      <c r="D9" s="23"/>
      <c r="E9" s="23"/>
      <c r="F9" s="23"/>
      <c r="G9" s="19"/>
    </row>
    <row r="10" spans="1:7" s="13" customFormat="1" ht="29.25" customHeight="1" x14ac:dyDescent="0.15">
      <c r="A10" s="19"/>
      <c r="B10" s="77"/>
      <c r="C10" s="22"/>
      <c r="D10" s="23"/>
      <c r="E10" s="23"/>
      <c r="F10" s="23"/>
      <c r="G10" s="19"/>
    </row>
    <row r="11" spans="1:7" s="13" customFormat="1" ht="29.25" customHeight="1" x14ac:dyDescent="0.15">
      <c r="A11" s="19"/>
      <c r="B11" s="77"/>
      <c r="C11" s="22"/>
      <c r="D11" s="23"/>
      <c r="E11" s="23"/>
      <c r="F11" s="23"/>
      <c r="G11" s="19"/>
    </row>
    <row r="12" spans="1:7" s="13" customFormat="1" ht="29.25" customHeight="1" x14ac:dyDescent="0.15">
      <c r="A12" s="19"/>
      <c r="B12" s="77"/>
      <c r="C12" s="22"/>
      <c r="D12" s="23"/>
      <c r="E12" s="23"/>
      <c r="F12" s="23"/>
      <c r="G12" s="19"/>
    </row>
    <row r="13" spans="1:7" s="13" customFormat="1" ht="29.25" customHeight="1" x14ac:dyDescent="0.15">
      <c r="A13" s="19"/>
      <c r="B13" s="77"/>
      <c r="C13" s="22"/>
      <c r="D13" s="23"/>
      <c r="E13" s="23"/>
      <c r="F13" s="23"/>
      <c r="G13" s="19"/>
    </row>
    <row r="14" spans="1:7" s="13" customFormat="1" ht="29.25" customHeight="1" x14ac:dyDescent="0.15">
      <c r="A14" s="19"/>
      <c r="B14" s="77"/>
      <c r="C14" s="22"/>
      <c r="D14" s="23"/>
      <c r="E14" s="23"/>
      <c r="F14" s="23"/>
      <c r="G14" s="19"/>
    </row>
    <row r="15" spans="1:7" s="13" customFormat="1" ht="29.25" customHeight="1" x14ac:dyDescent="0.15">
      <c r="A15" s="19"/>
      <c r="B15" s="77"/>
      <c r="C15" s="22"/>
      <c r="D15" s="23"/>
      <c r="E15" s="23"/>
      <c r="F15" s="23"/>
      <c r="G15" s="19"/>
    </row>
    <row r="16" spans="1:7" s="13" customFormat="1" ht="29.25" customHeight="1" x14ac:dyDescent="0.15">
      <c r="A16" s="19"/>
      <c r="B16" s="78"/>
      <c r="C16" s="24"/>
      <c r="D16" s="25"/>
      <c r="E16" s="25"/>
      <c r="F16" s="25"/>
      <c r="G16" s="19"/>
    </row>
    <row r="17" spans="1:7" x14ac:dyDescent="0.15">
      <c r="A17" s="9"/>
      <c r="B17" s="9"/>
      <c r="C17" s="9"/>
      <c r="D17" s="9"/>
      <c r="E17" s="9"/>
      <c r="F17" s="9"/>
      <c r="G17" s="9"/>
    </row>
    <row r="18" spans="1:7" ht="17.25" x14ac:dyDescent="0.15">
      <c r="A18" s="26"/>
      <c r="B18" s="277" t="str">
        <f>"１ "&amp;表紙・注意事項!B8&amp;" 執行    "</f>
        <v>１ 令和　年　月　日 執行    </v>
      </c>
      <c r="C18" s="277"/>
      <c r="D18" s="235" t="str">
        <f>表紙・注意事項!F8</f>
        <v>衆議院議員小選挙区選出議員選挙（福岡県第　　区）</v>
      </c>
      <c r="E18" s="235"/>
      <c r="F18" s="235"/>
      <c r="G18" s="9"/>
    </row>
    <row r="19" spans="1:7" x14ac:dyDescent="0.15">
      <c r="A19" s="9"/>
      <c r="B19" s="9"/>
      <c r="C19" s="9"/>
      <c r="D19" s="9"/>
      <c r="E19" s="9"/>
      <c r="F19" s="9"/>
      <c r="G19" s="9"/>
    </row>
    <row r="20" spans="1:7" ht="17.25" x14ac:dyDescent="0.15">
      <c r="A20" s="26"/>
      <c r="B20" s="238" t="s">
        <v>52</v>
      </c>
      <c r="C20" s="238"/>
      <c r="D20" s="237" t="str">
        <f>IF(表紙・注意事項!E16="","",表紙・注意事項!E16)</f>
        <v/>
      </c>
      <c r="E20" s="237"/>
      <c r="F20" s="237"/>
      <c r="G20" s="9"/>
    </row>
    <row r="21" spans="1:7" x14ac:dyDescent="0.15">
      <c r="A21" s="9"/>
      <c r="B21" s="27"/>
      <c r="C21" s="9"/>
      <c r="D21" s="9"/>
      <c r="E21" s="9"/>
      <c r="F21" s="9"/>
      <c r="G21" s="9"/>
    </row>
    <row r="22" spans="1:7" ht="17.25" x14ac:dyDescent="0.15">
      <c r="A22" s="26"/>
      <c r="B22" s="239" t="s">
        <v>53</v>
      </c>
      <c r="C22" s="239"/>
      <c r="D22" s="237" t="str">
        <f>IF('支出の部 (最終)・宣誓欄'!F22="","",'支出の部 (最終)・宣誓欄'!F22)</f>
        <v/>
      </c>
      <c r="E22" s="237"/>
      <c r="F22" s="237"/>
      <c r="G22" s="9"/>
    </row>
    <row r="23" spans="1:7" x14ac:dyDescent="0.15">
      <c r="A23" s="9"/>
      <c r="B23" s="9"/>
      <c r="C23" s="9"/>
      <c r="D23" s="9"/>
      <c r="E23" s="9"/>
      <c r="F23" s="9"/>
      <c r="G23" s="9"/>
    </row>
    <row r="24" spans="1:7" x14ac:dyDescent="0.15">
      <c r="A24" s="9"/>
      <c r="B24" s="9"/>
      <c r="C24" s="9"/>
      <c r="D24" s="9"/>
      <c r="E24" s="9"/>
      <c r="F24" s="9"/>
      <c r="G24" s="9"/>
    </row>
    <row r="25" spans="1:7" x14ac:dyDescent="0.15">
      <c r="A25" s="28" t="s">
        <v>38</v>
      </c>
      <c r="B25" s="9"/>
      <c r="C25" s="9"/>
      <c r="D25" s="9"/>
      <c r="E25" s="9"/>
      <c r="F25" s="9"/>
      <c r="G25" s="9"/>
    </row>
    <row r="26" spans="1:7" x14ac:dyDescent="0.15">
      <c r="A26" s="29" t="s">
        <v>39</v>
      </c>
      <c r="B26" s="9"/>
      <c r="C26" s="9"/>
      <c r="D26" s="9"/>
      <c r="E26" s="9"/>
      <c r="F26" s="9"/>
      <c r="G26" s="9"/>
    </row>
    <row r="27" spans="1:7" x14ac:dyDescent="0.15">
      <c r="A27" s="9"/>
      <c r="B27" s="9"/>
      <c r="C27" s="9"/>
      <c r="D27" s="9"/>
      <c r="E27" s="9"/>
      <c r="F27" s="9"/>
      <c r="G27" s="9"/>
    </row>
  </sheetData>
  <sheetProtection formatCells="0" insertRows="0" deleteRows="0" selectLockedCells="1"/>
  <mergeCells count="7">
    <mergeCell ref="D18:F18"/>
    <mergeCell ref="A2:G2"/>
    <mergeCell ref="D22:F22"/>
    <mergeCell ref="D20:F20"/>
    <mergeCell ref="B18:C18"/>
    <mergeCell ref="B20:C20"/>
    <mergeCell ref="B22:C22"/>
  </mergeCells>
  <phoneticPr fontId="1"/>
  <dataValidations count="1">
    <dataValidation type="date" operator="greaterThan" allowBlank="1" showInputMessage="1" showErrorMessage="1" errorTitle="日付の入力方法" error="2020/9/12_x000a_令和2年9月12日_x000a_R2.9.12_x000a_のように年月日を入力してください。" sqref="B5:B16">
      <formula1>42736</formula1>
    </dataValidation>
  </dataValidations>
  <pageMargins left="0.78740157480314965" right="0.78740157480314965" top="0.78740157480314965" bottom="0" header="0.78740157480314965" footer="0"/>
  <pageSetup paperSize="9" scale="9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75" zoomScaleNormal="75" zoomScaleSheetLayoutView="75" workbookViewId="0">
      <selection activeCell="D3" sqref="D3"/>
    </sheetView>
  </sheetViews>
  <sheetFormatPr defaultColWidth="9" defaultRowHeight="13.5" x14ac:dyDescent="0.15"/>
  <cols>
    <col min="1" max="1" width="5.375" style="1" customWidth="1"/>
    <col min="2" max="2" width="39.25" style="1" customWidth="1"/>
    <col min="3" max="3" width="19.625" style="1" customWidth="1"/>
    <col min="4" max="4" width="60.875" style="1" customWidth="1"/>
    <col min="5" max="5" width="6" style="1" customWidth="1"/>
    <col min="6" max="6" width="21.125" style="1" customWidth="1"/>
    <col min="7" max="7" width="3.375" style="1" bestFit="1" customWidth="1"/>
    <col min="8" max="16384" width="9" style="1"/>
  </cols>
  <sheetData>
    <row r="1" spans="1:5" ht="21" customHeight="1" x14ac:dyDescent="0.15">
      <c r="A1" s="236" t="s">
        <v>51</v>
      </c>
      <c r="B1" s="236"/>
      <c r="C1" s="236"/>
      <c r="D1" s="236"/>
      <c r="E1" s="236"/>
    </row>
    <row r="2" spans="1:5" x14ac:dyDescent="0.15">
      <c r="A2" s="9"/>
      <c r="B2" s="9"/>
      <c r="C2" s="9"/>
      <c r="D2" s="9"/>
      <c r="E2" s="9"/>
    </row>
    <row r="3" spans="1:5" ht="26.25" customHeight="1" x14ac:dyDescent="0.15">
      <c r="A3" s="9"/>
      <c r="B3" s="240" t="s">
        <v>36</v>
      </c>
      <c r="C3" s="240"/>
      <c r="D3" s="30" t="s">
        <v>25</v>
      </c>
      <c r="E3" s="9"/>
    </row>
    <row r="4" spans="1:5" ht="56.25" customHeight="1" x14ac:dyDescent="0.15">
      <c r="A4" s="9"/>
      <c r="B4" s="241"/>
      <c r="C4" s="241"/>
      <c r="D4" s="31"/>
      <c r="E4" s="9"/>
    </row>
    <row r="5" spans="1:5" x14ac:dyDescent="0.15">
      <c r="A5" s="9"/>
      <c r="B5" s="9"/>
      <c r="C5" s="9"/>
      <c r="D5" s="9"/>
      <c r="E5" s="9"/>
    </row>
    <row r="6" spans="1:5" x14ac:dyDescent="0.15">
      <c r="A6" s="9"/>
      <c r="B6" s="9"/>
      <c r="C6" s="9"/>
      <c r="D6" s="9"/>
      <c r="E6" s="9"/>
    </row>
    <row r="7" spans="1:5" ht="17.25" x14ac:dyDescent="0.15">
      <c r="A7" s="26"/>
      <c r="B7" s="278" t="str">
        <f>"１ "&amp;表紙・注意事項!B8&amp;" 執行         "</f>
        <v>１ 令和　年　月　日 執行         </v>
      </c>
      <c r="C7" s="237" t="str">
        <f>徴難明細書!D18</f>
        <v>衆議院議員小選挙区選出議員選挙（福岡県第　　区）</v>
      </c>
      <c r="D7" s="237"/>
      <c r="E7" s="9"/>
    </row>
    <row r="8" spans="1:5" x14ac:dyDescent="0.15">
      <c r="A8" s="9"/>
      <c r="B8" s="9"/>
      <c r="C8" s="9"/>
      <c r="D8" s="9"/>
      <c r="E8" s="9"/>
    </row>
    <row r="9" spans="1:5" x14ac:dyDescent="0.15">
      <c r="A9" s="9"/>
      <c r="B9" s="9"/>
      <c r="C9" s="9"/>
      <c r="D9" s="9"/>
      <c r="E9" s="9"/>
    </row>
    <row r="10" spans="1:5" ht="17.25" x14ac:dyDescent="0.15">
      <c r="A10" s="26"/>
      <c r="B10" s="28" t="s">
        <v>34</v>
      </c>
      <c r="C10" s="237" t="str">
        <f>徴難明細書!D20</f>
        <v/>
      </c>
      <c r="D10" s="237"/>
      <c r="E10" s="9"/>
    </row>
    <row r="11" spans="1:5" x14ac:dyDescent="0.15">
      <c r="A11" s="9"/>
      <c r="B11" s="27"/>
      <c r="C11" s="9"/>
      <c r="D11" s="9"/>
      <c r="E11" s="9"/>
    </row>
    <row r="12" spans="1:5" x14ac:dyDescent="0.15">
      <c r="A12" s="9"/>
      <c r="B12" s="27"/>
      <c r="C12" s="9"/>
      <c r="D12" s="9"/>
      <c r="E12" s="9"/>
    </row>
    <row r="13" spans="1:5" ht="17.25" x14ac:dyDescent="0.15">
      <c r="A13" s="26"/>
      <c r="B13" s="28" t="s">
        <v>35</v>
      </c>
      <c r="C13" s="237" t="str">
        <f>徴難明細書!D22</f>
        <v/>
      </c>
      <c r="D13" s="237"/>
      <c r="E13" s="9"/>
    </row>
    <row r="14" spans="1:5" ht="15" x14ac:dyDescent="0.15">
      <c r="A14" s="32"/>
      <c r="B14" s="27"/>
      <c r="C14" s="33"/>
      <c r="D14" s="33"/>
      <c r="E14" s="9"/>
    </row>
    <row r="15" spans="1:5" x14ac:dyDescent="0.15">
      <c r="A15" s="9"/>
      <c r="B15" s="9"/>
      <c r="C15" s="9"/>
      <c r="D15" s="9"/>
      <c r="E15" s="9"/>
    </row>
    <row r="16" spans="1:5" x14ac:dyDescent="0.15">
      <c r="A16" s="28" t="s">
        <v>40</v>
      </c>
      <c r="B16" s="9"/>
      <c r="C16" s="9"/>
      <c r="D16" s="9"/>
      <c r="E16" s="9"/>
    </row>
    <row r="17" spans="1:5" x14ac:dyDescent="0.15">
      <c r="A17" s="9"/>
      <c r="B17" s="9"/>
      <c r="C17" s="9"/>
      <c r="D17" s="9"/>
      <c r="E17" s="9"/>
    </row>
    <row r="18" spans="1:5" x14ac:dyDescent="0.15">
      <c r="A18" s="34" t="s">
        <v>41</v>
      </c>
      <c r="B18" s="9"/>
      <c r="C18" s="9"/>
      <c r="D18" s="9"/>
      <c r="E18" s="9"/>
    </row>
    <row r="19" spans="1:5" x14ac:dyDescent="0.15">
      <c r="A19" s="9"/>
      <c r="B19" s="9"/>
      <c r="C19" s="9"/>
      <c r="D19" s="9"/>
      <c r="E19" s="9"/>
    </row>
    <row r="20" spans="1:5" x14ac:dyDescent="0.15">
      <c r="A20" s="34" t="s">
        <v>42</v>
      </c>
      <c r="B20" s="9"/>
      <c r="C20" s="9"/>
      <c r="D20" s="9"/>
      <c r="E20" s="9"/>
    </row>
    <row r="21" spans="1:5" x14ac:dyDescent="0.15">
      <c r="A21" s="9"/>
      <c r="B21" s="9"/>
      <c r="C21" s="9"/>
      <c r="D21" s="9"/>
      <c r="E21" s="9"/>
    </row>
    <row r="22" spans="1:5" x14ac:dyDescent="0.15">
      <c r="A22" s="34" t="s">
        <v>43</v>
      </c>
      <c r="B22" s="9"/>
      <c r="C22" s="9"/>
      <c r="D22" s="9"/>
      <c r="E22" s="9"/>
    </row>
    <row r="23" spans="1:5" x14ac:dyDescent="0.15">
      <c r="A23" s="9"/>
      <c r="B23" s="9"/>
      <c r="C23" s="9"/>
      <c r="D23" s="9"/>
      <c r="E23" s="9"/>
    </row>
  </sheetData>
  <sheetProtection formatCells="0" selectLockedCells="1"/>
  <mergeCells count="6">
    <mergeCell ref="C10:D10"/>
    <mergeCell ref="C7:D7"/>
    <mergeCell ref="A1:E1"/>
    <mergeCell ref="C13:D13"/>
    <mergeCell ref="B3:C3"/>
    <mergeCell ref="B4:C4"/>
  </mergeCells>
  <phoneticPr fontId="1"/>
  <printOptions horizontalCentered="1"/>
  <pageMargins left="0.78740157480314965" right="0.78740157480314965" top="0.78740157480314965" bottom="2.3622047244094491" header="0" footer="0"/>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表紙・注意事項</vt:lpstr>
      <vt:lpstr>収入の部</vt:lpstr>
      <vt:lpstr>収入の部 (最終)</vt:lpstr>
      <vt:lpstr>支出の部</vt:lpstr>
      <vt:lpstr>支出の部 (最終)・宣誓欄</vt:lpstr>
      <vt:lpstr>領収書表紙</vt:lpstr>
      <vt:lpstr>徴難明細書</vt:lpstr>
      <vt:lpstr>支出目的書</vt:lpstr>
      <vt:lpstr>支出の部!Print_Area</vt:lpstr>
      <vt:lpstr>'支出の部 (最終)・宣誓欄'!Print_Area</vt:lpstr>
      <vt:lpstr>収入の部!Print_Area</vt:lpstr>
      <vt:lpstr>'収入の部 (最終)'!Print_Area</vt:lpstr>
      <vt:lpstr>徴難明細書!Print_Area</vt:lpstr>
      <vt:lpstr>表紙・注意事項!Print_Area</vt:lpstr>
      <vt:lpstr>領収書表紙!Print_Area</vt:lpstr>
      <vt:lpstr>'支出の部 (最終)・宣誓欄'!Print_Titles</vt:lpstr>
      <vt:lpstr>支出目的書!Print_Titles</vt:lpstr>
      <vt:lpstr>'収入の部 (最終)'!Print_Titles</vt:lpstr>
      <vt:lpstr>徴難明細書!Print_Titles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2013-04-08T13:00:30Z</cp:lastPrinted>
  <dcterms:created xsi:type="dcterms:W3CDTF">2006-09-13T11:12:02Z</dcterms:created>
  <dcterms:modified xsi:type="dcterms:W3CDTF">2025-05-03T06:51:55Z</dcterms:modified>
</cp:coreProperties>
</file>