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H:\令和7年度\Q　県営（土地改良事業）\Q-2    県営事業　設計書\Q-2-0　起工・変更設計書\尾倉・千代丸\01_R7-K01【ほ場整備工事（尾倉工区）】\入札\"/>
    </mc:Choice>
  </mc:AlternateContent>
  <bookViews>
    <workbookView xWindow="28680" yWindow="-120" windowWidth="29040" windowHeight="15720" tabRatio="818"/>
  </bookViews>
  <sheets>
    <sheet name="内訳書" sheetId="41" r:id="rId1"/>
  </sheets>
  <definedNames>
    <definedName name="_xlnm.Print_Area" localSheetId="0">内訳書!$J$1:$O$322</definedName>
    <definedName name="_xlnm.Print_Titles" localSheetId="0">内訳書!$19:$19</definedName>
    <definedName name="_xlnm.Print_Titles">#REF!</definedName>
    <definedName name="業者コード" localSheetId="0">内訳書!$M$4</definedName>
    <definedName name="業者名" localSheetId="0">内訳書!$M$5</definedName>
    <definedName name="工事価格" localSheetId="0">内訳書!$O$320</definedName>
    <definedName name="工事番号" localSheetId="0">内訳書!$K$8</definedName>
    <definedName name="工事番号">#REF!</definedName>
    <definedName name="工事費計" localSheetId="0">内訳書!$O$322</definedName>
    <definedName name="工事名" localSheetId="0">内訳書!$K$9</definedName>
    <definedName name="項目001" localSheetId="0">内訳書!$K$4</definedName>
    <definedName name="項目001">#REF!</definedName>
    <definedName name="項目002" localSheetId="0">内訳書!$K$5</definedName>
    <definedName name="項目002">#REF!</definedName>
    <definedName name="項目003" localSheetId="0">内訳書!$K$6</definedName>
    <definedName name="項目003">#REF!</definedName>
    <definedName name="項目004" localSheetId="0">内訳書!$K$7</definedName>
    <definedName name="消費税" localSheetId="0">内訳書!$O$321</definedName>
    <definedName name="内訳書工事価格総計">#REF!</definedName>
  </definedNames>
  <calcPr calcId="152511"/>
</workbook>
</file>

<file path=xl/calcChain.xml><?xml version="1.0" encoding="utf-8"?>
<calcChain xmlns="http://schemas.openxmlformats.org/spreadsheetml/2006/main">
  <c r="O25" i="41" l="1"/>
  <c r="O24" i="41" s="1"/>
  <c r="O32" i="41"/>
  <c r="O35" i="41"/>
  <c r="O37" i="41"/>
  <c r="O40" i="41"/>
  <c r="O44" i="41"/>
  <c r="O43" i="41" s="1"/>
  <c r="O54" i="41"/>
  <c r="O53" i="41" s="1"/>
  <c r="O69" i="41"/>
  <c r="O77" i="41"/>
  <c r="O90" i="41"/>
  <c r="O100" i="41"/>
  <c r="O149" i="41"/>
  <c r="O158" i="41"/>
  <c r="O160" i="41"/>
  <c r="O165" i="41"/>
  <c r="O176" i="41"/>
  <c r="O185" i="41"/>
  <c r="O222" i="41"/>
  <c r="O164" i="41" s="1"/>
  <c r="O227" i="41"/>
  <c r="O226" i="41" s="1"/>
  <c r="O240" i="41"/>
  <c r="O239" i="41" s="1"/>
  <c r="O248" i="41"/>
  <c r="O268" i="41"/>
  <c r="O279" i="41"/>
  <c r="O278" i="41" s="1"/>
  <c r="O280" i="41"/>
  <c r="O282" i="41"/>
  <c r="O287" i="41"/>
  <c r="O294" i="41"/>
  <c r="O293" i="41" s="1"/>
  <c r="O292" i="41" s="1"/>
  <c r="O290" i="41" s="1"/>
  <c r="O289" i="41" s="1"/>
  <c r="O300" i="41"/>
  <c r="O299" i="41" s="1"/>
  <c r="O298" i="41" s="1"/>
  <c r="O302" i="41"/>
  <c r="O304" i="41"/>
  <c r="O309" i="41"/>
  <c r="O308" i="41" s="1"/>
  <c r="O307" i="41" s="1"/>
  <c r="O311" i="41"/>
  <c r="O313" i="41"/>
  <c r="O315" i="41"/>
  <c r="O23" i="41" l="1"/>
  <c r="O22" i="41" s="1"/>
  <c r="O21" i="41" s="1"/>
  <c r="O318" i="41" s="1"/>
  <c r="O320" i="41" s="1"/>
  <c r="O321" i="41" l="1"/>
  <c r="O322" i="41" s="1"/>
</calcChain>
</file>

<file path=xl/comments1.xml><?xml version="1.0" encoding="utf-8"?>
<comments xmlns="http://schemas.openxmlformats.org/spreadsheetml/2006/main">
  <authors>
    <author>MIwasaki</author>
  </authors>
  <commentList>
    <comment ref="E1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行番号
</t>
        </r>
      </text>
    </comment>
    <comment ref="F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費目コード
</t>
        </r>
      </text>
    </comment>
    <comment ref="G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レベル
</t>
        </r>
      </text>
    </comment>
  </commentList>
</comments>
</file>

<file path=xl/sharedStrings.xml><?xml version="1.0" encoding="utf-8"?>
<sst xmlns="http://schemas.openxmlformats.org/spreadsheetml/2006/main" count="940" uniqueCount="350">
  <si>
    <t>#&amp;$SKHDIN_HINAGATA3#&amp;$</t>
  </si>
  <si>
    <t>07-6140610010715</t>
  </si>
  <si>
    <t>ほ場整備工事（尾倉工区）</t>
  </si>
  <si>
    <t>工事費内訳書</t>
  </si>
  <si>
    <t>20250826114454</t>
  </si>
  <si>
    <t>許可区分（大臣・知事）</t>
  </si>
  <si>
    <t>内訳書</t>
  </si>
  <si>
    <t>年度</t>
  </si>
  <si>
    <t>令和7年度</t>
  </si>
  <si>
    <t xml:space="preserve">建 設 業 許 可 番 号  </t>
  </si>
  <si>
    <t>K_名称</t>
  </si>
  <si>
    <t>入力(積上有り）背景色</t>
  </si>
  <si>
    <t>起工番号</t>
  </si>
  <si>
    <t>1号</t>
  </si>
  <si>
    <t>業    者    名　　　　</t>
  </si>
  <si>
    <t>L_規格</t>
  </si>
  <si>
    <t>入力(積上無し）背景色</t>
  </si>
  <si>
    <t>事業名</t>
  </si>
  <si>
    <t>経営体育成基盤整備事業</t>
  </si>
  <si>
    <t>M_数量</t>
  </si>
  <si>
    <t>積上げ無し文字色</t>
  </si>
  <si>
    <t>年度,1,20,1</t>
  </si>
  <si>
    <t>地区名</t>
  </si>
  <si>
    <t>尾倉・千代丸地区</t>
  </si>
  <si>
    <t>N_単位</t>
  </si>
  <si>
    <t>工事名称行背景色</t>
  </si>
  <si>
    <t>起工番号,1,20,1</t>
  </si>
  <si>
    <t>工事番号</t>
  </si>
  <si>
    <t>O_金額</t>
  </si>
  <si>
    <t>工事価格行背景色</t>
  </si>
  <si>
    <t>事業名,1,80,1</t>
  </si>
  <si>
    <t>工事名</t>
  </si>
  <si>
    <t>地区名,1,80,1</t>
  </si>
  <si>
    <t>工事区分・工種・種別</t>
  </si>
  <si>
    <t>規 格 名 称</t>
  </si>
  <si>
    <t>数 量</t>
  </si>
  <si>
    <t>単 位</t>
  </si>
  <si>
    <t>金 額</t>
  </si>
  <si>
    <t/>
  </si>
  <si>
    <t xml:space="preserve">  工事原価</t>
  </si>
  <si>
    <t>式</t>
  </si>
  <si>
    <t xml:space="preserve">   直接工事費</t>
  </si>
  <si>
    <t xml:space="preserve">    直接工事費（仮設工を除く）</t>
  </si>
  <si>
    <t xml:space="preserve">     整地工</t>
  </si>
  <si>
    <t xml:space="preserve">      整地工</t>
  </si>
  <si>
    <t xml:space="preserve">       積込（ルーズ）</t>
  </si>
  <si>
    <t>m3</t>
  </si>
  <si>
    <t xml:space="preserve">       表土剥ぎ</t>
  </si>
  <si>
    <t>土砂</t>
  </si>
  <si>
    <t xml:space="preserve">       整地工（基盤整地）</t>
  </si>
  <si>
    <t>ha</t>
  </si>
  <si>
    <t xml:space="preserve">       不整地運搬</t>
  </si>
  <si>
    <t>80m以下</t>
  </si>
  <si>
    <t>180m以下</t>
  </si>
  <si>
    <t>310m以下</t>
  </si>
  <si>
    <t xml:space="preserve">      整形仕上げ工</t>
  </si>
  <si>
    <t xml:space="preserve">       畦畔工</t>
  </si>
  <si>
    <t>B=0.30m、H=0.0m</t>
  </si>
  <si>
    <t>ｍ</t>
  </si>
  <si>
    <t xml:space="preserve">       SP 法面整形</t>
  </si>
  <si>
    <t>盛土部,無し,無し,ﾚｷ質土､砂及び砂質土､粘性土,あり</t>
  </si>
  <si>
    <t>㎡</t>
  </si>
  <si>
    <t xml:space="preserve">      進入路工</t>
  </si>
  <si>
    <t xml:space="preserve">       進入路</t>
  </si>
  <si>
    <t>B=3.0m</t>
  </si>
  <si>
    <t>箇所</t>
  </si>
  <si>
    <t xml:space="preserve">      田面付帯工</t>
  </si>
  <si>
    <t xml:space="preserve">       田面排水口</t>
  </si>
  <si>
    <t>直接,塩ビ管(VU),200mm,砂質土</t>
  </si>
  <si>
    <t xml:space="preserve">       田面用既製桝</t>
  </si>
  <si>
    <t>排水桝,蓋無し,３００×２００×５００</t>
  </si>
  <si>
    <t xml:space="preserve">      構造物取壊し工</t>
  </si>
  <si>
    <t xml:space="preserve">       コンクリート構造物取壊し</t>
  </si>
  <si>
    <t>なし</t>
  </si>
  <si>
    <t xml:space="preserve">       殻運搬・処理</t>
  </si>
  <si>
    <t xml:space="preserve">     用水路工</t>
  </si>
  <si>
    <t xml:space="preserve">      用水路工</t>
  </si>
  <si>
    <t>支線1号用水管路</t>
  </si>
  <si>
    <t xml:space="preserve">       パイプライン（VUφ150）</t>
  </si>
  <si>
    <t>田面部</t>
  </si>
  <si>
    <t xml:space="preserve">       パイプライン（VPφ150）</t>
  </si>
  <si>
    <t>道路横断部</t>
  </si>
  <si>
    <t>町道横断部</t>
  </si>
  <si>
    <t xml:space="preserve">       メカニカル継手 ベント</t>
  </si>
  <si>
    <t>φ150×45°</t>
  </si>
  <si>
    <t>個</t>
  </si>
  <si>
    <t>φ150×90°</t>
  </si>
  <si>
    <t xml:space="preserve">       １号水管橋基礎工</t>
  </si>
  <si>
    <t xml:space="preserve">       ２号水管橋基礎工</t>
  </si>
  <si>
    <t xml:space="preserve">     排水路工</t>
  </si>
  <si>
    <t xml:space="preserve">      排水路工</t>
  </si>
  <si>
    <t>支線1-1号排水路</t>
  </si>
  <si>
    <t xml:space="preserve">       底張コンクリート</t>
  </si>
  <si>
    <t>-</t>
  </si>
  <si>
    <t xml:space="preserve">       法面整形</t>
  </si>
  <si>
    <t>盛土部,購入しない</t>
  </si>
  <si>
    <t xml:space="preserve">       溝畔</t>
  </si>
  <si>
    <t>B=0.50ｍ,1:1.0,砂質土</t>
  </si>
  <si>
    <t xml:space="preserve">       柵渠Ⅱ型（支線1-1号排水路 その１）</t>
  </si>
  <si>
    <t>700mm×600mm</t>
  </si>
  <si>
    <t xml:space="preserve">       柵渠Ⅱ型（支線1-1号排水路 その２）</t>
  </si>
  <si>
    <t xml:space="preserve">       柵渠Ⅱ型（支線1-1号排水路 その３）</t>
  </si>
  <si>
    <t xml:space="preserve">       柵渠Ⅱ型（支線1-1号排水路 その４）</t>
  </si>
  <si>
    <t xml:space="preserve">       柵渠Ⅱ型（支線1-1号排水路 その５）</t>
  </si>
  <si>
    <t xml:space="preserve">       ボックスカルバート</t>
  </si>
  <si>
    <t>800mm×800mm</t>
  </si>
  <si>
    <t xml:space="preserve">       溜桝　Ｄ－１型</t>
  </si>
  <si>
    <t xml:space="preserve">       溜桝　Ｆ－２型</t>
  </si>
  <si>
    <t xml:space="preserve">       支線1-1号排水路 暗渠取付工(2)</t>
  </si>
  <si>
    <t>柵渠700×600 ﾎﾞｯｸｽｶﾙﾊﾞｰﾄ800×800</t>
  </si>
  <si>
    <t xml:space="preserve">       支線1-1号排水路 暗渠取付工(1)</t>
  </si>
  <si>
    <t xml:space="preserve">       支線1-1号排水路 現況取付工</t>
  </si>
  <si>
    <t>支線1-2号排水路</t>
  </si>
  <si>
    <t xml:space="preserve">       柵渠Ⅱ型（支線1-2号排水路 その１）</t>
  </si>
  <si>
    <t>500mm×600mm</t>
  </si>
  <si>
    <t xml:space="preserve">       柵渠Ⅱ型（支線1-2号排水路 その２）</t>
  </si>
  <si>
    <t xml:space="preserve">       ヒューム管設置（180°巻）</t>
  </si>
  <si>
    <t>道路横断,200mm,砂質土</t>
  </si>
  <si>
    <t xml:space="preserve">       溜桝　Ｄ－３型</t>
  </si>
  <si>
    <t>支線2号排水路</t>
  </si>
  <si>
    <t>切土部,購入しない</t>
  </si>
  <si>
    <t xml:space="preserve">       柵渠Ⅱ型（支線2号排水路 その１）</t>
  </si>
  <si>
    <t xml:space="preserve">       柵渠Ⅱ型（支線2号排水路 その２）</t>
  </si>
  <si>
    <t xml:space="preserve">       柵渠Ⅱ型（支線2号排水路 その３）</t>
  </si>
  <si>
    <t xml:space="preserve">       U-600（支線2号排水路 その４）</t>
  </si>
  <si>
    <t>600mm×600mm</t>
  </si>
  <si>
    <t xml:space="preserve">       支線2号排水路 暗渠取付工</t>
  </si>
  <si>
    <t>柵渠500×600 ﾎﾞｯｸｽｶﾙﾊﾞｰﾄ600×600</t>
  </si>
  <si>
    <t xml:space="preserve">       硬質ﾎﾟﾘ塩化ﾋﾞﾆﾙ管人力布設</t>
  </si>
  <si>
    <t>VU,100mm,直管(両差し口),4.0m管,0箇所</t>
  </si>
  <si>
    <t>支線3号排水路</t>
  </si>
  <si>
    <t xml:space="preserve">       U-600（支線3号排水路 その１）</t>
  </si>
  <si>
    <t xml:space="preserve">       柵渠Ⅱ型（支線3号排水路 その２）</t>
  </si>
  <si>
    <t>700mm×700mm</t>
  </si>
  <si>
    <t xml:space="preserve">       支線3号排水路 現況取付工</t>
  </si>
  <si>
    <t xml:space="preserve">       支線3号排水路 暗渠取付工</t>
  </si>
  <si>
    <t>柵渠500×600 ﾎﾞｯｸｽｶﾙﾊﾞｰﾄ700×700</t>
  </si>
  <si>
    <t>支線4号排水路</t>
  </si>
  <si>
    <t xml:space="preserve">       柵渠Ⅱ型（支線4号排水路 その１）</t>
  </si>
  <si>
    <t xml:space="preserve">       柵渠Ⅱ型（支線4号排水路 その２）</t>
  </si>
  <si>
    <t xml:space="preserve">       ボックスカルバート：町道横断</t>
  </si>
  <si>
    <t xml:space="preserve">       SP 路体（築堤）盛土・埋戻</t>
  </si>
  <si>
    <t>4.0m以上,20,000m3未満,無し,あり</t>
  </si>
  <si>
    <t xml:space="preserve">       SP 下層路盤（車道・路肩部）</t>
  </si>
  <si>
    <t>100mm,1層施工,砕石,あり,再生ｸﾗｯｼｬﾗﾝ RC-40</t>
  </si>
  <si>
    <t xml:space="preserve">       SP 表層（車道・路肩部）</t>
  </si>
  <si>
    <t>3.0m超,40mm,ｱｽﾌｧﾙﾄ混合物Ⅰ（2.35t/m3）,ﾌﾟﾗｲﾑｺｰﾄ</t>
  </si>
  <si>
    <t xml:space="preserve">       【ｶﾞｰﾄﾞﾚｰﾙ撤去】</t>
  </si>
  <si>
    <t>ｺﾝｸﾘｰﾄ建込用,B･C-2B,(旧B･C-2BS),受けない,無し</t>
  </si>
  <si>
    <t xml:space="preserve">       SP 舗装版切断</t>
  </si>
  <si>
    <t>ｱｽﾌｧﾙﾄ舗装版,15cm以下,-,-</t>
  </si>
  <si>
    <t xml:space="preserve">       SP 舗装版破砕</t>
  </si>
  <si>
    <t>ｱｽﾌｧﾙﾄ舗装版,無し,不要,15cm以下,-,有り,あり</t>
  </si>
  <si>
    <t>アスファルト</t>
  </si>
  <si>
    <t xml:space="preserve">       SP 上層路盤（車道・路肩部）</t>
  </si>
  <si>
    <t>路盤材,路盤材（各種）砕石材,-,-,,1層施工,あり,0m</t>
  </si>
  <si>
    <t>1.4m以上3.0m以下,40mm,ｱｽﾌｧﾙﾄ混合物Ⅰ（2.35t/m3）</t>
  </si>
  <si>
    <t xml:space="preserve">       【ｶﾞｰﾄﾞﾚｰﾙ設置】</t>
  </si>
  <si>
    <t>ｺﾝｸﾘｰﾄ建込,塗装品C-2B,21m以上100m未満,－,無し,直</t>
  </si>
  <si>
    <t>1.4m以上3.0m以下,50mm,ｱｽﾌｧﾙﾄ混合物Ⅰ（2.35t/m3）</t>
  </si>
  <si>
    <t xml:space="preserve">       【構造物取壊し】</t>
  </si>
  <si>
    <t>無筋,なし,機械,昼間施工,しない</t>
  </si>
  <si>
    <t>有筋,なし,機械,昼間施工,しない</t>
  </si>
  <si>
    <t>無筋</t>
  </si>
  <si>
    <t>有筋</t>
  </si>
  <si>
    <t xml:space="preserve">       産業廃棄物投棄料（中間処理）</t>
  </si>
  <si>
    <t>汚泥,</t>
  </si>
  <si>
    <t>土中建込用,B･C-4E,受けない,無し</t>
  </si>
  <si>
    <t xml:space="preserve">       SP 基面整正</t>
  </si>
  <si>
    <t>基面整正</t>
  </si>
  <si>
    <t xml:space="preserve">       土工用ﾏｯﾄ(ｼｰﾄ類)敷設･撤去</t>
  </si>
  <si>
    <t>敷設</t>
  </si>
  <si>
    <t xml:space="preserve">       固定ピン</t>
  </si>
  <si>
    <t>本</t>
  </si>
  <si>
    <t xml:space="preserve">       SP 積込(ルーズ）</t>
  </si>
  <si>
    <t>土砂,土量50,000m3未満</t>
  </si>
  <si>
    <t xml:space="preserve">       再生クラッシャラン</t>
  </si>
  <si>
    <t>RC-40 40～0mm</t>
  </si>
  <si>
    <t xml:space="preserve">       SP 型枠</t>
  </si>
  <si>
    <t>一般型枠,均しｺﾝｸﾘｰﾄ</t>
  </si>
  <si>
    <t xml:space="preserve">       SP コンクリート</t>
  </si>
  <si>
    <t>無筋･鉄筋構造物,ﾊﾞｯｸﾎｳ(ｸﾚｰﾝ機能付)打設,計上する,</t>
  </si>
  <si>
    <t>一般型枠,鉄筋･無筋構造物</t>
  </si>
  <si>
    <t xml:space="preserve">       【鉄筋工】</t>
  </si>
  <si>
    <t>SD345,D13,一般構造物,10t未満,－,無し,一般構造物,</t>
  </si>
  <si>
    <t>ton</t>
  </si>
  <si>
    <t>3.0m超,50mm,ｱｽﾌｧﾙﾄ混合物Ⅰ（2.35t/m3）,ﾌﾟﾗｲﾑｺｰﾄ</t>
  </si>
  <si>
    <t>200mm,1層施工,砕石,あり,再生ｸﾗｯｼｬﾗﾝ RC-40</t>
  </si>
  <si>
    <t>土中建込,塗装品C-4E,21m以上50m未満,－,無し,直線,</t>
  </si>
  <si>
    <t xml:space="preserve">       貯水池取付工</t>
  </si>
  <si>
    <t>支線5号排水路</t>
  </si>
  <si>
    <t xml:space="preserve">       柵渠Ⅱ型（支線5号排水路 その１）</t>
  </si>
  <si>
    <t xml:space="preserve">       支線5号排水路 現況取付工(2)</t>
  </si>
  <si>
    <t xml:space="preserve">       支線5号排水路 現況水路取付(1)</t>
  </si>
  <si>
    <t>3-1沿い（既設排水路）</t>
  </si>
  <si>
    <t>掘削土改良</t>
  </si>
  <si>
    <t xml:space="preserve">       粉体攪拌工（再利用分：ﾊﾞｯｸﾎｳ攪拌混合）</t>
  </si>
  <si>
    <t>施工障害なし,深度0.5～2.0m</t>
  </si>
  <si>
    <t xml:space="preserve">       粉体攪拌工（残土処理分：ﾊﾞｯｸﾎｳ攪拌混合）</t>
  </si>
  <si>
    <t xml:space="preserve">       残土処理</t>
  </si>
  <si>
    <t xml:space="preserve">     道路工</t>
  </si>
  <si>
    <t xml:space="preserve">      道路工</t>
  </si>
  <si>
    <t>支線1号道路</t>
  </si>
  <si>
    <t xml:space="preserve">       路体工（支線1号道路 その１）</t>
  </si>
  <si>
    <t>B=5.0m、N1=1.0、N2=0.0</t>
  </si>
  <si>
    <t xml:space="preserve">       路体工（支線1号道路 その２）</t>
  </si>
  <si>
    <t>B=5.0m、N1=1.0、N2=1.0</t>
  </si>
  <si>
    <t xml:space="preserve">       路体工（支線1号道路 その３）</t>
  </si>
  <si>
    <t xml:space="preserve">       路体工（支線1号道路 その４）</t>
  </si>
  <si>
    <t xml:space="preserve">       路体工（支線1号道路 その５）</t>
  </si>
  <si>
    <t xml:space="preserve">       路体工（支線1号道路 その６）</t>
  </si>
  <si>
    <t xml:space="preserve">       路体工（支線1号道路 その７）</t>
  </si>
  <si>
    <t>B=0.30ｍ,1:1.0,砂質土</t>
  </si>
  <si>
    <t xml:space="preserve">       土砂運搬</t>
  </si>
  <si>
    <t>支線2号道路</t>
  </si>
  <si>
    <t xml:space="preserve">       路体工（支線2号道路 その１）</t>
  </si>
  <si>
    <t xml:space="preserve">       路体工（支線2号道路 その２）</t>
  </si>
  <si>
    <t xml:space="preserve">       路体工（支線2号道路 その３）</t>
  </si>
  <si>
    <t xml:space="preserve">       路体工（支線2号道路 その４）</t>
  </si>
  <si>
    <t>B=5.0m、N1=1.2、N2=0.0</t>
  </si>
  <si>
    <t>支線3号道路</t>
  </si>
  <si>
    <t xml:space="preserve">       路体工（支線3号道路 その１）</t>
  </si>
  <si>
    <t>B=5.0m、N1=0.0、N2=0.0</t>
  </si>
  <si>
    <t xml:space="preserve">       路体工（支線3号道路 その２）</t>
  </si>
  <si>
    <t xml:space="preserve">       路体工（支線3号道路 その３）</t>
  </si>
  <si>
    <t xml:space="preserve">       SP 歩車道境界ブロック撤去</t>
  </si>
  <si>
    <t>再利用,あり</t>
  </si>
  <si>
    <t xml:space="preserve">       【横断・転落防止柵撤去】</t>
  </si>
  <si>
    <t>ｺﾝｸﾘｰﾄ建込,3.0m,ﾋﾞｰﾑ式・ﾊﾟﾈﾙ式,受けない,無し</t>
  </si>
  <si>
    <t xml:space="preserve">       SP 床掘り</t>
  </si>
  <si>
    <t>土砂,平均施工幅1m以上2m未満,無し,無し,あり</t>
  </si>
  <si>
    <t>無筋･鉄筋構造物,人力打設,計上する,-,一般養生,-,,</t>
  </si>
  <si>
    <t xml:space="preserve">       人力土工(盛土・埋戻)</t>
  </si>
  <si>
    <t>砂・砂質土,埋戻,まき出し,振動ｺﾝﾊﾟｸﾀ(Ⅰ)</t>
  </si>
  <si>
    <t xml:space="preserve">       グレーチング設置</t>
  </si>
  <si>
    <t>T-14 1.50×0.90</t>
  </si>
  <si>
    <t>組</t>
  </si>
  <si>
    <t xml:space="preserve">       SP 歩車道境界ブロック</t>
  </si>
  <si>
    <t>再利用設置,各種(600以下､50以上100kg未満),有り,無</t>
  </si>
  <si>
    <t xml:space="preserve">       SP 表層（歩道部）</t>
  </si>
  <si>
    <t>1.4m以上,40mm,ｱｽﾌｧﾙﾄ混合物Ⅰ（2.20t/m3）,ﾌﾟﾗｲﾑｺｰ</t>
  </si>
  <si>
    <t xml:space="preserve">       SP 下層路盤（歩道部）</t>
  </si>
  <si>
    <t>100mm,1層施工,砕石,あり,再生ｸﾗｯｼｬｰﾗﾝ RC-40</t>
  </si>
  <si>
    <t>1.4m以上,50mm,ｱｽﾌｧﾙﾄ混合物Ⅰ（2.20t/m3）,ﾌﾟﾗｲﾑｺｰ</t>
  </si>
  <si>
    <t xml:space="preserve">       SP 上層路盤（歩道部）</t>
  </si>
  <si>
    <t>100mm,1層施工,砕石,あり,再生粒度調整砕石 RM-40</t>
  </si>
  <si>
    <t>150mm,1層施工,砕石,あり,再生ｸﾗｯｼｬｰﾗﾝ RC-40</t>
  </si>
  <si>
    <t xml:space="preserve">       【視線誘導標設置工】</t>
  </si>
  <si>
    <t>標準型,土中建込み用,片面反射 φ100以下,支柱径φ3</t>
  </si>
  <si>
    <t xml:space="preserve">       【横断・転落防止柵設置】</t>
  </si>
  <si>
    <t>土中建込,3.0m,ﾋﾞｰﾑ式・ﾊﾟﾈﾙ式,50m未満,－,無し</t>
  </si>
  <si>
    <t>耕作1号道路</t>
  </si>
  <si>
    <t xml:space="preserve">       路体工（耕作1号道路）</t>
  </si>
  <si>
    <t>B=3.0m、N1=1.0、N2=1.0</t>
  </si>
  <si>
    <t xml:space="preserve">     貯水池工</t>
  </si>
  <si>
    <t xml:space="preserve">      貯水池工</t>
  </si>
  <si>
    <t>土砂,標準,無し,無し,あり</t>
  </si>
  <si>
    <t xml:space="preserve">       SP 安定処理</t>
  </si>
  <si>
    <t>ﾊﾞｯｸﾎｳ,構造物基礎,1mを超え2m以下,8.0ton,-,あり</t>
  </si>
  <si>
    <t>ﾊﾞｯｸﾎｳ,構造物基礎,1m以下,2.8ton,-,あり</t>
  </si>
  <si>
    <t>ﾊﾞｯｸﾎｳ,構造物基礎,1m以下,2.5ton,-,あり</t>
  </si>
  <si>
    <t>SD345,D16,一般構造物,10t未満,－,無し,差筋及び杭,</t>
  </si>
  <si>
    <t xml:space="preserve">       ブロックマット（t=8cm）敷設</t>
  </si>
  <si>
    <t>5.0ｍ</t>
  </si>
  <si>
    <t xml:space="preserve">       天端工</t>
  </si>
  <si>
    <t xml:space="preserve">       ﾈｯﾄﾌｪﾝｽ工(本体)</t>
  </si>
  <si>
    <t>7660,1.8ｍ,有,2.0ｍ</t>
  </si>
  <si>
    <t xml:space="preserve">       ﾈｯﾄﾌｪﾝｽ(扉)</t>
  </si>
  <si>
    <t>両開</t>
  </si>
  <si>
    <t xml:space="preserve">     揚水機場工</t>
  </si>
  <si>
    <t xml:space="preserve">      土工</t>
  </si>
  <si>
    <t xml:space="preserve">       砂利舗装工(機械)</t>
  </si>
  <si>
    <t>再生ｸﾗｯｼｬﾗﾝ,RC-40,10cm,2.5m以上,敷均し,不要,あり</t>
  </si>
  <si>
    <t>土砂,標準,自立式,無し,あり</t>
  </si>
  <si>
    <t>土砂,標準,切梁腹起式,有り,あり</t>
  </si>
  <si>
    <t xml:space="preserve">       埋戻(振動ﾛｰﾗ)</t>
  </si>
  <si>
    <t xml:space="preserve">      機場本体工</t>
  </si>
  <si>
    <t xml:space="preserve">       鋼管杭</t>
  </si>
  <si>
    <t>φ216.3mm</t>
  </si>
  <si>
    <t xml:space="preserve">       回転杭打込</t>
  </si>
  <si>
    <t xml:space="preserve">       杭頭中詰工</t>
  </si>
  <si>
    <t>SD345,D19,一般構造物,10t未満,－,無し,一般構造物,</t>
  </si>
  <si>
    <t>SD345,D16,一般構造物,10t未満,－,無し,一般構造物,</t>
  </si>
  <si>
    <t>SD295,D13,一般構造物,10t未満,－,無し,一般構造物,</t>
  </si>
  <si>
    <t>SD295,D10,一般構造物,10t未満,－,無し,一般構造物,</t>
  </si>
  <si>
    <t>一般型枠,鉄筋･無筋構造物(合板円形型枠)</t>
  </si>
  <si>
    <t xml:space="preserve">       足場工</t>
  </si>
  <si>
    <t>なし,手摺先行型枠組,あり</t>
  </si>
  <si>
    <t>掛㎡</t>
  </si>
  <si>
    <t xml:space="preserve">       支保工</t>
  </si>
  <si>
    <t>パイプサポート支保,40KN/㎡以下,あり</t>
  </si>
  <si>
    <t>空m3</t>
  </si>
  <si>
    <t xml:space="preserve">       マンホール用足掛金物</t>
  </si>
  <si>
    <t>樹脂加工品 径19 幅300 長250</t>
  </si>
  <si>
    <t xml:space="preserve">       排水ポンプ設置撤去（小口径）</t>
  </si>
  <si>
    <t>口径 100mm,あり</t>
  </si>
  <si>
    <t xml:space="preserve">       排水ポンプ運転（小口径）</t>
  </si>
  <si>
    <t>17,作業時排水,6以上～30未満,発動発電機,あり</t>
  </si>
  <si>
    <t xml:space="preserve">      水路工</t>
  </si>
  <si>
    <t>1000mm×1000mm</t>
  </si>
  <si>
    <t>ﾊﾞｯｸﾎｳ,構造物基礎,1mを超え2m以下,6.8ton,-,あり</t>
  </si>
  <si>
    <t>ﾊﾞｯｸﾎｳ,構造物基礎,1m以下,4.4ton,-,あり</t>
  </si>
  <si>
    <t xml:space="preserve">    直接工事費（仮設工）</t>
  </si>
  <si>
    <t xml:space="preserve">     仮設工</t>
  </si>
  <si>
    <t xml:space="preserve">      仮設道路工</t>
  </si>
  <si>
    <t xml:space="preserve">       地盤改良工（仮設道路基礎）</t>
  </si>
  <si>
    <t>50kg,あり,1.00ｍ</t>
  </si>
  <si>
    <t xml:space="preserve">      仮設土留・仮締切工</t>
  </si>
  <si>
    <t xml:space="preserve">       仮設鋼矢板</t>
  </si>
  <si>
    <t>枚</t>
  </si>
  <si>
    <t xml:space="preserve">       切梁・腹起し</t>
  </si>
  <si>
    <t xml:space="preserve">      安全費</t>
  </si>
  <si>
    <t xml:space="preserve">       交通誘導警備員</t>
  </si>
  <si>
    <t>人</t>
  </si>
  <si>
    <t xml:space="preserve">   間接工事費</t>
  </si>
  <si>
    <t xml:space="preserve">    共通仮設費</t>
  </si>
  <si>
    <t xml:space="preserve">     運搬費～営繕費等</t>
  </si>
  <si>
    <t xml:space="preserve">     運搬費</t>
  </si>
  <si>
    <t xml:space="preserve">      共通仮設（積上げ）</t>
  </si>
  <si>
    <t xml:space="preserve">       運搬費</t>
  </si>
  <si>
    <t xml:space="preserve">        重建設機械分解・組立・輸送</t>
  </si>
  <si>
    <t>台</t>
  </si>
  <si>
    <t xml:space="preserve">        仮設材輸送</t>
  </si>
  <si>
    <t xml:space="preserve">     技術管理費</t>
  </si>
  <si>
    <t xml:space="preserve">       技術管理費</t>
  </si>
  <si>
    <t xml:space="preserve">        溶接試験</t>
  </si>
  <si>
    <t>現場溶接部X線検査(鋼管類)</t>
  </si>
  <si>
    <t xml:space="preserve">     現場環境改善費</t>
  </si>
  <si>
    <t xml:space="preserve">      現場環境改善費（率計上）</t>
  </si>
  <si>
    <t xml:space="preserve">    現場管理費</t>
  </si>
  <si>
    <t xml:space="preserve">     現場管理費（率計上）</t>
  </si>
  <si>
    <t xml:space="preserve">  一般管理費等</t>
  </si>
  <si>
    <t xml:space="preserve">  一括計上価格</t>
  </si>
  <si>
    <t xml:space="preserve">   土壌試験費</t>
  </si>
  <si>
    <t xml:space="preserve">    土壌試験費</t>
  </si>
  <si>
    <t xml:space="preserve">     環境庁告示46号溶出試験</t>
  </si>
  <si>
    <t>六価クロム（諸経費含む）</t>
  </si>
  <si>
    <t>検体</t>
  </si>
  <si>
    <t xml:space="preserve">    揚水機場建屋</t>
  </si>
  <si>
    <t xml:space="preserve">     揚水機場建屋</t>
  </si>
  <si>
    <t xml:space="preserve">    水管橋工事</t>
  </si>
  <si>
    <t xml:space="preserve">     水管橋工事</t>
  </si>
  <si>
    <t xml:space="preserve">    スクラップ</t>
  </si>
  <si>
    <t xml:space="preserve">     スクラップ</t>
  </si>
  <si>
    <t>Ｈ１</t>
  </si>
  <si>
    <t>Ｈ３</t>
  </si>
  <si>
    <t xml:space="preserve"> 工事価格</t>
  </si>
  <si>
    <t>工事価格（合計）</t>
  </si>
  <si>
    <t>消費税額及び地方消費税額（合計）</t>
  </si>
  <si>
    <t>工事費計（合計）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</si>
</sst>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#,##0.000_ "/>
    <numFmt numFmtId="178" formatCode="0.000_ "/>
  </numFmts>
  <fonts count="12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8"/>
      <color indexed="10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6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indexed="41"/>
        <bgColor indexed="64"/>
      </patternFill>
    </fill>
  </fills>
  <borders count="11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9" fillId="0" borderId="0"/>
    <xf numFmtId="0" fontId="9" fillId="0" borderId="0">
      <alignment vertical="center"/>
    </xf>
  </cellStyleXfs>
  <cellXfs count="45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0" fillId="0" borderId="0" xfId="0" applyNumberFormat="1"/>
    <xf numFmtId="0" fontId="2" fillId="0" borderId="0" xfId="0" applyFont="1"/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right"/>
    </xf>
    <xf numFmtId="49" fontId="1" fillId="2" borderId="1" xfId="0" applyNumberFormat="1" applyFont="1" applyFill="1" applyBorder="1" applyAlignment="1" applyProtection="1">
      <alignment horizontal="center" wrapText="1"/>
      <protection locked="0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 applyProtection="1">
      <alignment horizontal="center"/>
      <protection locked="0"/>
    </xf>
    <xf numFmtId="0" fontId="0" fillId="2" borderId="0" xfId="0" applyFill="1"/>
    <xf numFmtId="49" fontId="1" fillId="0" borderId="0" xfId="0" applyNumberFormat="1" applyFont="1" applyAlignment="1" applyProtection="1">
      <alignment horizontal="left"/>
      <protection locked="0"/>
    </xf>
    <xf numFmtId="0" fontId="3" fillId="0" borderId="0" xfId="0" applyFont="1"/>
    <xf numFmtId="0" fontId="0" fillId="2" borderId="0" xfId="0" applyFont="1" applyFill="1"/>
    <xf numFmtId="0" fontId="0" fillId="0" borderId="0" xfId="0" applyFont="1"/>
    <xf numFmtId="0" fontId="0" fillId="3" borderId="0" xfId="0" applyFont="1" applyFill="1"/>
    <xf numFmtId="49" fontId="1" fillId="0" borderId="0" xfId="0" applyNumberFormat="1" applyFont="1" applyAlignment="1">
      <alignment wrapText="1"/>
    </xf>
    <xf numFmtId="49" fontId="4" fillId="4" borderId="5" xfId="0" applyNumberFormat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176" fontId="4" fillId="4" borderId="5" xfId="0" applyNumberFormat="1" applyFont="1" applyFill="1" applyBorder="1" applyAlignment="1">
      <alignment horizontal="center" vertical="center"/>
    </xf>
    <xf numFmtId="49" fontId="1" fillId="5" borderId="6" xfId="0" applyNumberFormat="1" applyFont="1" applyFill="1" applyBorder="1" applyAlignment="1">
      <alignment wrapText="1"/>
    </xf>
    <xf numFmtId="177" fontId="1" fillId="5" borderId="6" xfId="0" applyNumberFormat="1" applyFont="1" applyFill="1" applyBorder="1"/>
    <xf numFmtId="49" fontId="1" fillId="5" borderId="6" xfId="0" applyNumberFormat="1" applyFont="1" applyFill="1" applyBorder="1" applyAlignment="1">
      <alignment horizontal="center"/>
    </xf>
    <xf numFmtId="176" fontId="1" fillId="5" borderId="6" xfId="0" applyNumberFormat="1" applyFont="1" applyFill="1" applyBorder="1"/>
    <xf numFmtId="49" fontId="1" fillId="0" borderId="6" xfId="0" applyNumberFormat="1" applyFont="1" applyBorder="1" applyAlignment="1">
      <alignment wrapText="1"/>
    </xf>
    <xf numFmtId="177" fontId="1" fillId="0" borderId="6" xfId="0" applyNumberFormat="1" applyFont="1" applyBorder="1"/>
    <xf numFmtId="49" fontId="1" fillId="0" borderId="6" xfId="0" applyNumberFormat="1" applyFont="1" applyBorder="1" applyAlignment="1">
      <alignment horizontal="center"/>
    </xf>
    <xf numFmtId="176" fontId="1" fillId="0" borderId="6" xfId="0" applyNumberFormat="1" applyFont="1" applyBorder="1"/>
    <xf numFmtId="176" fontId="1" fillId="6" borderId="6" xfId="0" applyNumberFormat="1" applyFont="1" applyFill="1" applyBorder="1" applyProtection="1">
      <protection locked="0"/>
    </xf>
    <xf numFmtId="49" fontId="1" fillId="0" borderId="7" xfId="0" applyNumberFormat="1" applyFont="1" applyBorder="1" applyAlignment="1">
      <alignment wrapText="1"/>
    </xf>
    <xf numFmtId="177" fontId="1" fillId="0" borderId="7" xfId="0" applyNumberFormat="1" applyFont="1" applyBorder="1"/>
    <xf numFmtId="49" fontId="1" fillId="0" borderId="7" xfId="0" applyNumberFormat="1" applyFont="1" applyBorder="1" applyAlignment="1">
      <alignment horizontal="center"/>
    </xf>
    <xf numFmtId="176" fontId="1" fillId="0" borderId="7" xfId="0" applyNumberFormat="1" applyFont="1" applyBorder="1"/>
    <xf numFmtId="178" fontId="1" fillId="0" borderId="0" xfId="0" applyNumberFormat="1" applyFont="1"/>
    <xf numFmtId="176" fontId="1" fillId="0" borderId="0" xfId="0" applyNumberFormat="1" applyFont="1"/>
    <xf numFmtId="49" fontId="1" fillId="7" borderId="8" xfId="0" applyNumberFormat="1" applyFont="1" applyFill="1" applyBorder="1" applyAlignment="1">
      <alignment horizontal="left"/>
    </xf>
    <xf numFmtId="176" fontId="1" fillId="7" borderId="8" xfId="0" applyNumberFormat="1" applyFont="1" applyFill="1" applyBorder="1"/>
    <xf numFmtId="49" fontId="1" fillId="7" borderId="9" xfId="0" applyNumberFormat="1" applyFont="1" applyFill="1" applyBorder="1" applyAlignment="1">
      <alignment horizontal="left"/>
    </xf>
    <xf numFmtId="176" fontId="1" fillId="7" borderId="9" xfId="0" applyNumberFormat="1" applyFont="1" applyFill="1" applyBorder="1"/>
    <xf numFmtId="49" fontId="1" fillId="7" borderId="10" xfId="0" applyNumberFormat="1" applyFont="1" applyFill="1" applyBorder="1" applyAlignment="1">
      <alignment horizontal="left"/>
    </xf>
    <xf numFmtId="176" fontId="1" fillId="7" borderId="10" xfId="0" applyNumberFormat="1" applyFont="1" applyFill="1" applyBorder="1"/>
    <xf numFmtId="0" fontId="1" fillId="2" borderId="2" xfId="0" applyFont="1" applyFill="1" applyBorder="1" applyAlignment="1" applyProtection="1">
      <alignment shrinkToFit="1"/>
      <protection locked="0"/>
    </xf>
    <xf numFmtId="0" fontId="0" fillId="0" borderId="3" xfId="0" applyBorder="1" applyAlignment="1" applyProtection="1">
      <alignment shrinkToFit="1"/>
      <protection locked="0"/>
    </xf>
    <xf numFmtId="0" fontId="0" fillId="0" borderId="4" xfId="0" applyBorder="1" applyAlignment="1" applyProtection="1">
      <alignment shrinkToFit="1"/>
      <protection locked="0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Q323"/>
  <sheetViews>
    <sheetView showGridLines="0" tabSelected="1" topLeftCell="J1" zoomScale="90" zoomScaleNormal="90" workbookViewId="0">
      <selection activeCell="J1" sqref="J1"/>
    </sheetView>
  </sheetViews>
  <sheetFormatPr defaultColWidth="9" defaultRowHeight="13.5" x14ac:dyDescent="0.15"/>
  <cols>
    <col min="1" max="1" width="13.875" hidden="1" customWidth="1"/>
    <col min="2" max="2" width="20.625" hidden="1" customWidth="1"/>
    <col min="3" max="3" width="3.375" hidden="1" customWidth="1"/>
    <col min="4" max="4" width="5.875" hidden="1" customWidth="1"/>
    <col min="5" max="5" width="3.875" hidden="1" customWidth="1"/>
    <col min="6" max="6" width="5" hidden="1" customWidth="1"/>
    <col min="7" max="7" width="7" hidden="1" customWidth="1"/>
    <col min="8" max="8" width="7.375" hidden="1" customWidth="1"/>
    <col min="9" max="9" width="10.125" hidden="1" customWidth="1"/>
    <col min="10" max="10" width="8.375" customWidth="1"/>
    <col min="11" max="11" width="47.5" style="1" customWidth="1"/>
    <col min="12" max="12" width="35.125" style="1" customWidth="1"/>
    <col min="13" max="13" width="15.125" style="2" customWidth="1"/>
    <col min="14" max="14" width="8.75" style="3" customWidth="1"/>
    <col min="15" max="15" width="19" style="2" customWidth="1"/>
    <col min="16" max="16" width="7.5" style="2" customWidth="1"/>
    <col min="17" max="17" width="4.125" customWidth="1"/>
  </cols>
  <sheetData>
    <row r="1" spans="1:17" x14ac:dyDescent="0.15">
      <c r="A1" t="s">
        <v>0</v>
      </c>
      <c r="D1" s="4" t="s">
        <v>1</v>
      </c>
      <c r="E1" s="4"/>
      <c r="F1" s="4"/>
      <c r="G1" s="4"/>
      <c r="H1" s="4"/>
      <c r="I1" s="4"/>
    </row>
    <row r="2" spans="1:17" ht="14.25" thickBot="1" x14ac:dyDescent="0.2">
      <c r="A2">
        <v>79</v>
      </c>
      <c r="D2" s="4" t="s">
        <v>2</v>
      </c>
      <c r="E2" s="4"/>
      <c r="F2" s="4"/>
      <c r="G2" s="4"/>
      <c r="H2" s="4"/>
      <c r="I2" s="4"/>
      <c r="J2" s="1" t="s">
        <v>3</v>
      </c>
      <c r="M2" s="5"/>
      <c r="N2" s="6"/>
    </row>
    <row r="3" spans="1:17" x14ac:dyDescent="0.15">
      <c r="A3">
        <v>1</v>
      </c>
      <c r="D3" s="4" t="s">
        <v>4</v>
      </c>
      <c r="E3" s="4"/>
      <c r="F3" s="4"/>
      <c r="G3" s="4"/>
      <c r="H3" s="4"/>
      <c r="I3" s="4"/>
      <c r="L3" s="7" t="s">
        <v>5</v>
      </c>
      <c r="M3" s="8"/>
      <c r="N3" s="6"/>
    </row>
    <row r="4" spans="1:17" x14ac:dyDescent="0.15">
      <c r="A4">
        <v>20</v>
      </c>
      <c r="B4" t="s">
        <v>6</v>
      </c>
      <c r="J4" t="s">
        <v>7</v>
      </c>
      <c r="K4" s="1" t="s">
        <v>8</v>
      </c>
      <c r="L4" s="9" t="s">
        <v>9</v>
      </c>
      <c r="M4" s="8"/>
      <c r="N4" s="10"/>
    </row>
    <row r="5" spans="1:17" x14ac:dyDescent="0.15">
      <c r="A5" t="s">
        <v>10</v>
      </c>
      <c r="B5" s="11" t="s">
        <v>11</v>
      </c>
      <c r="J5" t="s">
        <v>12</v>
      </c>
      <c r="K5" s="1" t="s">
        <v>13</v>
      </c>
      <c r="L5" s="9" t="s">
        <v>14</v>
      </c>
      <c r="M5" s="42"/>
      <c r="N5" s="43"/>
      <c r="O5" s="44"/>
      <c r="P5" s="12"/>
      <c r="Q5" s="13"/>
    </row>
    <row r="6" spans="1:17" x14ac:dyDescent="0.15">
      <c r="A6" t="s">
        <v>15</v>
      </c>
      <c r="B6" s="14" t="s">
        <v>16</v>
      </c>
      <c r="C6" s="15"/>
      <c r="J6" t="s">
        <v>17</v>
      </c>
      <c r="K6" s="1" t="s">
        <v>18</v>
      </c>
      <c r="N6" s="12"/>
      <c r="O6" s="12"/>
      <c r="P6" s="12"/>
      <c r="Q6" s="13"/>
    </row>
    <row r="7" spans="1:17" x14ac:dyDescent="0.15">
      <c r="A7" t="s">
        <v>19</v>
      </c>
      <c r="B7" s="13" t="s">
        <v>20</v>
      </c>
      <c r="C7" s="13"/>
      <c r="D7" t="s">
        <v>21</v>
      </c>
      <c r="J7" t="s">
        <v>22</v>
      </c>
      <c r="K7" s="1" t="s">
        <v>23</v>
      </c>
      <c r="N7" s="12"/>
      <c r="O7" s="12"/>
      <c r="P7" s="12"/>
      <c r="Q7" s="13"/>
    </row>
    <row r="8" spans="1:17" x14ac:dyDescent="0.15">
      <c r="A8" t="s">
        <v>24</v>
      </c>
      <c r="B8" s="16" t="s">
        <v>25</v>
      </c>
      <c r="C8" s="15"/>
      <c r="D8" t="s">
        <v>26</v>
      </c>
      <c r="J8" s="1" t="s">
        <v>27</v>
      </c>
      <c r="K8" s="17" t="s">
        <v>1</v>
      </c>
      <c r="N8" s="12"/>
      <c r="O8" s="12"/>
      <c r="P8" s="12"/>
      <c r="Q8" s="13"/>
    </row>
    <row r="9" spans="1:17" x14ac:dyDescent="0.15">
      <c r="A9" t="s">
        <v>28</v>
      </c>
      <c r="B9" t="s">
        <v>29</v>
      </c>
      <c r="D9" t="s">
        <v>30</v>
      </c>
      <c r="J9" s="1" t="s">
        <v>31</v>
      </c>
      <c r="K9" s="17" t="s">
        <v>2</v>
      </c>
      <c r="N9" s="12"/>
      <c r="O9" s="12"/>
      <c r="P9" s="12"/>
      <c r="Q9" s="13"/>
    </row>
    <row r="10" spans="1:17" ht="14.25" thickBot="1" x14ac:dyDescent="0.2">
      <c r="D10" t="s">
        <v>32</v>
      </c>
      <c r="N10" s="12"/>
      <c r="O10" s="12"/>
      <c r="P10" s="12"/>
      <c r="Q10" s="13"/>
    </row>
    <row r="11" spans="1:17" hidden="1" x14ac:dyDescent="0.15">
      <c r="N11" s="12"/>
      <c r="O11" s="12"/>
      <c r="P11" s="12"/>
      <c r="Q11" s="13"/>
    </row>
    <row r="12" spans="1:17" hidden="1" x14ac:dyDescent="0.15">
      <c r="N12" s="12"/>
      <c r="O12" s="12"/>
      <c r="P12" s="12"/>
      <c r="Q12" s="13"/>
    </row>
    <row r="13" spans="1:17" hidden="1" x14ac:dyDescent="0.15">
      <c r="N13" s="12"/>
      <c r="O13" s="12"/>
      <c r="P13" s="12"/>
      <c r="Q13" s="13"/>
    </row>
    <row r="14" spans="1:17" hidden="1" x14ac:dyDescent="0.15">
      <c r="N14" s="12"/>
      <c r="O14" s="12"/>
      <c r="P14" s="12"/>
      <c r="Q14" s="13"/>
    </row>
    <row r="15" spans="1:17" hidden="1" x14ac:dyDescent="0.15">
      <c r="N15" s="12"/>
      <c r="O15" s="12"/>
      <c r="P15" s="12"/>
      <c r="Q15" s="13"/>
    </row>
    <row r="16" spans="1:17" hidden="1" x14ac:dyDescent="0.15">
      <c r="N16" s="12"/>
      <c r="O16" s="12"/>
      <c r="P16" s="12"/>
      <c r="Q16" s="13"/>
    </row>
    <row r="17" spans="5:17" hidden="1" x14ac:dyDescent="0.15">
      <c r="N17" s="12"/>
      <c r="O17" s="12"/>
      <c r="P17" s="12"/>
      <c r="Q17" s="13"/>
    </row>
    <row r="18" spans="5:17" ht="14.25" hidden="1" thickBot="1" x14ac:dyDescent="0.2"/>
    <row r="19" spans="5:17" ht="15" thickTop="1" thickBot="1" x14ac:dyDescent="0.2">
      <c r="K19" s="18" t="s">
        <v>33</v>
      </c>
      <c r="L19" s="18" t="s">
        <v>34</v>
      </c>
      <c r="M19" s="19" t="s">
        <v>35</v>
      </c>
      <c r="N19" s="18" t="s">
        <v>36</v>
      </c>
      <c r="O19" s="20" t="s">
        <v>37</v>
      </c>
    </row>
    <row r="20" spans="5:17" ht="14.25" thickTop="1" x14ac:dyDescent="0.15">
      <c r="E20">
        <v>0</v>
      </c>
      <c r="G20">
        <v>0</v>
      </c>
      <c r="K20" s="21" t="s">
        <v>2</v>
      </c>
      <c r="L20" s="21" t="s">
        <v>38</v>
      </c>
      <c r="M20" s="22"/>
      <c r="N20" s="23" t="s">
        <v>38</v>
      </c>
      <c r="O20" s="24"/>
    </row>
    <row r="21" spans="5:17" x14ac:dyDescent="0.15">
      <c r="E21">
        <v>2</v>
      </c>
      <c r="F21">
        <v>5</v>
      </c>
      <c r="G21">
        <v>2</v>
      </c>
      <c r="K21" s="25" t="s">
        <v>39</v>
      </c>
      <c r="L21" s="25" t="s">
        <v>38</v>
      </c>
      <c r="M21" s="26">
        <v>1</v>
      </c>
      <c r="N21" s="27" t="s">
        <v>40</v>
      </c>
      <c r="O21" s="28">
        <f>+O22+O289</f>
        <v>0</v>
      </c>
    </row>
    <row r="22" spans="5:17" x14ac:dyDescent="0.15">
      <c r="E22">
        <v>3</v>
      </c>
      <c r="F22">
        <v>6</v>
      </c>
      <c r="G22">
        <v>3</v>
      </c>
      <c r="K22" s="25" t="s">
        <v>41</v>
      </c>
      <c r="L22" s="25" t="s">
        <v>38</v>
      </c>
      <c r="M22" s="26">
        <v>1</v>
      </c>
      <c r="N22" s="27" t="s">
        <v>40</v>
      </c>
      <c r="O22" s="28">
        <f>+O23+O278</f>
        <v>0</v>
      </c>
    </row>
    <row r="23" spans="5:17" x14ac:dyDescent="0.15">
      <c r="E23">
        <v>4</v>
      </c>
      <c r="F23">
        <v>168</v>
      </c>
      <c r="G23">
        <v>4</v>
      </c>
      <c r="K23" s="25" t="s">
        <v>42</v>
      </c>
      <c r="L23" s="25" t="s">
        <v>38</v>
      </c>
      <c r="M23" s="26">
        <v>1</v>
      </c>
      <c r="N23" s="27" t="s">
        <v>40</v>
      </c>
      <c r="O23" s="28">
        <f>+O24+O43+O53+O164+O226+O239</f>
        <v>0</v>
      </c>
    </row>
    <row r="24" spans="5:17" x14ac:dyDescent="0.15">
      <c r="E24">
        <v>5</v>
      </c>
      <c r="G24">
        <v>9</v>
      </c>
      <c r="K24" s="25" t="s">
        <v>43</v>
      </c>
      <c r="L24" s="25" t="s">
        <v>38</v>
      </c>
      <c r="M24" s="26">
        <v>1</v>
      </c>
      <c r="N24" s="27" t="s">
        <v>40</v>
      </c>
      <c r="O24" s="28">
        <f>+O25+O32+O35+O37+O40</f>
        <v>0</v>
      </c>
    </row>
    <row r="25" spans="5:17" x14ac:dyDescent="0.15">
      <c r="E25">
        <v>6</v>
      </c>
      <c r="G25">
        <v>10</v>
      </c>
      <c r="K25" s="25" t="s">
        <v>44</v>
      </c>
      <c r="L25" s="25" t="s">
        <v>38</v>
      </c>
      <c r="M25" s="26">
        <v>1</v>
      </c>
      <c r="N25" s="27" t="s">
        <v>40</v>
      </c>
      <c r="O25" s="28">
        <f>+O26+O27+O28+O29+O30+O31</f>
        <v>0</v>
      </c>
    </row>
    <row r="26" spans="5:17" x14ac:dyDescent="0.15">
      <c r="E26">
        <v>7</v>
      </c>
      <c r="G26">
        <v>11</v>
      </c>
      <c r="K26" s="25" t="s">
        <v>45</v>
      </c>
      <c r="L26" s="25" t="s">
        <v>38</v>
      </c>
      <c r="M26" s="26">
        <v>5970</v>
      </c>
      <c r="N26" s="27" t="s">
        <v>46</v>
      </c>
      <c r="O26" s="29"/>
    </row>
    <row r="27" spans="5:17" x14ac:dyDescent="0.15">
      <c r="E27">
        <v>8</v>
      </c>
      <c r="G27">
        <v>11</v>
      </c>
      <c r="K27" s="25" t="s">
        <v>47</v>
      </c>
      <c r="L27" s="25" t="s">
        <v>48</v>
      </c>
      <c r="M27" s="26">
        <v>3900</v>
      </c>
      <c r="N27" s="27" t="s">
        <v>46</v>
      </c>
      <c r="O27" s="29"/>
    </row>
    <row r="28" spans="5:17" x14ac:dyDescent="0.15">
      <c r="E28">
        <v>9</v>
      </c>
      <c r="G28">
        <v>11</v>
      </c>
      <c r="K28" s="25" t="s">
        <v>49</v>
      </c>
      <c r="L28" s="25" t="s">
        <v>38</v>
      </c>
      <c r="M28" s="26">
        <v>5.81</v>
      </c>
      <c r="N28" s="27" t="s">
        <v>50</v>
      </c>
      <c r="O28" s="29"/>
    </row>
    <row r="29" spans="5:17" x14ac:dyDescent="0.15">
      <c r="E29">
        <v>10</v>
      </c>
      <c r="G29">
        <v>11</v>
      </c>
      <c r="K29" s="25" t="s">
        <v>51</v>
      </c>
      <c r="L29" s="25" t="s">
        <v>52</v>
      </c>
      <c r="M29" s="26">
        <v>2080</v>
      </c>
      <c r="N29" s="27" t="s">
        <v>46</v>
      </c>
      <c r="O29" s="29"/>
    </row>
    <row r="30" spans="5:17" x14ac:dyDescent="0.15">
      <c r="E30">
        <v>11</v>
      </c>
      <c r="G30">
        <v>11</v>
      </c>
      <c r="K30" s="25" t="s">
        <v>51</v>
      </c>
      <c r="L30" s="25" t="s">
        <v>53</v>
      </c>
      <c r="M30" s="26">
        <v>3190</v>
      </c>
      <c r="N30" s="27" t="s">
        <v>46</v>
      </c>
      <c r="O30" s="29"/>
    </row>
    <row r="31" spans="5:17" x14ac:dyDescent="0.15">
      <c r="E31">
        <v>12</v>
      </c>
      <c r="G31">
        <v>11</v>
      </c>
      <c r="K31" s="25" t="s">
        <v>51</v>
      </c>
      <c r="L31" s="25" t="s">
        <v>54</v>
      </c>
      <c r="M31" s="26">
        <v>709</v>
      </c>
      <c r="N31" s="27" t="s">
        <v>46</v>
      </c>
      <c r="O31" s="29"/>
    </row>
    <row r="32" spans="5:17" x14ac:dyDescent="0.15">
      <c r="E32">
        <v>13</v>
      </c>
      <c r="G32">
        <v>10</v>
      </c>
      <c r="K32" s="25" t="s">
        <v>55</v>
      </c>
      <c r="L32" s="25" t="s">
        <v>38</v>
      </c>
      <c r="M32" s="26">
        <v>1</v>
      </c>
      <c r="N32" s="27" t="s">
        <v>40</v>
      </c>
      <c r="O32" s="28">
        <f>+O33+O34</f>
        <v>0</v>
      </c>
    </row>
    <row r="33" spans="5:15" x14ac:dyDescent="0.15">
      <c r="E33">
        <v>14</v>
      </c>
      <c r="G33">
        <v>11</v>
      </c>
      <c r="K33" s="25" t="s">
        <v>56</v>
      </c>
      <c r="L33" s="25" t="s">
        <v>57</v>
      </c>
      <c r="M33" s="26">
        <v>812</v>
      </c>
      <c r="N33" s="27" t="s">
        <v>58</v>
      </c>
      <c r="O33" s="29"/>
    </row>
    <row r="34" spans="5:15" ht="27" x14ac:dyDescent="0.15">
      <c r="E34">
        <v>15</v>
      </c>
      <c r="G34">
        <v>11</v>
      </c>
      <c r="K34" s="25" t="s">
        <v>59</v>
      </c>
      <c r="L34" s="25" t="s">
        <v>60</v>
      </c>
      <c r="M34" s="26">
        <v>350</v>
      </c>
      <c r="N34" s="27" t="s">
        <v>61</v>
      </c>
      <c r="O34" s="29"/>
    </row>
    <row r="35" spans="5:15" x14ac:dyDescent="0.15">
      <c r="E35">
        <v>16</v>
      </c>
      <c r="G35">
        <v>10</v>
      </c>
      <c r="K35" s="25" t="s">
        <v>62</v>
      </c>
      <c r="L35" s="25" t="s">
        <v>38</v>
      </c>
      <c r="M35" s="26">
        <v>1</v>
      </c>
      <c r="N35" s="27" t="s">
        <v>40</v>
      </c>
      <c r="O35" s="28">
        <f>+O36</f>
        <v>0</v>
      </c>
    </row>
    <row r="36" spans="5:15" x14ac:dyDescent="0.15">
      <c r="E36">
        <v>17</v>
      </c>
      <c r="G36">
        <v>11</v>
      </c>
      <c r="K36" s="25" t="s">
        <v>63</v>
      </c>
      <c r="L36" s="25" t="s">
        <v>64</v>
      </c>
      <c r="M36" s="26">
        <v>17</v>
      </c>
      <c r="N36" s="27" t="s">
        <v>65</v>
      </c>
      <c r="O36" s="29"/>
    </row>
    <row r="37" spans="5:15" x14ac:dyDescent="0.15">
      <c r="E37">
        <v>18</v>
      </c>
      <c r="G37">
        <v>10</v>
      </c>
      <c r="K37" s="25" t="s">
        <v>66</v>
      </c>
      <c r="L37" s="25" t="s">
        <v>38</v>
      </c>
      <c r="M37" s="26">
        <v>1</v>
      </c>
      <c r="N37" s="27" t="s">
        <v>40</v>
      </c>
      <c r="O37" s="28">
        <f>+O38+O39</f>
        <v>0</v>
      </c>
    </row>
    <row r="38" spans="5:15" x14ac:dyDescent="0.15">
      <c r="E38">
        <v>19</v>
      </c>
      <c r="G38">
        <v>11</v>
      </c>
      <c r="K38" s="25" t="s">
        <v>67</v>
      </c>
      <c r="L38" s="25" t="s">
        <v>68</v>
      </c>
      <c r="M38" s="26">
        <v>56.6</v>
      </c>
      <c r="N38" s="27" t="s">
        <v>58</v>
      </c>
      <c r="O38" s="29"/>
    </row>
    <row r="39" spans="5:15" ht="27" x14ac:dyDescent="0.15">
      <c r="E39">
        <v>20</v>
      </c>
      <c r="G39">
        <v>11</v>
      </c>
      <c r="K39" s="25" t="s">
        <v>69</v>
      </c>
      <c r="L39" s="25" t="s">
        <v>70</v>
      </c>
      <c r="M39" s="26">
        <v>31</v>
      </c>
      <c r="N39" s="27" t="s">
        <v>65</v>
      </c>
      <c r="O39" s="29"/>
    </row>
    <row r="40" spans="5:15" x14ac:dyDescent="0.15">
      <c r="E40">
        <v>21</v>
      </c>
      <c r="G40">
        <v>10</v>
      </c>
      <c r="K40" s="25" t="s">
        <v>71</v>
      </c>
      <c r="L40" s="25" t="s">
        <v>38</v>
      </c>
      <c r="M40" s="26">
        <v>1</v>
      </c>
      <c r="N40" s="27" t="s">
        <v>40</v>
      </c>
      <c r="O40" s="28">
        <f>+O41+O42</f>
        <v>0</v>
      </c>
    </row>
    <row r="41" spans="5:15" x14ac:dyDescent="0.15">
      <c r="E41">
        <v>22</v>
      </c>
      <c r="G41">
        <v>11</v>
      </c>
      <c r="K41" s="25" t="s">
        <v>72</v>
      </c>
      <c r="L41" s="25" t="s">
        <v>73</v>
      </c>
      <c r="M41" s="26">
        <v>99</v>
      </c>
      <c r="N41" s="27" t="s">
        <v>46</v>
      </c>
      <c r="O41" s="29"/>
    </row>
    <row r="42" spans="5:15" x14ac:dyDescent="0.15">
      <c r="E42">
        <v>23</v>
      </c>
      <c r="G42">
        <v>11</v>
      </c>
      <c r="K42" s="25" t="s">
        <v>74</v>
      </c>
      <c r="L42" s="25" t="s">
        <v>38</v>
      </c>
      <c r="M42" s="26">
        <v>99</v>
      </c>
      <c r="N42" s="27" t="s">
        <v>46</v>
      </c>
      <c r="O42" s="29"/>
    </row>
    <row r="43" spans="5:15" x14ac:dyDescent="0.15">
      <c r="E43">
        <v>24</v>
      </c>
      <c r="G43">
        <v>9</v>
      </c>
      <c r="K43" s="25" t="s">
        <v>75</v>
      </c>
      <c r="L43" s="25" t="s">
        <v>38</v>
      </c>
      <c r="M43" s="26">
        <v>1</v>
      </c>
      <c r="N43" s="27" t="s">
        <v>40</v>
      </c>
      <c r="O43" s="28">
        <f>+O44</f>
        <v>0</v>
      </c>
    </row>
    <row r="44" spans="5:15" x14ac:dyDescent="0.15">
      <c r="E44">
        <v>25</v>
      </c>
      <c r="G44">
        <v>10</v>
      </c>
      <c r="K44" s="25" t="s">
        <v>76</v>
      </c>
      <c r="L44" s="25" t="s">
        <v>77</v>
      </c>
      <c r="M44" s="26">
        <v>1</v>
      </c>
      <c r="N44" s="27" t="s">
        <v>40</v>
      </c>
      <c r="O44" s="28">
        <f>+O45+O46+O47+O48+O49+O50+O51+O52</f>
        <v>0</v>
      </c>
    </row>
    <row r="45" spans="5:15" x14ac:dyDescent="0.15">
      <c r="E45">
        <v>26</v>
      </c>
      <c r="G45">
        <v>11</v>
      </c>
      <c r="K45" s="25" t="s">
        <v>78</v>
      </c>
      <c r="L45" s="25" t="s">
        <v>79</v>
      </c>
      <c r="M45" s="26">
        <v>141.5</v>
      </c>
      <c r="N45" s="27" t="s">
        <v>58</v>
      </c>
      <c r="O45" s="29"/>
    </row>
    <row r="46" spans="5:15" x14ac:dyDescent="0.15">
      <c r="E46">
        <v>27</v>
      </c>
      <c r="G46">
        <v>11</v>
      </c>
      <c r="K46" s="25" t="s">
        <v>78</v>
      </c>
      <c r="L46" s="25" t="s">
        <v>38</v>
      </c>
      <c r="M46" s="26">
        <v>29.8</v>
      </c>
      <c r="N46" s="27" t="s">
        <v>58</v>
      </c>
      <c r="O46" s="29"/>
    </row>
    <row r="47" spans="5:15" x14ac:dyDescent="0.15">
      <c r="E47">
        <v>28</v>
      </c>
      <c r="G47">
        <v>11</v>
      </c>
      <c r="K47" s="25" t="s">
        <v>80</v>
      </c>
      <c r="L47" s="25" t="s">
        <v>81</v>
      </c>
      <c r="M47" s="26">
        <v>8.5</v>
      </c>
      <c r="N47" s="27" t="s">
        <v>58</v>
      </c>
      <c r="O47" s="29"/>
    </row>
    <row r="48" spans="5:15" x14ac:dyDescent="0.15">
      <c r="E48">
        <v>29</v>
      </c>
      <c r="G48">
        <v>11</v>
      </c>
      <c r="K48" s="25" t="s">
        <v>80</v>
      </c>
      <c r="L48" s="25" t="s">
        <v>82</v>
      </c>
      <c r="M48" s="26">
        <v>7.5</v>
      </c>
      <c r="N48" s="27" t="s">
        <v>58</v>
      </c>
      <c r="O48" s="29"/>
    </row>
    <row r="49" spans="5:15" x14ac:dyDescent="0.15">
      <c r="E49">
        <v>30</v>
      </c>
      <c r="G49">
        <v>11</v>
      </c>
      <c r="K49" s="25" t="s">
        <v>83</v>
      </c>
      <c r="L49" s="25" t="s">
        <v>84</v>
      </c>
      <c r="M49" s="26">
        <v>4</v>
      </c>
      <c r="N49" s="27" t="s">
        <v>85</v>
      </c>
      <c r="O49" s="29"/>
    </row>
    <row r="50" spans="5:15" x14ac:dyDescent="0.15">
      <c r="E50">
        <v>31</v>
      </c>
      <c r="G50">
        <v>11</v>
      </c>
      <c r="K50" s="25" t="s">
        <v>83</v>
      </c>
      <c r="L50" s="25" t="s">
        <v>86</v>
      </c>
      <c r="M50" s="26">
        <v>3</v>
      </c>
      <c r="N50" s="27" t="s">
        <v>85</v>
      </c>
      <c r="O50" s="29"/>
    </row>
    <row r="51" spans="5:15" x14ac:dyDescent="0.15">
      <c r="E51">
        <v>32</v>
      </c>
      <c r="G51">
        <v>11</v>
      </c>
      <c r="K51" s="25" t="s">
        <v>87</v>
      </c>
      <c r="L51" s="25" t="s">
        <v>38</v>
      </c>
      <c r="M51" s="26">
        <v>1</v>
      </c>
      <c r="N51" s="27" t="s">
        <v>40</v>
      </c>
      <c r="O51" s="29"/>
    </row>
    <row r="52" spans="5:15" x14ac:dyDescent="0.15">
      <c r="E52">
        <v>33</v>
      </c>
      <c r="G52">
        <v>11</v>
      </c>
      <c r="K52" s="25" t="s">
        <v>88</v>
      </c>
      <c r="L52" s="25" t="s">
        <v>38</v>
      </c>
      <c r="M52" s="26">
        <v>1</v>
      </c>
      <c r="N52" s="27" t="s">
        <v>40</v>
      </c>
      <c r="O52" s="29"/>
    </row>
    <row r="53" spans="5:15" x14ac:dyDescent="0.15">
      <c r="E53">
        <v>34</v>
      </c>
      <c r="G53">
        <v>9</v>
      </c>
      <c r="K53" s="25" t="s">
        <v>89</v>
      </c>
      <c r="L53" s="25" t="s">
        <v>38</v>
      </c>
      <c r="M53" s="26">
        <v>1</v>
      </c>
      <c r="N53" s="27" t="s">
        <v>40</v>
      </c>
      <c r="O53" s="28">
        <f>+O54+O69+O77+O90+O100+O149+O158+O160</f>
        <v>0</v>
      </c>
    </row>
    <row r="54" spans="5:15" x14ac:dyDescent="0.15">
      <c r="E54">
        <v>35</v>
      </c>
      <c r="G54">
        <v>10</v>
      </c>
      <c r="K54" s="25" t="s">
        <v>90</v>
      </c>
      <c r="L54" s="25" t="s">
        <v>91</v>
      </c>
      <c r="M54" s="26">
        <v>1</v>
      </c>
      <c r="N54" s="27" t="s">
        <v>40</v>
      </c>
      <c r="O54" s="28">
        <f>+O55+O56+O57+O58+O59+O60+O61+O62+O63+O64+O65+O66+O67+O68</f>
        <v>0</v>
      </c>
    </row>
    <row r="55" spans="5:15" x14ac:dyDescent="0.15">
      <c r="E55">
        <v>36</v>
      </c>
      <c r="G55">
        <v>11</v>
      </c>
      <c r="K55" s="25" t="s">
        <v>92</v>
      </c>
      <c r="L55" s="25" t="s">
        <v>93</v>
      </c>
      <c r="M55" s="26">
        <v>372</v>
      </c>
      <c r="N55" s="27" t="s">
        <v>65</v>
      </c>
      <c r="O55" s="29"/>
    </row>
    <row r="56" spans="5:15" x14ac:dyDescent="0.15">
      <c r="E56">
        <v>37</v>
      </c>
      <c r="G56">
        <v>11</v>
      </c>
      <c r="K56" s="25" t="s">
        <v>94</v>
      </c>
      <c r="L56" s="25" t="s">
        <v>95</v>
      </c>
      <c r="M56" s="26">
        <v>650</v>
      </c>
      <c r="N56" s="27" t="s">
        <v>61</v>
      </c>
      <c r="O56" s="29"/>
    </row>
    <row r="57" spans="5:15" x14ac:dyDescent="0.15">
      <c r="E57">
        <v>38</v>
      </c>
      <c r="G57">
        <v>11</v>
      </c>
      <c r="K57" s="25" t="s">
        <v>96</v>
      </c>
      <c r="L57" s="25" t="s">
        <v>97</v>
      </c>
      <c r="M57" s="26">
        <v>575</v>
      </c>
      <c r="N57" s="27" t="s">
        <v>58</v>
      </c>
      <c r="O57" s="29"/>
    </row>
    <row r="58" spans="5:15" x14ac:dyDescent="0.15">
      <c r="E58">
        <v>39</v>
      </c>
      <c r="G58">
        <v>11</v>
      </c>
      <c r="K58" s="25" t="s">
        <v>98</v>
      </c>
      <c r="L58" s="25" t="s">
        <v>99</v>
      </c>
      <c r="M58" s="26">
        <v>91.6</v>
      </c>
      <c r="N58" s="27" t="s">
        <v>58</v>
      </c>
      <c r="O58" s="29"/>
    </row>
    <row r="59" spans="5:15" x14ac:dyDescent="0.15">
      <c r="E59">
        <v>40</v>
      </c>
      <c r="G59">
        <v>11</v>
      </c>
      <c r="K59" s="25" t="s">
        <v>100</v>
      </c>
      <c r="L59" s="25" t="s">
        <v>99</v>
      </c>
      <c r="M59" s="26">
        <v>140.80000000000001</v>
      </c>
      <c r="N59" s="27" t="s">
        <v>58</v>
      </c>
      <c r="O59" s="29"/>
    </row>
    <row r="60" spans="5:15" x14ac:dyDescent="0.15">
      <c r="E60">
        <v>41</v>
      </c>
      <c r="G60">
        <v>11</v>
      </c>
      <c r="K60" s="25" t="s">
        <v>101</v>
      </c>
      <c r="L60" s="25" t="s">
        <v>99</v>
      </c>
      <c r="M60" s="26">
        <v>109</v>
      </c>
      <c r="N60" s="27" t="s">
        <v>58</v>
      </c>
      <c r="O60" s="29"/>
    </row>
    <row r="61" spans="5:15" x14ac:dyDescent="0.15">
      <c r="E61">
        <v>42</v>
      </c>
      <c r="G61">
        <v>11</v>
      </c>
      <c r="K61" s="25" t="s">
        <v>102</v>
      </c>
      <c r="L61" s="25" t="s">
        <v>99</v>
      </c>
      <c r="M61" s="26">
        <v>75</v>
      </c>
      <c r="N61" s="27" t="s">
        <v>58</v>
      </c>
      <c r="O61" s="29"/>
    </row>
    <row r="62" spans="5:15" x14ac:dyDescent="0.15">
      <c r="E62">
        <v>43</v>
      </c>
      <c r="G62">
        <v>11</v>
      </c>
      <c r="K62" s="25" t="s">
        <v>103</v>
      </c>
      <c r="L62" s="25" t="s">
        <v>99</v>
      </c>
      <c r="M62" s="26">
        <v>142.1</v>
      </c>
      <c r="N62" s="27" t="s">
        <v>58</v>
      </c>
      <c r="O62" s="29"/>
    </row>
    <row r="63" spans="5:15" x14ac:dyDescent="0.15">
      <c r="E63">
        <v>44</v>
      </c>
      <c r="G63">
        <v>11</v>
      </c>
      <c r="K63" s="25" t="s">
        <v>104</v>
      </c>
      <c r="L63" s="25" t="s">
        <v>105</v>
      </c>
      <c r="M63" s="26">
        <v>5.5</v>
      </c>
      <c r="N63" s="27" t="s">
        <v>58</v>
      </c>
      <c r="O63" s="29"/>
    </row>
    <row r="64" spans="5:15" x14ac:dyDescent="0.15">
      <c r="E64">
        <v>45</v>
      </c>
      <c r="G64">
        <v>11</v>
      </c>
      <c r="K64" s="25" t="s">
        <v>106</v>
      </c>
      <c r="L64" s="25" t="s">
        <v>38</v>
      </c>
      <c r="M64" s="26">
        <v>6</v>
      </c>
      <c r="N64" s="27" t="s">
        <v>65</v>
      </c>
      <c r="O64" s="29"/>
    </row>
    <row r="65" spans="5:15" x14ac:dyDescent="0.15">
      <c r="E65">
        <v>46</v>
      </c>
      <c r="G65">
        <v>11</v>
      </c>
      <c r="K65" s="25" t="s">
        <v>107</v>
      </c>
      <c r="L65" s="25" t="s">
        <v>38</v>
      </c>
      <c r="M65" s="26">
        <v>1</v>
      </c>
      <c r="N65" s="27" t="s">
        <v>65</v>
      </c>
      <c r="O65" s="29"/>
    </row>
    <row r="66" spans="5:15" x14ac:dyDescent="0.15">
      <c r="E66">
        <v>47</v>
      </c>
      <c r="G66">
        <v>11</v>
      </c>
      <c r="K66" s="25" t="s">
        <v>108</v>
      </c>
      <c r="L66" s="25" t="s">
        <v>109</v>
      </c>
      <c r="M66" s="26">
        <v>1</v>
      </c>
      <c r="N66" s="27" t="s">
        <v>40</v>
      </c>
      <c r="O66" s="29"/>
    </row>
    <row r="67" spans="5:15" x14ac:dyDescent="0.15">
      <c r="E67">
        <v>48</v>
      </c>
      <c r="G67">
        <v>11</v>
      </c>
      <c r="K67" s="25" t="s">
        <v>110</v>
      </c>
      <c r="L67" s="25" t="s">
        <v>109</v>
      </c>
      <c r="M67" s="26">
        <v>1</v>
      </c>
      <c r="N67" s="27" t="s">
        <v>40</v>
      </c>
      <c r="O67" s="29"/>
    </row>
    <row r="68" spans="5:15" x14ac:dyDescent="0.15">
      <c r="E68">
        <v>49</v>
      </c>
      <c r="G68">
        <v>11</v>
      </c>
      <c r="K68" s="25" t="s">
        <v>111</v>
      </c>
      <c r="L68" s="25" t="s">
        <v>38</v>
      </c>
      <c r="M68" s="26">
        <v>2</v>
      </c>
      <c r="N68" s="27" t="s">
        <v>40</v>
      </c>
      <c r="O68" s="29"/>
    </row>
    <row r="69" spans="5:15" x14ac:dyDescent="0.15">
      <c r="E69">
        <v>50</v>
      </c>
      <c r="G69">
        <v>10</v>
      </c>
      <c r="K69" s="25" t="s">
        <v>90</v>
      </c>
      <c r="L69" s="25" t="s">
        <v>112</v>
      </c>
      <c r="M69" s="26">
        <v>1</v>
      </c>
      <c r="N69" s="27" t="s">
        <v>40</v>
      </c>
      <c r="O69" s="28">
        <f>+O70+O71+O72+O73+O74+O75+O76</f>
        <v>0</v>
      </c>
    </row>
    <row r="70" spans="5:15" x14ac:dyDescent="0.15">
      <c r="E70">
        <v>51</v>
      </c>
      <c r="G70">
        <v>11</v>
      </c>
      <c r="K70" s="25" t="s">
        <v>92</v>
      </c>
      <c r="L70" s="25" t="s">
        <v>93</v>
      </c>
      <c r="M70" s="26">
        <v>62</v>
      </c>
      <c r="N70" s="27" t="s">
        <v>65</v>
      </c>
      <c r="O70" s="29"/>
    </row>
    <row r="71" spans="5:15" x14ac:dyDescent="0.15">
      <c r="E71">
        <v>52</v>
      </c>
      <c r="G71">
        <v>11</v>
      </c>
      <c r="K71" s="25" t="s">
        <v>94</v>
      </c>
      <c r="L71" s="25" t="s">
        <v>95</v>
      </c>
      <c r="M71" s="26">
        <v>91</v>
      </c>
      <c r="N71" s="27" t="s">
        <v>61</v>
      </c>
      <c r="O71" s="29"/>
    </row>
    <row r="72" spans="5:15" x14ac:dyDescent="0.15">
      <c r="E72">
        <v>53</v>
      </c>
      <c r="G72">
        <v>11</v>
      </c>
      <c r="K72" s="25" t="s">
        <v>96</v>
      </c>
      <c r="L72" s="25" t="s">
        <v>97</v>
      </c>
      <c r="M72" s="26">
        <v>94</v>
      </c>
      <c r="N72" s="27" t="s">
        <v>58</v>
      </c>
      <c r="O72" s="29"/>
    </row>
    <row r="73" spans="5:15" x14ac:dyDescent="0.15">
      <c r="E73">
        <v>54</v>
      </c>
      <c r="G73">
        <v>11</v>
      </c>
      <c r="K73" s="25" t="s">
        <v>113</v>
      </c>
      <c r="L73" s="25" t="s">
        <v>114</v>
      </c>
      <c r="M73" s="26">
        <v>87</v>
      </c>
      <c r="N73" s="27" t="s">
        <v>58</v>
      </c>
      <c r="O73" s="29"/>
    </row>
    <row r="74" spans="5:15" x14ac:dyDescent="0.15">
      <c r="E74">
        <v>55</v>
      </c>
      <c r="G74">
        <v>11</v>
      </c>
      <c r="K74" s="25" t="s">
        <v>115</v>
      </c>
      <c r="L74" s="25" t="s">
        <v>114</v>
      </c>
      <c r="M74" s="26">
        <v>5.6</v>
      </c>
      <c r="N74" s="27" t="s">
        <v>58</v>
      </c>
      <c r="O74" s="29"/>
    </row>
    <row r="75" spans="5:15" x14ac:dyDescent="0.15">
      <c r="E75">
        <v>56</v>
      </c>
      <c r="G75">
        <v>11</v>
      </c>
      <c r="K75" s="25" t="s">
        <v>116</v>
      </c>
      <c r="L75" s="25" t="s">
        <v>117</v>
      </c>
      <c r="M75" s="26">
        <v>1.5</v>
      </c>
      <c r="N75" s="27" t="s">
        <v>58</v>
      </c>
      <c r="O75" s="29"/>
    </row>
    <row r="76" spans="5:15" x14ac:dyDescent="0.15">
      <c r="E76">
        <v>57</v>
      </c>
      <c r="G76">
        <v>11</v>
      </c>
      <c r="K76" s="25" t="s">
        <v>118</v>
      </c>
      <c r="L76" s="25" t="s">
        <v>38</v>
      </c>
      <c r="M76" s="26">
        <v>1</v>
      </c>
      <c r="N76" s="27" t="s">
        <v>65</v>
      </c>
      <c r="O76" s="29"/>
    </row>
    <row r="77" spans="5:15" x14ac:dyDescent="0.15">
      <c r="E77">
        <v>58</v>
      </c>
      <c r="G77">
        <v>10</v>
      </c>
      <c r="K77" s="25" t="s">
        <v>90</v>
      </c>
      <c r="L77" s="25" t="s">
        <v>119</v>
      </c>
      <c r="M77" s="26">
        <v>1</v>
      </c>
      <c r="N77" s="27" t="s">
        <v>40</v>
      </c>
      <c r="O77" s="28">
        <f>+O78+O79+O80+O81+O82+O83+O84+O85+O86+O87+O88+O89</f>
        <v>0</v>
      </c>
    </row>
    <row r="78" spans="5:15" x14ac:dyDescent="0.15">
      <c r="E78">
        <v>59</v>
      </c>
      <c r="G78">
        <v>11</v>
      </c>
      <c r="K78" s="25" t="s">
        <v>92</v>
      </c>
      <c r="L78" s="25" t="s">
        <v>93</v>
      </c>
      <c r="M78" s="26">
        <v>164</v>
      </c>
      <c r="N78" s="27" t="s">
        <v>65</v>
      </c>
      <c r="O78" s="29"/>
    </row>
    <row r="79" spans="5:15" x14ac:dyDescent="0.15">
      <c r="E79">
        <v>60</v>
      </c>
      <c r="G79">
        <v>11</v>
      </c>
      <c r="K79" s="25" t="s">
        <v>94</v>
      </c>
      <c r="L79" s="25" t="s">
        <v>120</v>
      </c>
      <c r="M79" s="26">
        <v>230</v>
      </c>
      <c r="N79" s="27" t="s">
        <v>61</v>
      </c>
      <c r="O79" s="29"/>
    </row>
    <row r="80" spans="5:15" x14ac:dyDescent="0.15">
      <c r="E80">
        <v>61</v>
      </c>
      <c r="G80">
        <v>11</v>
      </c>
      <c r="K80" s="25" t="s">
        <v>94</v>
      </c>
      <c r="L80" s="25" t="s">
        <v>95</v>
      </c>
      <c r="M80" s="26">
        <v>290</v>
      </c>
      <c r="N80" s="27" t="s">
        <v>61</v>
      </c>
      <c r="O80" s="29"/>
    </row>
    <row r="81" spans="5:15" x14ac:dyDescent="0.15">
      <c r="E81">
        <v>62</v>
      </c>
      <c r="G81">
        <v>11</v>
      </c>
      <c r="K81" s="25" t="s">
        <v>96</v>
      </c>
      <c r="L81" s="25" t="s">
        <v>97</v>
      </c>
      <c r="M81" s="26">
        <v>250</v>
      </c>
      <c r="N81" s="27" t="s">
        <v>58</v>
      </c>
      <c r="O81" s="29"/>
    </row>
    <row r="82" spans="5:15" x14ac:dyDescent="0.15">
      <c r="E82">
        <v>63</v>
      </c>
      <c r="G82">
        <v>11</v>
      </c>
      <c r="K82" s="25" t="s">
        <v>121</v>
      </c>
      <c r="L82" s="25" t="s">
        <v>114</v>
      </c>
      <c r="M82" s="26">
        <v>9.6</v>
      </c>
      <c r="N82" s="27" t="s">
        <v>58</v>
      </c>
      <c r="O82" s="29"/>
    </row>
    <row r="83" spans="5:15" x14ac:dyDescent="0.15">
      <c r="E83">
        <v>64</v>
      </c>
      <c r="G83">
        <v>11</v>
      </c>
      <c r="K83" s="25" t="s">
        <v>122</v>
      </c>
      <c r="L83" s="25" t="s">
        <v>114</v>
      </c>
      <c r="M83" s="26">
        <v>54</v>
      </c>
      <c r="N83" s="27" t="s">
        <v>58</v>
      </c>
      <c r="O83" s="29"/>
    </row>
    <row r="84" spans="5:15" x14ac:dyDescent="0.15">
      <c r="E84">
        <v>65</v>
      </c>
      <c r="G84">
        <v>11</v>
      </c>
      <c r="K84" s="25" t="s">
        <v>123</v>
      </c>
      <c r="L84" s="25" t="s">
        <v>114</v>
      </c>
      <c r="M84" s="26">
        <v>174</v>
      </c>
      <c r="N84" s="27" t="s">
        <v>58</v>
      </c>
      <c r="O84" s="29"/>
    </row>
    <row r="85" spans="5:15" x14ac:dyDescent="0.15">
      <c r="E85">
        <v>66</v>
      </c>
      <c r="G85">
        <v>11</v>
      </c>
      <c r="K85" s="25" t="s">
        <v>124</v>
      </c>
      <c r="L85" s="25" t="s">
        <v>38</v>
      </c>
      <c r="M85" s="26">
        <v>7.6</v>
      </c>
      <c r="N85" s="27" t="s">
        <v>58</v>
      </c>
      <c r="O85" s="29"/>
    </row>
    <row r="86" spans="5:15" x14ac:dyDescent="0.15">
      <c r="E86">
        <v>67</v>
      </c>
      <c r="G86">
        <v>11</v>
      </c>
      <c r="K86" s="25" t="s">
        <v>104</v>
      </c>
      <c r="L86" s="25" t="s">
        <v>125</v>
      </c>
      <c r="M86" s="26">
        <v>6</v>
      </c>
      <c r="N86" s="27" t="s">
        <v>58</v>
      </c>
      <c r="O86" s="29"/>
    </row>
    <row r="87" spans="5:15" x14ac:dyDescent="0.15">
      <c r="E87">
        <v>68</v>
      </c>
      <c r="G87">
        <v>11</v>
      </c>
      <c r="K87" s="25" t="s">
        <v>106</v>
      </c>
      <c r="L87" s="25" t="s">
        <v>38</v>
      </c>
      <c r="M87" s="26">
        <v>2</v>
      </c>
      <c r="N87" s="27" t="s">
        <v>65</v>
      </c>
      <c r="O87" s="29"/>
    </row>
    <row r="88" spans="5:15" x14ac:dyDescent="0.15">
      <c r="E88">
        <v>69</v>
      </c>
      <c r="G88">
        <v>11</v>
      </c>
      <c r="K88" s="25" t="s">
        <v>126</v>
      </c>
      <c r="L88" s="25" t="s">
        <v>127</v>
      </c>
      <c r="M88" s="26">
        <v>1</v>
      </c>
      <c r="N88" s="27" t="s">
        <v>40</v>
      </c>
      <c r="O88" s="29"/>
    </row>
    <row r="89" spans="5:15" ht="27" x14ac:dyDescent="0.15">
      <c r="E89">
        <v>70</v>
      </c>
      <c r="G89">
        <v>11</v>
      </c>
      <c r="K89" s="25" t="s">
        <v>128</v>
      </c>
      <c r="L89" s="25" t="s">
        <v>129</v>
      </c>
      <c r="M89" s="26">
        <v>7</v>
      </c>
      <c r="N89" s="27" t="s">
        <v>58</v>
      </c>
      <c r="O89" s="29"/>
    </row>
    <row r="90" spans="5:15" x14ac:dyDescent="0.15">
      <c r="E90">
        <v>71</v>
      </c>
      <c r="G90">
        <v>10</v>
      </c>
      <c r="K90" s="25" t="s">
        <v>90</v>
      </c>
      <c r="L90" s="25" t="s">
        <v>130</v>
      </c>
      <c r="M90" s="26">
        <v>1</v>
      </c>
      <c r="N90" s="27" t="s">
        <v>40</v>
      </c>
      <c r="O90" s="28">
        <f>+O91+O92+O93+O94+O95+O96+O97+O98+O99</f>
        <v>0</v>
      </c>
    </row>
    <row r="91" spans="5:15" x14ac:dyDescent="0.15">
      <c r="E91">
        <v>72</v>
      </c>
      <c r="G91">
        <v>11</v>
      </c>
      <c r="K91" s="25" t="s">
        <v>92</v>
      </c>
      <c r="L91" s="25" t="s">
        <v>93</v>
      </c>
      <c r="M91" s="26">
        <v>48</v>
      </c>
      <c r="N91" s="27" t="s">
        <v>65</v>
      </c>
      <c r="O91" s="29"/>
    </row>
    <row r="92" spans="5:15" x14ac:dyDescent="0.15">
      <c r="E92">
        <v>73</v>
      </c>
      <c r="G92">
        <v>11</v>
      </c>
      <c r="K92" s="25" t="s">
        <v>94</v>
      </c>
      <c r="L92" s="25" t="s">
        <v>95</v>
      </c>
      <c r="M92" s="26">
        <v>59</v>
      </c>
      <c r="N92" s="27" t="s">
        <v>61</v>
      </c>
      <c r="O92" s="29"/>
    </row>
    <row r="93" spans="5:15" x14ac:dyDescent="0.15">
      <c r="E93">
        <v>74</v>
      </c>
      <c r="G93">
        <v>11</v>
      </c>
      <c r="K93" s="25" t="s">
        <v>96</v>
      </c>
      <c r="L93" s="25" t="s">
        <v>97</v>
      </c>
      <c r="M93" s="26">
        <v>47</v>
      </c>
      <c r="N93" s="27" t="s">
        <v>58</v>
      </c>
      <c r="O93" s="29"/>
    </row>
    <row r="94" spans="5:15" x14ac:dyDescent="0.15">
      <c r="E94">
        <v>75</v>
      </c>
      <c r="G94">
        <v>11</v>
      </c>
      <c r="K94" s="25" t="s">
        <v>131</v>
      </c>
      <c r="L94" s="25" t="s">
        <v>38</v>
      </c>
      <c r="M94" s="26">
        <v>27.6</v>
      </c>
      <c r="N94" s="27" t="s">
        <v>58</v>
      </c>
      <c r="O94" s="29"/>
    </row>
    <row r="95" spans="5:15" x14ac:dyDescent="0.15">
      <c r="E95">
        <v>76</v>
      </c>
      <c r="G95">
        <v>11</v>
      </c>
      <c r="K95" s="25" t="s">
        <v>132</v>
      </c>
      <c r="L95" s="25" t="s">
        <v>114</v>
      </c>
      <c r="M95" s="26">
        <v>45</v>
      </c>
      <c r="N95" s="27" t="s">
        <v>58</v>
      </c>
      <c r="O95" s="29"/>
    </row>
    <row r="96" spans="5:15" x14ac:dyDescent="0.15">
      <c r="E96">
        <v>77</v>
      </c>
      <c r="G96">
        <v>11</v>
      </c>
      <c r="K96" s="25" t="s">
        <v>104</v>
      </c>
      <c r="L96" s="25" t="s">
        <v>133</v>
      </c>
      <c r="M96" s="26">
        <v>6</v>
      </c>
      <c r="N96" s="27" t="s">
        <v>58</v>
      </c>
      <c r="O96" s="29"/>
    </row>
    <row r="97" spans="5:15" x14ac:dyDescent="0.15">
      <c r="E97">
        <v>78</v>
      </c>
      <c r="G97">
        <v>11</v>
      </c>
      <c r="K97" s="25" t="s">
        <v>106</v>
      </c>
      <c r="L97" s="25" t="s">
        <v>38</v>
      </c>
      <c r="M97" s="26">
        <v>1</v>
      </c>
      <c r="N97" s="27" t="s">
        <v>65</v>
      </c>
      <c r="O97" s="29"/>
    </row>
    <row r="98" spans="5:15" x14ac:dyDescent="0.15">
      <c r="E98">
        <v>79</v>
      </c>
      <c r="G98">
        <v>11</v>
      </c>
      <c r="K98" s="25" t="s">
        <v>134</v>
      </c>
      <c r="L98" s="25" t="s">
        <v>38</v>
      </c>
      <c r="M98" s="26">
        <v>1</v>
      </c>
      <c r="N98" s="27" t="s">
        <v>40</v>
      </c>
      <c r="O98" s="29"/>
    </row>
    <row r="99" spans="5:15" x14ac:dyDescent="0.15">
      <c r="E99">
        <v>80</v>
      </c>
      <c r="G99">
        <v>11</v>
      </c>
      <c r="K99" s="25" t="s">
        <v>135</v>
      </c>
      <c r="L99" s="25" t="s">
        <v>136</v>
      </c>
      <c r="M99" s="26">
        <v>1</v>
      </c>
      <c r="N99" s="27" t="s">
        <v>40</v>
      </c>
      <c r="O99" s="29"/>
    </row>
    <row r="100" spans="5:15" x14ac:dyDescent="0.15">
      <c r="E100">
        <v>81</v>
      </c>
      <c r="G100">
        <v>10</v>
      </c>
      <c r="K100" s="25" t="s">
        <v>90</v>
      </c>
      <c r="L100" s="25" t="s">
        <v>137</v>
      </c>
      <c r="M100" s="26">
        <v>1</v>
      </c>
      <c r="N100" s="27" t="s">
        <v>40</v>
      </c>
      <c r="O100" s="28">
        <f>+O101+O102+O103+O104+O105+O106+O107+O108+O109+O110+O111+O112+O113+O114+O115+O116+O117+O118+O119+O120+O121+O122+O123+O124+O125+O126+O127+O128+O129+O130+O131+O132+O133+O134+O135+O136+O137+O138+O139+O140+O141+O142+O143+O144+O145+O146+O147+O148</f>
        <v>0</v>
      </c>
    </row>
    <row r="101" spans="5:15" x14ac:dyDescent="0.15">
      <c r="E101">
        <v>82</v>
      </c>
      <c r="G101">
        <v>11</v>
      </c>
      <c r="K101" s="25" t="s">
        <v>92</v>
      </c>
      <c r="L101" s="25" t="s">
        <v>93</v>
      </c>
      <c r="M101" s="26">
        <v>87</v>
      </c>
      <c r="N101" s="27" t="s">
        <v>65</v>
      </c>
      <c r="O101" s="29"/>
    </row>
    <row r="102" spans="5:15" x14ac:dyDescent="0.15">
      <c r="E102">
        <v>83</v>
      </c>
      <c r="G102">
        <v>11</v>
      </c>
      <c r="K102" s="25" t="s">
        <v>94</v>
      </c>
      <c r="L102" s="25" t="s">
        <v>120</v>
      </c>
      <c r="M102" s="26">
        <v>150</v>
      </c>
      <c r="N102" s="27" t="s">
        <v>61</v>
      </c>
      <c r="O102" s="29"/>
    </row>
    <row r="103" spans="5:15" x14ac:dyDescent="0.15">
      <c r="E103">
        <v>84</v>
      </c>
      <c r="G103">
        <v>11</v>
      </c>
      <c r="K103" s="25" t="s">
        <v>94</v>
      </c>
      <c r="L103" s="25" t="s">
        <v>95</v>
      </c>
      <c r="M103" s="26">
        <v>190</v>
      </c>
      <c r="N103" s="27" t="s">
        <v>61</v>
      </c>
      <c r="O103" s="29"/>
    </row>
    <row r="104" spans="5:15" x14ac:dyDescent="0.15">
      <c r="E104">
        <v>85</v>
      </c>
      <c r="G104">
        <v>11</v>
      </c>
      <c r="K104" s="25" t="s">
        <v>96</v>
      </c>
      <c r="L104" s="25" t="s">
        <v>97</v>
      </c>
      <c r="M104" s="26">
        <v>137</v>
      </c>
      <c r="N104" s="27" t="s">
        <v>58</v>
      </c>
      <c r="O104" s="29"/>
    </row>
    <row r="105" spans="5:15" x14ac:dyDescent="0.15">
      <c r="E105">
        <v>86</v>
      </c>
      <c r="G105">
        <v>11</v>
      </c>
      <c r="K105" s="25" t="s">
        <v>138</v>
      </c>
      <c r="L105" s="25" t="s">
        <v>114</v>
      </c>
      <c r="M105" s="26">
        <v>90.8</v>
      </c>
      <c r="N105" s="27" t="s">
        <v>58</v>
      </c>
      <c r="O105" s="29"/>
    </row>
    <row r="106" spans="5:15" x14ac:dyDescent="0.15">
      <c r="E106">
        <v>87</v>
      </c>
      <c r="G106">
        <v>11</v>
      </c>
      <c r="K106" s="25" t="s">
        <v>139</v>
      </c>
      <c r="L106" s="25" t="s">
        <v>114</v>
      </c>
      <c r="M106" s="26">
        <v>39.700000000000003</v>
      </c>
      <c r="N106" s="27" t="s">
        <v>58</v>
      </c>
      <c r="O106" s="29"/>
    </row>
    <row r="107" spans="5:15" x14ac:dyDescent="0.15">
      <c r="E107">
        <v>88</v>
      </c>
      <c r="G107">
        <v>11</v>
      </c>
      <c r="K107" s="25" t="s">
        <v>140</v>
      </c>
      <c r="L107" s="25" t="s">
        <v>125</v>
      </c>
      <c r="M107" s="26">
        <v>9.3000000000000007</v>
      </c>
      <c r="N107" s="27" t="s">
        <v>58</v>
      </c>
      <c r="O107" s="29"/>
    </row>
    <row r="108" spans="5:15" x14ac:dyDescent="0.15">
      <c r="E108">
        <v>89</v>
      </c>
      <c r="G108">
        <v>11</v>
      </c>
      <c r="K108" s="25" t="s">
        <v>141</v>
      </c>
      <c r="L108" s="25" t="s">
        <v>142</v>
      </c>
      <c r="M108" s="26">
        <v>230</v>
      </c>
      <c r="N108" s="27" t="s">
        <v>46</v>
      </c>
      <c r="O108" s="29"/>
    </row>
    <row r="109" spans="5:15" ht="27" x14ac:dyDescent="0.15">
      <c r="E109">
        <v>90</v>
      </c>
      <c r="G109">
        <v>11</v>
      </c>
      <c r="K109" s="25" t="s">
        <v>143</v>
      </c>
      <c r="L109" s="25" t="s">
        <v>144</v>
      </c>
      <c r="M109" s="26">
        <v>381</v>
      </c>
      <c r="N109" s="27" t="s">
        <v>61</v>
      </c>
      <c r="O109" s="29"/>
    </row>
    <row r="110" spans="5:15" ht="27" x14ac:dyDescent="0.15">
      <c r="E110">
        <v>91</v>
      </c>
      <c r="G110">
        <v>11</v>
      </c>
      <c r="K110" s="25" t="s">
        <v>145</v>
      </c>
      <c r="L110" s="25" t="s">
        <v>146</v>
      </c>
      <c r="M110" s="26">
        <v>381</v>
      </c>
      <c r="N110" s="27" t="s">
        <v>61</v>
      </c>
      <c r="O110" s="29"/>
    </row>
    <row r="111" spans="5:15" ht="27" x14ac:dyDescent="0.15">
      <c r="E111">
        <v>92</v>
      </c>
      <c r="G111">
        <v>11</v>
      </c>
      <c r="K111" s="25" t="s">
        <v>147</v>
      </c>
      <c r="L111" s="25" t="s">
        <v>148</v>
      </c>
      <c r="M111" s="26">
        <v>30</v>
      </c>
      <c r="N111" s="27" t="s">
        <v>58</v>
      </c>
      <c r="O111" s="29"/>
    </row>
    <row r="112" spans="5:15" x14ac:dyDescent="0.15">
      <c r="E112">
        <v>93</v>
      </c>
      <c r="G112">
        <v>11</v>
      </c>
      <c r="K112" s="25" t="s">
        <v>149</v>
      </c>
      <c r="L112" s="25" t="s">
        <v>150</v>
      </c>
      <c r="M112" s="26">
        <v>42</v>
      </c>
      <c r="N112" s="27" t="s">
        <v>58</v>
      </c>
      <c r="O112" s="29"/>
    </row>
    <row r="113" spans="5:15" ht="27" x14ac:dyDescent="0.15">
      <c r="E113">
        <v>94</v>
      </c>
      <c r="G113">
        <v>11</v>
      </c>
      <c r="K113" s="25" t="s">
        <v>151</v>
      </c>
      <c r="L113" s="25" t="s">
        <v>152</v>
      </c>
      <c r="M113" s="26">
        <v>55</v>
      </c>
      <c r="N113" s="27" t="s">
        <v>61</v>
      </c>
      <c r="O113" s="29"/>
    </row>
    <row r="114" spans="5:15" x14ac:dyDescent="0.15">
      <c r="E114">
        <v>95</v>
      </c>
      <c r="G114">
        <v>11</v>
      </c>
      <c r="K114" s="25" t="s">
        <v>74</v>
      </c>
      <c r="L114" s="25" t="s">
        <v>153</v>
      </c>
      <c r="M114" s="26">
        <v>2.7</v>
      </c>
      <c r="N114" s="27" t="s">
        <v>46</v>
      </c>
      <c r="O114" s="29"/>
    </row>
    <row r="115" spans="5:15" ht="27" x14ac:dyDescent="0.15">
      <c r="E115">
        <v>96</v>
      </c>
      <c r="G115">
        <v>11</v>
      </c>
      <c r="K115" s="25" t="s">
        <v>154</v>
      </c>
      <c r="L115" s="25" t="s">
        <v>155</v>
      </c>
      <c r="M115" s="26">
        <v>55</v>
      </c>
      <c r="N115" s="27" t="s">
        <v>61</v>
      </c>
      <c r="O115" s="29"/>
    </row>
    <row r="116" spans="5:15" ht="27" x14ac:dyDescent="0.15">
      <c r="E116">
        <v>97</v>
      </c>
      <c r="G116">
        <v>11</v>
      </c>
      <c r="K116" s="25" t="s">
        <v>145</v>
      </c>
      <c r="L116" s="25" t="s">
        <v>156</v>
      </c>
      <c r="M116" s="26">
        <v>55</v>
      </c>
      <c r="N116" s="27" t="s">
        <v>61</v>
      </c>
      <c r="O116" s="29"/>
    </row>
    <row r="117" spans="5:15" ht="27" x14ac:dyDescent="0.15">
      <c r="E117">
        <v>98</v>
      </c>
      <c r="G117">
        <v>11</v>
      </c>
      <c r="K117" s="25" t="s">
        <v>157</v>
      </c>
      <c r="L117" s="25" t="s">
        <v>158</v>
      </c>
      <c r="M117" s="26">
        <v>30</v>
      </c>
      <c r="N117" s="27" t="s">
        <v>58</v>
      </c>
      <c r="O117" s="29"/>
    </row>
    <row r="118" spans="5:15" ht="27" x14ac:dyDescent="0.15">
      <c r="E118">
        <v>99</v>
      </c>
      <c r="G118">
        <v>11</v>
      </c>
      <c r="K118" s="25" t="s">
        <v>151</v>
      </c>
      <c r="L118" s="25" t="s">
        <v>152</v>
      </c>
      <c r="M118" s="26">
        <v>436</v>
      </c>
      <c r="N118" s="27" t="s">
        <v>61</v>
      </c>
      <c r="O118" s="29"/>
    </row>
    <row r="119" spans="5:15" x14ac:dyDescent="0.15">
      <c r="E119">
        <v>100</v>
      </c>
      <c r="G119">
        <v>11</v>
      </c>
      <c r="K119" s="25" t="s">
        <v>74</v>
      </c>
      <c r="L119" s="25" t="s">
        <v>153</v>
      </c>
      <c r="M119" s="26">
        <v>18</v>
      </c>
      <c r="N119" s="27" t="s">
        <v>46</v>
      </c>
      <c r="O119" s="29"/>
    </row>
    <row r="120" spans="5:15" ht="27" x14ac:dyDescent="0.15">
      <c r="E120">
        <v>101</v>
      </c>
      <c r="G120">
        <v>11</v>
      </c>
      <c r="K120" s="25" t="s">
        <v>145</v>
      </c>
      <c r="L120" s="25" t="s">
        <v>159</v>
      </c>
      <c r="M120" s="26">
        <v>55</v>
      </c>
      <c r="N120" s="27" t="s">
        <v>61</v>
      </c>
      <c r="O120" s="29"/>
    </row>
    <row r="121" spans="5:15" x14ac:dyDescent="0.15">
      <c r="E121">
        <v>102</v>
      </c>
      <c r="G121">
        <v>11</v>
      </c>
      <c r="K121" s="25" t="s">
        <v>160</v>
      </c>
      <c r="L121" s="25" t="s">
        <v>161</v>
      </c>
      <c r="M121" s="26">
        <v>9.5</v>
      </c>
      <c r="N121" s="27" t="s">
        <v>46</v>
      </c>
      <c r="O121" s="29"/>
    </row>
    <row r="122" spans="5:15" x14ac:dyDescent="0.15">
      <c r="E122">
        <v>103</v>
      </c>
      <c r="G122">
        <v>11</v>
      </c>
      <c r="K122" s="25" t="s">
        <v>160</v>
      </c>
      <c r="L122" s="25" t="s">
        <v>162</v>
      </c>
      <c r="M122" s="26">
        <v>11</v>
      </c>
      <c r="N122" s="27" t="s">
        <v>46</v>
      </c>
      <c r="O122" s="29"/>
    </row>
    <row r="123" spans="5:15" x14ac:dyDescent="0.15">
      <c r="E123">
        <v>104</v>
      </c>
      <c r="G123">
        <v>11</v>
      </c>
      <c r="K123" s="25" t="s">
        <v>149</v>
      </c>
      <c r="L123" s="25" t="s">
        <v>150</v>
      </c>
      <c r="M123" s="26">
        <v>26</v>
      </c>
      <c r="N123" s="27" t="s">
        <v>58</v>
      </c>
      <c r="O123" s="29"/>
    </row>
    <row r="124" spans="5:15" ht="27" x14ac:dyDescent="0.15">
      <c r="E124">
        <v>105</v>
      </c>
      <c r="G124">
        <v>11</v>
      </c>
      <c r="K124" s="25" t="s">
        <v>151</v>
      </c>
      <c r="L124" s="25" t="s">
        <v>152</v>
      </c>
      <c r="M124" s="26">
        <v>81</v>
      </c>
      <c r="N124" s="27" t="s">
        <v>61</v>
      </c>
      <c r="O124" s="29"/>
    </row>
    <row r="125" spans="5:15" x14ac:dyDescent="0.15">
      <c r="E125">
        <v>106</v>
      </c>
      <c r="G125">
        <v>11</v>
      </c>
      <c r="K125" s="25" t="s">
        <v>74</v>
      </c>
      <c r="L125" s="25" t="s">
        <v>163</v>
      </c>
      <c r="M125" s="26">
        <v>9.5</v>
      </c>
      <c r="N125" s="27" t="s">
        <v>46</v>
      </c>
      <c r="O125" s="29"/>
    </row>
    <row r="126" spans="5:15" x14ac:dyDescent="0.15">
      <c r="E126">
        <v>107</v>
      </c>
      <c r="G126">
        <v>11</v>
      </c>
      <c r="K126" s="25" t="s">
        <v>74</v>
      </c>
      <c r="L126" s="25" t="s">
        <v>164</v>
      </c>
      <c r="M126" s="26">
        <v>11</v>
      </c>
      <c r="N126" s="27" t="s">
        <v>46</v>
      </c>
      <c r="O126" s="29"/>
    </row>
    <row r="127" spans="5:15" x14ac:dyDescent="0.15">
      <c r="E127">
        <v>108</v>
      </c>
      <c r="G127">
        <v>11</v>
      </c>
      <c r="K127" s="25" t="s">
        <v>74</v>
      </c>
      <c r="L127" s="25" t="s">
        <v>153</v>
      </c>
      <c r="M127" s="26">
        <v>4.0999999999999996</v>
      </c>
      <c r="N127" s="27" t="s">
        <v>46</v>
      </c>
      <c r="O127" s="29"/>
    </row>
    <row r="128" spans="5:15" x14ac:dyDescent="0.15">
      <c r="E128">
        <v>109</v>
      </c>
      <c r="G128">
        <v>11</v>
      </c>
      <c r="K128" s="25" t="s">
        <v>165</v>
      </c>
      <c r="L128" s="25" t="s">
        <v>166</v>
      </c>
      <c r="M128" s="26">
        <v>1</v>
      </c>
      <c r="N128" s="27" t="s">
        <v>46</v>
      </c>
      <c r="O128" s="29"/>
    </row>
    <row r="129" spans="5:15" x14ac:dyDescent="0.15">
      <c r="E129">
        <v>110</v>
      </c>
      <c r="G129">
        <v>11</v>
      </c>
      <c r="K129" s="25" t="s">
        <v>147</v>
      </c>
      <c r="L129" s="25" t="s">
        <v>167</v>
      </c>
      <c r="M129" s="26">
        <v>8.6</v>
      </c>
      <c r="N129" s="27" t="s">
        <v>58</v>
      </c>
      <c r="O129" s="29"/>
    </row>
    <row r="130" spans="5:15" x14ac:dyDescent="0.15">
      <c r="E130">
        <v>111</v>
      </c>
      <c r="G130">
        <v>11</v>
      </c>
      <c r="K130" s="25" t="s">
        <v>168</v>
      </c>
      <c r="L130" s="25" t="s">
        <v>169</v>
      </c>
      <c r="M130" s="26">
        <v>11</v>
      </c>
      <c r="N130" s="27" t="s">
        <v>61</v>
      </c>
      <c r="O130" s="29"/>
    </row>
    <row r="131" spans="5:15" x14ac:dyDescent="0.15">
      <c r="E131">
        <v>112</v>
      </c>
      <c r="G131">
        <v>11</v>
      </c>
      <c r="K131" s="25" t="s">
        <v>170</v>
      </c>
      <c r="L131" s="25" t="s">
        <v>171</v>
      </c>
      <c r="M131" s="26">
        <v>29</v>
      </c>
      <c r="N131" s="27" t="s">
        <v>61</v>
      </c>
      <c r="O131" s="29"/>
    </row>
    <row r="132" spans="5:15" x14ac:dyDescent="0.15">
      <c r="E132">
        <v>113</v>
      </c>
      <c r="G132">
        <v>11</v>
      </c>
      <c r="K132" s="25" t="s">
        <v>172</v>
      </c>
      <c r="L132" s="25" t="s">
        <v>38</v>
      </c>
      <c r="M132" s="26">
        <v>20</v>
      </c>
      <c r="N132" s="27" t="s">
        <v>173</v>
      </c>
      <c r="O132" s="29"/>
    </row>
    <row r="133" spans="5:15" x14ac:dyDescent="0.15">
      <c r="E133">
        <v>114</v>
      </c>
      <c r="G133">
        <v>11</v>
      </c>
      <c r="K133" s="25" t="s">
        <v>174</v>
      </c>
      <c r="L133" s="25" t="s">
        <v>175</v>
      </c>
      <c r="M133" s="26">
        <v>5.3</v>
      </c>
      <c r="N133" s="27" t="s">
        <v>46</v>
      </c>
      <c r="O133" s="29"/>
    </row>
    <row r="134" spans="5:15" x14ac:dyDescent="0.15">
      <c r="E134">
        <v>115</v>
      </c>
      <c r="G134">
        <v>11</v>
      </c>
      <c r="K134" s="25" t="s">
        <v>176</v>
      </c>
      <c r="L134" s="25" t="s">
        <v>177</v>
      </c>
      <c r="M134" s="26">
        <v>5.3</v>
      </c>
      <c r="N134" s="27" t="s">
        <v>46</v>
      </c>
      <c r="O134" s="29"/>
    </row>
    <row r="135" spans="5:15" x14ac:dyDescent="0.15">
      <c r="E135">
        <v>116</v>
      </c>
      <c r="G135">
        <v>11</v>
      </c>
      <c r="K135" s="25" t="s">
        <v>178</v>
      </c>
      <c r="L135" s="25" t="s">
        <v>179</v>
      </c>
      <c r="M135" s="26">
        <v>0.8</v>
      </c>
      <c r="N135" s="27" t="s">
        <v>61</v>
      </c>
      <c r="O135" s="29"/>
    </row>
    <row r="136" spans="5:15" ht="27" x14ac:dyDescent="0.15">
      <c r="E136">
        <v>117</v>
      </c>
      <c r="G136">
        <v>11</v>
      </c>
      <c r="K136" s="25" t="s">
        <v>180</v>
      </c>
      <c r="L136" s="25" t="s">
        <v>181</v>
      </c>
      <c r="M136" s="26">
        <v>0.7</v>
      </c>
      <c r="N136" s="27" t="s">
        <v>46</v>
      </c>
      <c r="O136" s="29"/>
    </row>
    <row r="137" spans="5:15" x14ac:dyDescent="0.15">
      <c r="E137">
        <v>118</v>
      </c>
      <c r="G137">
        <v>11</v>
      </c>
      <c r="K137" s="25" t="s">
        <v>178</v>
      </c>
      <c r="L137" s="25" t="s">
        <v>182</v>
      </c>
      <c r="M137" s="26">
        <v>24</v>
      </c>
      <c r="N137" s="27" t="s">
        <v>61</v>
      </c>
      <c r="O137" s="29"/>
    </row>
    <row r="138" spans="5:15" ht="27" x14ac:dyDescent="0.15">
      <c r="E138">
        <v>119</v>
      </c>
      <c r="G138">
        <v>11</v>
      </c>
      <c r="K138" s="25" t="s">
        <v>180</v>
      </c>
      <c r="L138" s="25" t="s">
        <v>181</v>
      </c>
      <c r="M138" s="26">
        <v>6.5</v>
      </c>
      <c r="N138" s="27" t="s">
        <v>46</v>
      </c>
      <c r="O138" s="29"/>
    </row>
    <row r="139" spans="5:15" ht="27" x14ac:dyDescent="0.15">
      <c r="E139">
        <v>120</v>
      </c>
      <c r="G139">
        <v>11</v>
      </c>
      <c r="K139" s="25" t="s">
        <v>183</v>
      </c>
      <c r="L139" s="25" t="s">
        <v>184</v>
      </c>
      <c r="M139" s="26">
        <v>0.20899999999999999</v>
      </c>
      <c r="N139" s="27" t="s">
        <v>185</v>
      </c>
      <c r="O139" s="29"/>
    </row>
    <row r="140" spans="5:15" ht="27" x14ac:dyDescent="0.15">
      <c r="E140">
        <v>121</v>
      </c>
      <c r="G140">
        <v>11</v>
      </c>
      <c r="K140" s="25" t="s">
        <v>145</v>
      </c>
      <c r="L140" s="25" t="s">
        <v>186</v>
      </c>
      <c r="M140" s="26">
        <v>34</v>
      </c>
      <c r="N140" s="27" t="s">
        <v>61</v>
      </c>
      <c r="O140" s="29"/>
    </row>
    <row r="141" spans="5:15" ht="27" x14ac:dyDescent="0.15">
      <c r="E141">
        <v>122</v>
      </c>
      <c r="G141">
        <v>11</v>
      </c>
      <c r="K141" s="25" t="s">
        <v>154</v>
      </c>
      <c r="L141" s="25" t="s">
        <v>155</v>
      </c>
      <c r="M141" s="26">
        <v>30</v>
      </c>
      <c r="N141" s="27" t="s">
        <v>61</v>
      </c>
      <c r="O141" s="29"/>
    </row>
    <row r="142" spans="5:15" ht="27" x14ac:dyDescent="0.15">
      <c r="E142">
        <v>123</v>
      </c>
      <c r="G142">
        <v>11</v>
      </c>
      <c r="K142" s="25" t="s">
        <v>143</v>
      </c>
      <c r="L142" s="25" t="s">
        <v>187</v>
      </c>
      <c r="M142" s="26">
        <v>30</v>
      </c>
      <c r="N142" s="27" t="s">
        <v>61</v>
      </c>
      <c r="O142" s="29"/>
    </row>
    <row r="143" spans="5:15" ht="27" x14ac:dyDescent="0.15">
      <c r="E143">
        <v>124</v>
      </c>
      <c r="G143">
        <v>11</v>
      </c>
      <c r="K143" s="25" t="s">
        <v>157</v>
      </c>
      <c r="L143" s="25" t="s">
        <v>188</v>
      </c>
      <c r="M143" s="26">
        <v>8.6</v>
      </c>
      <c r="N143" s="27" t="s">
        <v>58</v>
      </c>
      <c r="O143" s="29"/>
    </row>
    <row r="144" spans="5:15" ht="27" x14ac:dyDescent="0.15">
      <c r="E144">
        <v>125</v>
      </c>
      <c r="G144">
        <v>11</v>
      </c>
      <c r="K144" s="25" t="s">
        <v>157</v>
      </c>
      <c r="L144" s="25" t="s">
        <v>188</v>
      </c>
      <c r="M144" s="26">
        <v>9.1</v>
      </c>
      <c r="N144" s="27" t="s">
        <v>58</v>
      </c>
      <c r="O144" s="29"/>
    </row>
    <row r="145" spans="5:15" ht="27" x14ac:dyDescent="0.15">
      <c r="E145">
        <v>126</v>
      </c>
      <c r="G145">
        <v>11</v>
      </c>
      <c r="K145" s="25" t="s">
        <v>128</v>
      </c>
      <c r="L145" s="25" t="s">
        <v>129</v>
      </c>
      <c r="M145" s="26">
        <v>3.5</v>
      </c>
      <c r="N145" s="27" t="s">
        <v>58</v>
      </c>
      <c r="O145" s="29"/>
    </row>
    <row r="146" spans="5:15" x14ac:dyDescent="0.15">
      <c r="E146">
        <v>127</v>
      </c>
      <c r="G146">
        <v>11</v>
      </c>
      <c r="K146" s="25" t="s">
        <v>106</v>
      </c>
      <c r="L146" s="25" t="s">
        <v>38</v>
      </c>
      <c r="M146" s="26">
        <v>2</v>
      </c>
      <c r="N146" s="27" t="s">
        <v>65</v>
      </c>
      <c r="O146" s="29"/>
    </row>
    <row r="147" spans="5:15" x14ac:dyDescent="0.15">
      <c r="E147">
        <v>128</v>
      </c>
      <c r="G147">
        <v>11</v>
      </c>
      <c r="K147" s="25" t="s">
        <v>107</v>
      </c>
      <c r="L147" s="25" t="s">
        <v>38</v>
      </c>
      <c r="M147" s="26">
        <v>1</v>
      </c>
      <c r="N147" s="27" t="s">
        <v>65</v>
      </c>
      <c r="O147" s="29"/>
    </row>
    <row r="148" spans="5:15" x14ac:dyDescent="0.15">
      <c r="E148">
        <v>129</v>
      </c>
      <c r="G148">
        <v>11</v>
      </c>
      <c r="K148" s="25" t="s">
        <v>189</v>
      </c>
      <c r="L148" s="25" t="s">
        <v>38</v>
      </c>
      <c r="M148" s="26">
        <v>1</v>
      </c>
      <c r="N148" s="27" t="s">
        <v>40</v>
      </c>
      <c r="O148" s="29"/>
    </row>
    <row r="149" spans="5:15" x14ac:dyDescent="0.15">
      <c r="E149">
        <v>130</v>
      </c>
      <c r="G149">
        <v>10</v>
      </c>
      <c r="K149" s="25" t="s">
        <v>90</v>
      </c>
      <c r="L149" s="25" t="s">
        <v>190</v>
      </c>
      <c r="M149" s="26">
        <v>1</v>
      </c>
      <c r="N149" s="27" t="s">
        <v>40</v>
      </c>
      <c r="O149" s="28">
        <f>+O150+O151+O152+O153+O154+O155+O156+O157</f>
        <v>0</v>
      </c>
    </row>
    <row r="150" spans="5:15" x14ac:dyDescent="0.15">
      <c r="E150">
        <v>131</v>
      </c>
      <c r="G150">
        <v>11</v>
      </c>
      <c r="K150" s="25" t="s">
        <v>92</v>
      </c>
      <c r="L150" s="25" t="s">
        <v>93</v>
      </c>
      <c r="M150" s="26">
        <v>56</v>
      </c>
      <c r="N150" s="27" t="s">
        <v>65</v>
      </c>
      <c r="O150" s="29"/>
    </row>
    <row r="151" spans="5:15" x14ac:dyDescent="0.15">
      <c r="E151">
        <v>132</v>
      </c>
      <c r="G151">
        <v>11</v>
      </c>
      <c r="K151" s="25" t="s">
        <v>94</v>
      </c>
      <c r="L151" s="25" t="s">
        <v>95</v>
      </c>
      <c r="M151" s="26">
        <v>100</v>
      </c>
      <c r="N151" s="27" t="s">
        <v>61</v>
      </c>
      <c r="O151" s="29"/>
    </row>
    <row r="152" spans="5:15" x14ac:dyDescent="0.15">
      <c r="E152">
        <v>133</v>
      </c>
      <c r="G152">
        <v>11</v>
      </c>
      <c r="K152" s="25" t="s">
        <v>96</v>
      </c>
      <c r="L152" s="25" t="s">
        <v>97</v>
      </c>
      <c r="M152" s="26">
        <v>87</v>
      </c>
      <c r="N152" s="27" t="s">
        <v>58</v>
      </c>
      <c r="O152" s="29"/>
    </row>
    <row r="153" spans="5:15" x14ac:dyDescent="0.15">
      <c r="E153">
        <v>134</v>
      </c>
      <c r="G153">
        <v>11</v>
      </c>
      <c r="K153" s="25" t="s">
        <v>191</v>
      </c>
      <c r="L153" s="25" t="s">
        <v>114</v>
      </c>
      <c r="M153" s="26">
        <v>83.8</v>
      </c>
      <c r="N153" s="27" t="s">
        <v>58</v>
      </c>
      <c r="O153" s="29"/>
    </row>
    <row r="154" spans="5:15" x14ac:dyDescent="0.15">
      <c r="E154">
        <v>135</v>
      </c>
      <c r="G154">
        <v>11</v>
      </c>
      <c r="K154" s="25" t="s">
        <v>192</v>
      </c>
      <c r="L154" s="25" t="s">
        <v>38</v>
      </c>
      <c r="M154" s="26">
        <v>1</v>
      </c>
      <c r="N154" s="27" t="s">
        <v>40</v>
      </c>
      <c r="O154" s="29"/>
    </row>
    <row r="155" spans="5:15" x14ac:dyDescent="0.15">
      <c r="E155">
        <v>136</v>
      </c>
      <c r="G155">
        <v>11</v>
      </c>
      <c r="K155" s="25" t="s">
        <v>106</v>
      </c>
      <c r="L155" s="25" t="s">
        <v>38</v>
      </c>
      <c r="M155" s="26">
        <v>1</v>
      </c>
      <c r="N155" s="27" t="s">
        <v>65</v>
      </c>
      <c r="O155" s="29"/>
    </row>
    <row r="156" spans="5:15" x14ac:dyDescent="0.15">
      <c r="E156">
        <v>137</v>
      </c>
      <c r="G156">
        <v>11</v>
      </c>
      <c r="K156" s="25" t="s">
        <v>189</v>
      </c>
      <c r="L156" s="25" t="s">
        <v>38</v>
      </c>
      <c r="M156" s="26">
        <v>1</v>
      </c>
      <c r="N156" s="27" t="s">
        <v>40</v>
      </c>
      <c r="O156" s="29"/>
    </row>
    <row r="157" spans="5:15" x14ac:dyDescent="0.15">
      <c r="E157">
        <v>138</v>
      </c>
      <c r="G157">
        <v>11</v>
      </c>
      <c r="K157" s="25" t="s">
        <v>193</v>
      </c>
      <c r="L157" s="25" t="s">
        <v>38</v>
      </c>
      <c r="M157" s="26">
        <v>1</v>
      </c>
      <c r="N157" s="27" t="s">
        <v>40</v>
      </c>
      <c r="O157" s="29"/>
    </row>
    <row r="158" spans="5:15" x14ac:dyDescent="0.15">
      <c r="E158">
        <v>139</v>
      </c>
      <c r="G158">
        <v>10</v>
      </c>
      <c r="K158" s="25" t="s">
        <v>90</v>
      </c>
      <c r="L158" s="25" t="s">
        <v>194</v>
      </c>
      <c r="M158" s="26">
        <v>1</v>
      </c>
      <c r="N158" s="27" t="s">
        <v>40</v>
      </c>
      <c r="O158" s="28">
        <f>+O159</f>
        <v>0</v>
      </c>
    </row>
    <row r="159" spans="5:15" x14ac:dyDescent="0.15">
      <c r="E159">
        <v>140</v>
      </c>
      <c r="G159">
        <v>11</v>
      </c>
      <c r="K159" s="25" t="s">
        <v>96</v>
      </c>
      <c r="L159" s="25" t="s">
        <v>97</v>
      </c>
      <c r="M159" s="26">
        <v>120</v>
      </c>
      <c r="N159" s="27" t="s">
        <v>58</v>
      </c>
      <c r="O159" s="29"/>
    </row>
    <row r="160" spans="5:15" x14ac:dyDescent="0.15">
      <c r="E160">
        <v>141</v>
      </c>
      <c r="G160">
        <v>10</v>
      </c>
      <c r="K160" s="25" t="s">
        <v>90</v>
      </c>
      <c r="L160" s="25" t="s">
        <v>195</v>
      </c>
      <c r="M160" s="26">
        <v>1</v>
      </c>
      <c r="N160" s="27" t="s">
        <v>40</v>
      </c>
      <c r="O160" s="28">
        <f>+O161+O162+O163</f>
        <v>0</v>
      </c>
    </row>
    <row r="161" spans="5:15" x14ac:dyDescent="0.15">
      <c r="E161">
        <v>142</v>
      </c>
      <c r="G161">
        <v>11</v>
      </c>
      <c r="K161" s="25" t="s">
        <v>196</v>
      </c>
      <c r="L161" s="25" t="s">
        <v>197</v>
      </c>
      <c r="M161" s="26">
        <v>4616</v>
      </c>
      <c r="N161" s="27" t="s">
        <v>46</v>
      </c>
      <c r="O161" s="29"/>
    </row>
    <row r="162" spans="5:15" ht="27" x14ac:dyDescent="0.15">
      <c r="E162">
        <v>143</v>
      </c>
      <c r="G162">
        <v>11</v>
      </c>
      <c r="K162" s="25" t="s">
        <v>198</v>
      </c>
      <c r="L162" s="25" t="s">
        <v>197</v>
      </c>
      <c r="M162" s="26">
        <v>760</v>
      </c>
      <c r="N162" s="27" t="s">
        <v>46</v>
      </c>
      <c r="O162" s="29"/>
    </row>
    <row r="163" spans="5:15" x14ac:dyDescent="0.15">
      <c r="E163">
        <v>144</v>
      </c>
      <c r="G163">
        <v>11</v>
      </c>
      <c r="K163" s="25" t="s">
        <v>199</v>
      </c>
      <c r="L163" s="25" t="s">
        <v>38</v>
      </c>
      <c r="M163" s="26">
        <v>760</v>
      </c>
      <c r="N163" s="27" t="s">
        <v>46</v>
      </c>
      <c r="O163" s="29"/>
    </row>
    <row r="164" spans="5:15" x14ac:dyDescent="0.15">
      <c r="E164">
        <v>145</v>
      </c>
      <c r="G164">
        <v>9</v>
      </c>
      <c r="K164" s="25" t="s">
        <v>200</v>
      </c>
      <c r="L164" s="25" t="s">
        <v>38</v>
      </c>
      <c r="M164" s="26">
        <v>1</v>
      </c>
      <c r="N164" s="27" t="s">
        <v>40</v>
      </c>
      <c r="O164" s="28">
        <f>+O165+O176+O185+O222</f>
        <v>0</v>
      </c>
    </row>
    <row r="165" spans="5:15" x14ac:dyDescent="0.15">
      <c r="E165">
        <v>146</v>
      </c>
      <c r="G165">
        <v>10</v>
      </c>
      <c r="K165" s="25" t="s">
        <v>201</v>
      </c>
      <c r="L165" s="25" t="s">
        <v>202</v>
      </c>
      <c r="M165" s="26">
        <v>1</v>
      </c>
      <c r="N165" s="27" t="s">
        <v>40</v>
      </c>
      <c r="O165" s="28">
        <f>+O166+O167+O168+O169+O170+O171+O172+O173+O174+O175</f>
        <v>0</v>
      </c>
    </row>
    <row r="166" spans="5:15" x14ac:dyDescent="0.15">
      <c r="E166">
        <v>147</v>
      </c>
      <c r="G166">
        <v>11</v>
      </c>
      <c r="K166" s="25" t="s">
        <v>94</v>
      </c>
      <c r="L166" s="25" t="s">
        <v>95</v>
      </c>
      <c r="M166" s="26">
        <v>410</v>
      </c>
      <c r="N166" s="27" t="s">
        <v>61</v>
      </c>
      <c r="O166" s="29"/>
    </row>
    <row r="167" spans="5:15" x14ac:dyDescent="0.15">
      <c r="E167">
        <v>148</v>
      </c>
      <c r="G167">
        <v>11</v>
      </c>
      <c r="K167" s="25" t="s">
        <v>203</v>
      </c>
      <c r="L167" s="25" t="s">
        <v>204</v>
      </c>
      <c r="M167" s="26">
        <v>5</v>
      </c>
      <c r="N167" s="27" t="s">
        <v>58</v>
      </c>
      <c r="O167" s="29"/>
    </row>
    <row r="168" spans="5:15" x14ac:dyDescent="0.15">
      <c r="E168">
        <v>149</v>
      </c>
      <c r="G168">
        <v>11</v>
      </c>
      <c r="K168" s="25" t="s">
        <v>205</v>
      </c>
      <c r="L168" s="25" t="s">
        <v>206</v>
      </c>
      <c r="M168" s="26">
        <v>31</v>
      </c>
      <c r="N168" s="27" t="s">
        <v>58</v>
      </c>
      <c r="O168" s="29"/>
    </row>
    <row r="169" spans="5:15" x14ac:dyDescent="0.15">
      <c r="E169">
        <v>150</v>
      </c>
      <c r="G169">
        <v>11</v>
      </c>
      <c r="K169" s="25" t="s">
        <v>207</v>
      </c>
      <c r="L169" s="25" t="s">
        <v>206</v>
      </c>
      <c r="M169" s="26">
        <v>48</v>
      </c>
      <c r="N169" s="27" t="s">
        <v>58</v>
      </c>
      <c r="O169" s="29"/>
    </row>
    <row r="170" spans="5:15" x14ac:dyDescent="0.15">
      <c r="E170">
        <v>151</v>
      </c>
      <c r="G170">
        <v>11</v>
      </c>
      <c r="K170" s="25" t="s">
        <v>208</v>
      </c>
      <c r="L170" s="25" t="s">
        <v>206</v>
      </c>
      <c r="M170" s="26">
        <v>74</v>
      </c>
      <c r="N170" s="27" t="s">
        <v>58</v>
      </c>
      <c r="O170" s="29"/>
    </row>
    <row r="171" spans="5:15" x14ac:dyDescent="0.15">
      <c r="E171">
        <v>152</v>
      </c>
      <c r="G171">
        <v>11</v>
      </c>
      <c r="K171" s="25" t="s">
        <v>209</v>
      </c>
      <c r="L171" s="25" t="s">
        <v>206</v>
      </c>
      <c r="M171" s="26">
        <v>68</v>
      </c>
      <c r="N171" s="27" t="s">
        <v>58</v>
      </c>
      <c r="O171" s="29"/>
    </row>
    <row r="172" spans="5:15" x14ac:dyDescent="0.15">
      <c r="E172">
        <v>153</v>
      </c>
      <c r="G172">
        <v>11</v>
      </c>
      <c r="K172" s="25" t="s">
        <v>210</v>
      </c>
      <c r="L172" s="25" t="s">
        <v>206</v>
      </c>
      <c r="M172" s="26">
        <v>56</v>
      </c>
      <c r="N172" s="27" t="s">
        <v>58</v>
      </c>
      <c r="O172" s="29"/>
    </row>
    <row r="173" spans="5:15" x14ac:dyDescent="0.15">
      <c r="E173">
        <v>154</v>
      </c>
      <c r="G173">
        <v>11</v>
      </c>
      <c r="K173" s="25" t="s">
        <v>211</v>
      </c>
      <c r="L173" s="25" t="s">
        <v>206</v>
      </c>
      <c r="M173" s="26">
        <v>56</v>
      </c>
      <c r="N173" s="27" t="s">
        <v>58</v>
      </c>
      <c r="O173" s="29"/>
    </row>
    <row r="174" spans="5:15" x14ac:dyDescent="0.15">
      <c r="E174">
        <v>155</v>
      </c>
      <c r="G174">
        <v>11</v>
      </c>
      <c r="K174" s="25" t="s">
        <v>96</v>
      </c>
      <c r="L174" s="25" t="s">
        <v>212</v>
      </c>
      <c r="M174" s="26">
        <v>5</v>
      </c>
      <c r="N174" s="27" t="s">
        <v>58</v>
      </c>
      <c r="O174" s="29"/>
    </row>
    <row r="175" spans="5:15" x14ac:dyDescent="0.15">
      <c r="E175">
        <v>156</v>
      </c>
      <c r="G175">
        <v>11</v>
      </c>
      <c r="K175" s="25" t="s">
        <v>213</v>
      </c>
      <c r="L175" s="25" t="s">
        <v>53</v>
      </c>
      <c r="M175" s="26">
        <v>820</v>
      </c>
      <c r="N175" s="27" t="s">
        <v>46</v>
      </c>
      <c r="O175" s="29"/>
    </row>
    <row r="176" spans="5:15" x14ac:dyDescent="0.15">
      <c r="E176">
        <v>157</v>
      </c>
      <c r="G176">
        <v>10</v>
      </c>
      <c r="K176" s="25" t="s">
        <v>201</v>
      </c>
      <c r="L176" s="25" t="s">
        <v>214</v>
      </c>
      <c r="M176" s="26">
        <v>1</v>
      </c>
      <c r="N176" s="27" t="s">
        <v>40</v>
      </c>
      <c r="O176" s="28">
        <f>+O177+O178+O179+O180+O181+O182+O183+O184</f>
        <v>0</v>
      </c>
    </row>
    <row r="177" spans="5:15" x14ac:dyDescent="0.15">
      <c r="E177">
        <v>158</v>
      </c>
      <c r="G177">
        <v>11</v>
      </c>
      <c r="K177" s="25" t="s">
        <v>94</v>
      </c>
      <c r="L177" s="25" t="s">
        <v>95</v>
      </c>
      <c r="M177" s="26">
        <v>150</v>
      </c>
      <c r="N177" s="27" t="s">
        <v>61</v>
      </c>
      <c r="O177" s="29"/>
    </row>
    <row r="178" spans="5:15" x14ac:dyDescent="0.15">
      <c r="E178">
        <v>159</v>
      </c>
      <c r="G178">
        <v>11</v>
      </c>
      <c r="K178" s="25" t="s">
        <v>215</v>
      </c>
      <c r="L178" s="25" t="s">
        <v>204</v>
      </c>
      <c r="M178" s="26">
        <v>71</v>
      </c>
      <c r="N178" s="27" t="s">
        <v>58</v>
      </c>
      <c r="O178" s="29"/>
    </row>
    <row r="179" spans="5:15" x14ac:dyDescent="0.15">
      <c r="E179">
        <v>160</v>
      </c>
      <c r="G179">
        <v>11</v>
      </c>
      <c r="K179" s="25" t="s">
        <v>216</v>
      </c>
      <c r="L179" s="25" t="s">
        <v>204</v>
      </c>
      <c r="M179" s="26">
        <v>10</v>
      </c>
      <c r="N179" s="27" t="s">
        <v>58</v>
      </c>
      <c r="O179" s="29"/>
    </row>
    <row r="180" spans="5:15" x14ac:dyDescent="0.15">
      <c r="E180">
        <v>161</v>
      </c>
      <c r="G180">
        <v>11</v>
      </c>
      <c r="K180" s="25" t="s">
        <v>217</v>
      </c>
      <c r="L180" s="25" t="s">
        <v>206</v>
      </c>
      <c r="M180" s="26">
        <v>73</v>
      </c>
      <c r="N180" s="27" t="s">
        <v>58</v>
      </c>
      <c r="O180" s="29"/>
    </row>
    <row r="181" spans="5:15" x14ac:dyDescent="0.15">
      <c r="E181">
        <v>162</v>
      </c>
      <c r="G181">
        <v>11</v>
      </c>
      <c r="K181" s="25" t="s">
        <v>218</v>
      </c>
      <c r="L181" s="25" t="s">
        <v>219</v>
      </c>
      <c r="M181" s="26">
        <v>10</v>
      </c>
      <c r="N181" s="27" t="s">
        <v>58</v>
      </c>
      <c r="O181" s="29"/>
    </row>
    <row r="182" spans="5:15" x14ac:dyDescent="0.15">
      <c r="E182">
        <v>163</v>
      </c>
      <c r="G182">
        <v>11</v>
      </c>
      <c r="K182" s="25" t="s">
        <v>213</v>
      </c>
      <c r="L182" s="25" t="s">
        <v>52</v>
      </c>
      <c r="M182" s="26">
        <v>93</v>
      </c>
      <c r="N182" s="27" t="s">
        <v>46</v>
      </c>
      <c r="O182" s="29"/>
    </row>
    <row r="183" spans="5:15" x14ac:dyDescent="0.15">
      <c r="E183">
        <v>164</v>
      </c>
      <c r="G183">
        <v>11</v>
      </c>
      <c r="K183" s="25" t="s">
        <v>213</v>
      </c>
      <c r="L183" s="25" t="s">
        <v>53</v>
      </c>
      <c r="M183" s="26">
        <v>110</v>
      </c>
      <c r="N183" s="27" t="s">
        <v>46</v>
      </c>
      <c r="O183" s="29"/>
    </row>
    <row r="184" spans="5:15" x14ac:dyDescent="0.15">
      <c r="E184">
        <v>165</v>
      </c>
      <c r="G184">
        <v>11</v>
      </c>
      <c r="K184" s="25" t="s">
        <v>213</v>
      </c>
      <c r="L184" s="25" t="s">
        <v>53</v>
      </c>
      <c r="M184" s="26">
        <v>140</v>
      </c>
      <c r="N184" s="27" t="s">
        <v>46</v>
      </c>
      <c r="O184" s="29"/>
    </row>
    <row r="185" spans="5:15" x14ac:dyDescent="0.15">
      <c r="E185">
        <v>166</v>
      </c>
      <c r="G185">
        <v>10</v>
      </c>
      <c r="K185" s="25" t="s">
        <v>201</v>
      </c>
      <c r="L185" s="25" t="s">
        <v>220</v>
      </c>
      <c r="M185" s="26">
        <v>1</v>
      </c>
      <c r="N185" s="27" t="s">
        <v>40</v>
      </c>
      <c r="O185" s="28">
        <f>+O186+O187+O188+O189+O190+O191+O192+O193+O194+O195+O196+O197+O198+O199+O200+O201+O202+O203+O204+O205+O206+O207+O208+O209+O210+O211+O212+O213+O214+O215+O216+O217+O218+O219+O220+O221</f>
        <v>0</v>
      </c>
    </row>
    <row r="186" spans="5:15" x14ac:dyDescent="0.15">
      <c r="E186">
        <v>167</v>
      </c>
      <c r="G186">
        <v>11</v>
      </c>
      <c r="K186" s="25" t="s">
        <v>94</v>
      </c>
      <c r="L186" s="25" t="s">
        <v>95</v>
      </c>
      <c r="M186" s="26">
        <v>130</v>
      </c>
      <c r="N186" s="27" t="s">
        <v>61</v>
      </c>
      <c r="O186" s="29"/>
    </row>
    <row r="187" spans="5:15" x14ac:dyDescent="0.15">
      <c r="E187">
        <v>168</v>
      </c>
      <c r="G187">
        <v>11</v>
      </c>
      <c r="K187" s="25" t="s">
        <v>221</v>
      </c>
      <c r="L187" s="25" t="s">
        <v>222</v>
      </c>
      <c r="M187" s="26">
        <v>5</v>
      </c>
      <c r="N187" s="27" t="s">
        <v>58</v>
      </c>
      <c r="O187" s="29"/>
    </row>
    <row r="188" spans="5:15" x14ac:dyDescent="0.15">
      <c r="E188">
        <v>169</v>
      </c>
      <c r="G188">
        <v>11</v>
      </c>
      <c r="K188" s="25" t="s">
        <v>223</v>
      </c>
      <c r="L188" s="25" t="s">
        <v>204</v>
      </c>
      <c r="M188" s="26">
        <v>14</v>
      </c>
      <c r="N188" s="27" t="s">
        <v>58</v>
      </c>
      <c r="O188" s="29"/>
    </row>
    <row r="189" spans="5:15" x14ac:dyDescent="0.15">
      <c r="E189">
        <v>170</v>
      </c>
      <c r="G189">
        <v>11</v>
      </c>
      <c r="K189" s="25" t="s">
        <v>224</v>
      </c>
      <c r="L189" s="25" t="s">
        <v>206</v>
      </c>
      <c r="M189" s="26">
        <v>89</v>
      </c>
      <c r="N189" s="27" t="s">
        <v>58</v>
      </c>
      <c r="O189" s="29"/>
    </row>
    <row r="190" spans="5:15" x14ac:dyDescent="0.15">
      <c r="E190">
        <v>171</v>
      </c>
      <c r="G190">
        <v>11</v>
      </c>
      <c r="K190" s="25" t="s">
        <v>96</v>
      </c>
      <c r="L190" s="25" t="s">
        <v>212</v>
      </c>
      <c r="M190" s="26">
        <v>19</v>
      </c>
      <c r="N190" s="27" t="s">
        <v>58</v>
      </c>
      <c r="O190" s="29"/>
    </row>
    <row r="191" spans="5:15" x14ac:dyDescent="0.15">
      <c r="E191">
        <v>172</v>
      </c>
      <c r="G191">
        <v>11</v>
      </c>
      <c r="K191" s="25" t="s">
        <v>160</v>
      </c>
      <c r="L191" s="25" t="s">
        <v>161</v>
      </c>
      <c r="M191" s="26">
        <v>2.1</v>
      </c>
      <c r="N191" s="27" t="s">
        <v>46</v>
      </c>
      <c r="O191" s="29"/>
    </row>
    <row r="192" spans="5:15" ht="27" x14ac:dyDescent="0.15">
      <c r="E192">
        <v>173</v>
      </c>
      <c r="G192">
        <v>11</v>
      </c>
      <c r="K192" s="25" t="s">
        <v>151</v>
      </c>
      <c r="L192" s="25" t="s">
        <v>152</v>
      </c>
      <c r="M192" s="26">
        <v>43</v>
      </c>
      <c r="N192" s="27" t="s">
        <v>61</v>
      </c>
      <c r="O192" s="29"/>
    </row>
    <row r="193" spans="5:15" x14ac:dyDescent="0.15">
      <c r="E193">
        <v>174</v>
      </c>
      <c r="G193">
        <v>11</v>
      </c>
      <c r="K193" s="25" t="s">
        <v>74</v>
      </c>
      <c r="L193" s="25" t="s">
        <v>163</v>
      </c>
      <c r="M193" s="26">
        <v>2.1</v>
      </c>
      <c r="N193" s="27" t="s">
        <v>46</v>
      </c>
      <c r="O193" s="29"/>
    </row>
    <row r="194" spans="5:15" x14ac:dyDescent="0.15">
      <c r="E194">
        <v>175</v>
      </c>
      <c r="G194">
        <v>11</v>
      </c>
      <c r="K194" s="25" t="s">
        <v>74</v>
      </c>
      <c r="L194" s="25" t="s">
        <v>153</v>
      </c>
      <c r="M194" s="26">
        <v>1.9</v>
      </c>
      <c r="N194" s="27" t="s">
        <v>46</v>
      </c>
      <c r="O194" s="29"/>
    </row>
    <row r="195" spans="5:15" x14ac:dyDescent="0.15">
      <c r="E195">
        <v>176</v>
      </c>
      <c r="G195">
        <v>11</v>
      </c>
      <c r="K195" s="25" t="s">
        <v>225</v>
      </c>
      <c r="L195" s="25" t="s">
        <v>226</v>
      </c>
      <c r="M195" s="26">
        <v>4.8</v>
      </c>
      <c r="N195" s="27" t="s">
        <v>58</v>
      </c>
      <c r="O195" s="29"/>
    </row>
    <row r="196" spans="5:15" ht="27" x14ac:dyDescent="0.15">
      <c r="E196">
        <v>177</v>
      </c>
      <c r="G196">
        <v>11</v>
      </c>
      <c r="K196" s="25" t="s">
        <v>227</v>
      </c>
      <c r="L196" s="25" t="s">
        <v>228</v>
      </c>
      <c r="M196" s="26">
        <v>7.5</v>
      </c>
      <c r="N196" s="27" t="s">
        <v>58</v>
      </c>
      <c r="O196" s="29"/>
    </row>
    <row r="197" spans="5:15" x14ac:dyDescent="0.15">
      <c r="E197">
        <v>178</v>
      </c>
      <c r="G197">
        <v>11</v>
      </c>
      <c r="K197" s="25" t="s">
        <v>149</v>
      </c>
      <c r="L197" s="25" t="s">
        <v>150</v>
      </c>
      <c r="M197" s="26">
        <v>10</v>
      </c>
      <c r="N197" s="27" t="s">
        <v>58</v>
      </c>
      <c r="O197" s="29"/>
    </row>
    <row r="198" spans="5:15" ht="27" x14ac:dyDescent="0.15">
      <c r="E198">
        <v>179</v>
      </c>
      <c r="G198">
        <v>11</v>
      </c>
      <c r="K198" s="25" t="s">
        <v>229</v>
      </c>
      <c r="L198" s="25" t="s">
        <v>230</v>
      </c>
      <c r="M198" s="26">
        <v>5</v>
      </c>
      <c r="N198" s="27" t="s">
        <v>46</v>
      </c>
      <c r="O198" s="29"/>
    </row>
    <row r="199" spans="5:15" x14ac:dyDescent="0.15">
      <c r="E199">
        <v>180</v>
      </c>
      <c r="G199">
        <v>11</v>
      </c>
      <c r="K199" s="25" t="s">
        <v>168</v>
      </c>
      <c r="L199" s="25" t="s">
        <v>169</v>
      </c>
      <c r="M199" s="26">
        <v>3</v>
      </c>
      <c r="N199" s="27" t="s">
        <v>61</v>
      </c>
      <c r="O199" s="29"/>
    </row>
    <row r="200" spans="5:15" x14ac:dyDescent="0.15">
      <c r="E200">
        <v>181</v>
      </c>
      <c r="G200">
        <v>11</v>
      </c>
      <c r="K200" s="25" t="s">
        <v>170</v>
      </c>
      <c r="L200" s="25" t="s">
        <v>171</v>
      </c>
      <c r="M200" s="26">
        <v>10</v>
      </c>
      <c r="N200" s="27" t="s">
        <v>61</v>
      </c>
      <c r="O200" s="29"/>
    </row>
    <row r="201" spans="5:15" x14ac:dyDescent="0.15">
      <c r="E201">
        <v>182</v>
      </c>
      <c r="G201">
        <v>11</v>
      </c>
      <c r="K201" s="25" t="s">
        <v>172</v>
      </c>
      <c r="L201" s="25" t="s">
        <v>38</v>
      </c>
      <c r="M201" s="26">
        <v>12</v>
      </c>
      <c r="N201" s="27" t="s">
        <v>173</v>
      </c>
      <c r="O201" s="29"/>
    </row>
    <row r="202" spans="5:15" x14ac:dyDescent="0.15">
      <c r="E202">
        <v>183</v>
      </c>
      <c r="G202">
        <v>11</v>
      </c>
      <c r="K202" s="25" t="s">
        <v>174</v>
      </c>
      <c r="L202" s="25" t="s">
        <v>175</v>
      </c>
      <c r="M202" s="26">
        <v>1.5</v>
      </c>
      <c r="N202" s="27" t="s">
        <v>46</v>
      </c>
      <c r="O202" s="29"/>
    </row>
    <row r="203" spans="5:15" x14ac:dyDescent="0.15">
      <c r="E203">
        <v>184</v>
      </c>
      <c r="G203">
        <v>11</v>
      </c>
      <c r="K203" s="25" t="s">
        <v>176</v>
      </c>
      <c r="L203" s="25" t="s">
        <v>177</v>
      </c>
      <c r="M203" s="26">
        <v>1.5</v>
      </c>
      <c r="N203" s="27" t="s">
        <v>46</v>
      </c>
      <c r="O203" s="29"/>
    </row>
    <row r="204" spans="5:15" x14ac:dyDescent="0.15">
      <c r="E204">
        <v>185</v>
      </c>
      <c r="G204">
        <v>11</v>
      </c>
      <c r="K204" s="25" t="s">
        <v>178</v>
      </c>
      <c r="L204" s="25" t="s">
        <v>179</v>
      </c>
      <c r="M204" s="26">
        <v>0.2</v>
      </c>
      <c r="N204" s="27" t="s">
        <v>61</v>
      </c>
      <c r="O204" s="29"/>
    </row>
    <row r="205" spans="5:15" ht="27" x14ac:dyDescent="0.15">
      <c r="E205">
        <v>186</v>
      </c>
      <c r="G205">
        <v>11</v>
      </c>
      <c r="K205" s="25" t="s">
        <v>180</v>
      </c>
      <c r="L205" s="25" t="s">
        <v>231</v>
      </c>
      <c r="M205" s="26">
        <v>0.2</v>
      </c>
      <c r="N205" s="27" t="s">
        <v>46</v>
      </c>
      <c r="O205" s="29"/>
    </row>
    <row r="206" spans="5:15" x14ac:dyDescent="0.15">
      <c r="E206">
        <v>187</v>
      </c>
      <c r="G206">
        <v>11</v>
      </c>
      <c r="K206" s="25" t="s">
        <v>178</v>
      </c>
      <c r="L206" s="25" t="s">
        <v>182</v>
      </c>
      <c r="M206" s="26">
        <v>11</v>
      </c>
      <c r="N206" s="27" t="s">
        <v>61</v>
      </c>
      <c r="O206" s="29"/>
    </row>
    <row r="207" spans="5:15" ht="27" x14ac:dyDescent="0.15">
      <c r="E207">
        <v>188</v>
      </c>
      <c r="G207">
        <v>11</v>
      </c>
      <c r="K207" s="25" t="s">
        <v>180</v>
      </c>
      <c r="L207" s="25" t="s">
        <v>231</v>
      </c>
      <c r="M207" s="26">
        <v>1.4</v>
      </c>
      <c r="N207" s="27" t="s">
        <v>46</v>
      </c>
      <c r="O207" s="29"/>
    </row>
    <row r="208" spans="5:15" ht="27" x14ac:dyDescent="0.15">
      <c r="E208">
        <v>189</v>
      </c>
      <c r="G208">
        <v>11</v>
      </c>
      <c r="K208" s="25" t="s">
        <v>183</v>
      </c>
      <c r="L208" s="25" t="s">
        <v>184</v>
      </c>
      <c r="M208" s="26">
        <v>0.13800000000000001</v>
      </c>
      <c r="N208" s="27" t="s">
        <v>185</v>
      </c>
      <c r="O208" s="29"/>
    </row>
    <row r="209" spans="5:15" ht="27" x14ac:dyDescent="0.15">
      <c r="E209">
        <v>190</v>
      </c>
      <c r="G209">
        <v>11</v>
      </c>
      <c r="K209" s="25" t="s">
        <v>232</v>
      </c>
      <c r="L209" s="25" t="s">
        <v>233</v>
      </c>
      <c r="M209" s="26">
        <v>3</v>
      </c>
      <c r="N209" s="27" t="s">
        <v>46</v>
      </c>
      <c r="O209" s="29"/>
    </row>
    <row r="210" spans="5:15" x14ac:dyDescent="0.15">
      <c r="E210">
        <v>191</v>
      </c>
      <c r="G210">
        <v>11</v>
      </c>
      <c r="K210" s="25" t="s">
        <v>234</v>
      </c>
      <c r="L210" s="25" t="s">
        <v>235</v>
      </c>
      <c r="M210" s="26">
        <v>1</v>
      </c>
      <c r="N210" s="27" t="s">
        <v>236</v>
      </c>
      <c r="O210" s="29"/>
    </row>
    <row r="211" spans="5:15" ht="27" x14ac:dyDescent="0.15">
      <c r="E211">
        <v>192</v>
      </c>
      <c r="G211">
        <v>11</v>
      </c>
      <c r="K211" s="25" t="s">
        <v>237</v>
      </c>
      <c r="L211" s="25" t="s">
        <v>238</v>
      </c>
      <c r="M211" s="26">
        <v>3.6</v>
      </c>
      <c r="N211" s="27" t="s">
        <v>58</v>
      </c>
      <c r="O211" s="29"/>
    </row>
    <row r="212" spans="5:15" ht="27" x14ac:dyDescent="0.15">
      <c r="E212">
        <v>193</v>
      </c>
      <c r="G212">
        <v>11</v>
      </c>
      <c r="K212" s="25" t="s">
        <v>239</v>
      </c>
      <c r="L212" s="25" t="s">
        <v>240</v>
      </c>
      <c r="M212" s="26">
        <v>8.5</v>
      </c>
      <c r="N212" s="27" t="s">
        <v>61</v>
      </c>
      <c r="O212" s="29"/>
    </row>
    <row r="213" spans="5:15" ht="27" x14ac:dyDescent="0.15">
      <c r="E213">
        <v>194</v>
      </c>
      <c r="G213">
        <v>11</v>
      </c>
      <c r="K213" s="25" t="s">
        <v>241</v>
      </c>
      <c r="L213" s="25" t="s">
        <v>242</v>
      </c>
      <c r="M213" s="26">
        <v>8.5</v>
      </c>
      <c r="N213" s="27" t="s">
        <v>61</v>
      </c>
      <c r="O213" s="29"/>
    </row>
    <row r="214" spans="5:15" ht="27" x14ac:dyDescent="0.15">
      <c r="E214">
        <v>195</v>
      </c>
      <c r="G214">
        <v>11</v>
      </c>
      <c r="K214" s="25" t="s">
        <v>239</v>
      </c>
      <c r="L214" s="25" t="s">
        <v>243</v>
      </c>
      <c r="M214" s="26">
        <v>15</v>
      </c>
      <c r="N214" s="27" t="s">
        <v>61</v>
      </c>
      <c r="O214" s="29"/>
    </row>
    <row r="215" spans="5:15" ht="27" x14ac:dyDescent="0.15">
      <c r="E215">
        <v>196</v>
      </c>
      <c r="G215">
        <v>11</v>
      </c>
      <c r="K215" s="25" t="s">
        <v>244</v>
      </c>
      <c r="L215" s="25" t="s">
        <v>245</v>
      </c>
      <c r="M215" s="26">
        <v>15</v>
      </c>
      <c r="N215" s="27" t="s">
        <v>61</v>
      </c>
      <c r="O215" s="29"/>
    </row>
    <row r="216" spans="5:15" ht="27" x14ac:dyDescent="0.15">
      <c r="E216">
        <v>197</v>
      </c>
      <c r="G216">
        <v>11</v>
      </c>
      <c r="K216" s="25" t="s">
        <v>241</v>
      </c>
      <c r="L216" s="25" t="s">
        <v>246</v>
      </c>
      <c r="M216" s="26">
        <v>15</v>
      </c>
      <c r="N216" s="27" t="s">
        <v>61</v>
      </c>
      <c r="O216" s="29"/>
    </row>
    <row r="217" spans="5:15" ht="27" x14ac:dyDescent="0.15">
      <c r="E217">
        <v>198</v>
      </c>
      <c r="G217">
        <v>11</v>
      </c>
      <c r="K217" s="25" t="s">
        <v>145</v>
      </c>
      <c r="L217" s="25" t="s">
        <v>146</v>
      </c>
      <c r="M217" s="26">
        <v>19</v>
      </c>
      <c r="N217" s="27" t="s">
        <v>61</v>
      </c>
      <c r="O217" s="29"/>
    </row>
    <row r="218" spans="5:15" ht="27" x14ac:dyDescent="0.15">
      <c r="E218">
        <v>199</v>
      </c>
      <c r="G218">
        <v>11</v>
      </c>
      <c r="K218" s="25" t="s">
        <v>143</v>
      </c>
      <c r="L218" s="25" t="s">
        <v>144</v>
      </c>
      <c r="M218" s="26">
        <v>19</v>
      </c>
      <c r="N218" s="27" t="s">
        <v>61</v>
      </c>
      <c r="O218" s="29"/>
    </row>
    <row r="219" spans="5:15" ht="27" x14ac:dyDescent="0.15">
      <c r="E219">
        <v>200</v>
      </c>
      <c r="G219">
        <v>11</v>
      </c>
      <c r="K219" s="25" t="s">
        <v>247</v>
      </c>
      <c r="L219" s="25" t="s">
        <v>248</v>
      </c>
      <c r="M219" s="26">
        <v>2</v>
      </c>
      <c r="N219" s="27" t="s">
        <v>173</v>
      </c>
      <c r="O219" s="29"/>
    </row>
    <row r="220" spans="5:15" ht="27" x14ac:dyDescent="0.15">
      <c r="E220">
        <v>201</v>
      </c>
      <c r="G220">
        <v>11</v>
      </c>
      <c r="K220" s="25" t="s">
        <v>249</v>
      </c>
      <c r="L220" s="25" t="s">
        <v>250</v>
      </c>
      <c r="M220" s="26">
        <v>3</v>
      </c>
      <c r="N220" s="27" t="s">
        <v>58</v>
      </c>
      <c r="O220" s="29"/>
    </row>
    <row r="221" spans="5:15" x14ac:dyDescent="0.15">
      <c r="E221">
        <v>202</v>
      </c>
      <c r="G221">
        <v>11</v>
      </c>
      <c r="K221" s="25" t="s">
        <v>213</v>
      </c>
      <c r="L221" s="25" t="s">
        <v>53</v>
      </c>
      <c r="M221" s="26">
        <v>160</v>
      </c>
      <c r="N221" s="27" t="s">
        <v>46</v>
      </c>
      <c r="O221" s="29"/>
    </row>
    <row r="222" spans="5:15" x14ac:dyDescent="0.15">
      <c r="E222">
        <v>203</v>
      </c>
      <c r="G222">
        <v>10</v>
      </c>
      <c r="K222" s="25" t="s">
        <v>201</v>
      </c>
      <c r="L222" s="25" t="s">
        <v>251</v>
      </c>
      <c r="M222" s="26">
        <v>1</v>
      </c>
      <c r="N222" s="27" t="s">
        <v>40</v>
      </c>
      <c r="O222" s="28">
        <f>+O223+O224+O225</f>
        <v>0</v>
      </c>
    </row>
    <row r="223" spans="5:15" x14ac:dyDescent="0.15">
      <c r="E223">
        <v>204</v>
      </c>
      <c r="G223">
        <v>11</v>
      </c>
      <c r="K223" s="25" t="s">
        <v>94</v>
      </c>
      <c r="L223" s="25" t="s">
        <v>95</v>
      </c>
      <c r="M223" s="26">
        <v>150</v>
      </c>
      <c r="N223" s="27" t="s">
        <v>61</v>
      </c>
      <c r="O223" s="29"/>
    </row>
    <row r="224" spans="5:15" x14ac:dyDescent="0.15">
      <c r="E224">
        <v>205</v>
      </c>
      <c r="G224">
        <v>11</v>
      </c>
      <c r="K224" s="25" t="s">
        <v>252</v>
      </c>
      <c r="L224" s="25" t="s">
        <v>253</v>
      </c>
      <c r="M224" s="26">
        <v>81</v>
      </c>
      <c r="N224" s="27" t="s">
        <v>58</v>
      </c>
      <c r="O224" s="29"/>
    </row>
    <row r="225" spans="5:15" x14ac:dyDescent="0.15">
      <c r="E225">
        <v>206</v>
      </c>
      <c r="G225">
        <v>11</v>
      </c>
      <c r="K225" s="25" t="s">
        <v>213</v>
      </c>
      <c r="L225" s="25" t="s">
        <v>53</v>
      </c>
      <c r="M225" s="26">
        <v>79</v>
      </c>
      <c r="N225" s="27" t="s">
        <v>46</v>
      </c>
      <c r="O225" s="29"/>
    </row>
    <row r="226" spans="5:15" x14ac:dyDescent="0.15">
      <c r="E226">
        <v>207</v>
      </c>
      <c r="G226">
        <v>9</v>
      </c>
      <c r="K226" s="25" t="s">
        <v>254</v>
      </c>
      <c r="L226" s="25" t="s">
        <v>38</v>
      </c>
      <c r="M226" s="26">
        <v>1</v>
      </c>
      <c r="N226" s="27" t="s">
        <v>40</v>
      </c>
      <c r="O226" s="28">
        <f>+O227</f>
        <v>0</v>
      </c>
    </row>
    <row r="227" spans="5:15" x14ac:dyDescent="0.15">
      <c r="E227">
        <v>208</v>
      </c>
      <c r="G227">
        <v>10</v>
      </c>
      <c r="K227" s="25" t="s">
        <v>255</v>
      </c>
      <c r="L227" s="25" t="s">
        <v>38</v>
      </c>
      <c r="M227" s="26">
        <v>1</v>
      </c>
      <c r="N227" s="27" t="s">
        <v>40</v>
      </c>
      <c r="O227" s="28">
        <f>+O228+O229+O230+O231+O232+O233+O234+O235+O236+O237+O238</f>
        <v>0</v>
      </c>
    </row>
    <row r="228" spans="5:15" x14ac:dyDescent="0.15">
      <c r="E228">
        <v>209</v>
      </c>
      <c r="G228">
        <v>11</v>
      </c>
      <c r="K228" s="25" t="s">
        <v>229</v>
      </c>
      <c r="L228" s="25" t="s">
        <v>256</v>
      </c>
      <c r="M228" s="26">
        <v>1200</v>
      </c>
      <c r="N228" s="27" t="s">
        <v>46</v>
      </c>
      <c r="O228" s="29"/>
    </row>
    <row r="229" spans="5:15" ht="27" x14ac:dyDescent="0.15">
      <c r="E229">
        <v>210</v>
      </c>
      <c r="G229">
        <v>11</v>
      </c>
      <c r="K229" s="25" t="s">
        <v>257</v>
      </c>
      <c r="L229" s="25" t="s">
        <v>258</v>
      </c>
      <c r="M229" s="26">
        <v>472</v>
      </c>
      <c r="N229" s="27" t="s">
        <v>61</v>
      </c>
      <c r="O229" s="29"/>
    </row>
    <row r="230" spans="5:15" ht="27" x14ac:dyDescent="0.15">
      <c r="E230">
        <v>211</v>
      </c>
      <c r="G230">
        <v>11</v>
      </c>
      <c r="K230" s="25" t="s">
        <v>257</v>
      </c>
      <c r="L230" s="25" t="s">
        <v>258</v>
      </c>
      <c r="M230" s="26">
        <v>225</v>
      </c>
      <c r="N230" s="27" t="s">
        <v>61</v>
      </c>
      <c r="O230" s="29"/>
    </row>
    <row r="231" spans="5:15" ht="27" x14ac:dyDescent="0.15">
      <c r="E231">
        <v>212</v>
      </c>
      <c r="G231">
        <v>11</v>
      </c>
      <c r="K231" s="25" t="s">
        <v>257</v>
      </c>
      <c r="L231" s="25" t="s">
        <v>259</v>
      </c>
      <c r="M231" s="26">
        <v>225</v>
      </c>
      <c r="N231" s="27" t="s">
        <v>61</v>
      </c>
      <c r="O231" s="29"/>
    </row>
    <row r="232" spans="5:15" ht="27" x14ac:dyDescent="0.15">
      <c r="E232">
        <v>213</v>
      </c>
      <c r="G232">
        <v>11</v>
      </c>
      <c r="K232" s="25" t="s">
        <v>257</v>
      </c>
      <c r="L232" s="25" t="s">
        <v>260</v>
      </c>
      <c r="M232" s="26">
        <v>145</v>
      </c>
      <c r="N232" s="27" t="s">
        <v>61</v>
      </c>
      <c r="O232" s="29"/>
    </row>
    <row r="233" spans="5:15" ht="27" x14ac:dyDescent="0.15">
      <c r="E233">
        <v>214</v>
      </c>
      <c r="G233">
        <v>11</v>
      </c>
      <c r="K233" s="25" t="s">
        <v>59</v>
      </c>
      <c r="L233" s="25" t="s">
        <v>60</v>
      </c>
      <c r="M233" s="26">
        <v>470</v>
      </c>
      <c r="N233" s="27" t="s">
        <v>61</v>
      </c>
      <c r="O233" s="29"/>
    </row>
    <row r="234" spans="5:15" ht="27" x14ac:dyDescent="0.15">
      <c r="E234">
        <v>215</v>
      </c>
      <c r="G234">
        <v>11</v>
      </c>
      <c r="K234" s="25" t="s">
        <v>183</v>
      </c>
      <c r="L234" s="25" t="s">
        <v>261</v>
      </c>
      <c r="M234" s="26">
        <v>0.44600000000000001</v>
      </c>
      <c r="N234" s="27" t="s">
        <v>185</v>
      </c>
      <c r="O234" s="29"/>
    </row>
    <row r="235" spans="5:15" x14ac:dyDescent="0.15">
      <c r="E235">
        <v>216</v>
      </c>
      <c r="G235">
        <v>11</v>
      </c>
      <c r="K235" s="25" t="s">
        <v>262</v>
      </c>
      <c r="L235" s="25" t="s">
        <v>263</v>
      </c>
      <c r="M235" s="26">
        <v>408</v>
      </c>
      <c r="N235" s="27" t="s">
        <v>61</v>
      </c>
      <c r="O235" s="29"/>
    </row>
    <row r="236" spans="5:15" x14ac:dyDescent="0.15">
      <c r="E236">
        <v>217</v>
      </c>
      <c r="G236">
        <v>11</v>
      </c>
      <c r="K236" s="25" t="s">
        <v>264</v>
      </c>
      <c r="L236" s="25" t="s">
        <v>38</v>
      </c>
      <c r="M236" s="26">
        <v>105</v>
      </c>
      <c r="N236" s="27" t="s">
        <v>58</v>
      </c>
      <c r="O236" s="29"/>
    </row>
    <row r="237" spans="5:15" x14ac:dyDescent="0.15">
      <c r="E237">
        <v>218</v>
      </c>
      <c r="G237">
        <v>11</v>
      </c>
      <c r="K237" s="25" t="s">
        <v>265</v>
      </c>
      <c r="L237" s="25" t="s">
        <v>266</v>
      </c>
      <c r="M237" s="26">
        <v>24</v>
      </c>
      <c r="N237" s="27" t="s">
        <v>58</v>
      </c>
      <c r="O237" s="29"/>
    </row>
    <row r="238" spans="5:15" x14ac:dyDescent="0.15">
      <c r="E238">
        <v>219</v>
      </c>
      <c r="G238">
        <v>11</v>
      </c>
      <c r="K238" s="25" t="s">
        <v>267</v>
      </c>
      <c r="L238" s="25" t="s">
        <v>268</v>
      </c>
      <c r="M238" s="26">
        <v>1</v>
      </c>
      <c r="N238" s="27" t="s">
        <v>236</v>
      </c>
      <c r="O238" s="29"/>
    </row>
    <row r="239" spans="5:15" x14ac:dyDescent="0.15">
      <c r="E239">
        <v>220</v>
      </c>
      <c r="G239">
        <v>9</v>
      </c>
      <c r="K239" s="25" t="s">
        <v>269</v>
      </c>
      <c r="L239" s="25" t="s">
        <v>38</v>
      </c>
      <c r="M239" s="26">
        <v>1</v>
      </c>
      <c r="N239" s="27" t="s">
        <v>40</v>
      </c>
      <c r="O239" s="28">
        <f>+O240+O248+O268</f>
        <v>0</v>
      </c>
    </row>
    <row r="240" spans="5:15" x14ac:dyDescent="0.15">
      <c r="E240">
        <v>221</v>
      </c>
      <c r="G240">
        <v>10</v>
      </c>
      <c r="K240" s="25" t="s">
        <v>270</v>
      </c>
      <c r="L240" s="25" t="s">
        <v>38</v>
      </c>
      <c r="M240" s="26">
        <v>1</v>
      </c>
      <c r="N240" s="27" t="s">
        <v>40</v>
      </c>
      <c r="O240" s="28">
        <f>+O241+O242+O243+O244+O245+O246+O247</f>
        <v>0</v>
      </c>
    </row>
    <row r="241" spans="5:15" x14ac:dyDescent="0.15">
      <c r="E241">
        <v>222</v>
      </c>
      <c r="G241">
        <v>11</v>
      </c>
      <c r="K241" s="25" t="s">
        <v>141</v>
      </c>
      <c r="L241" s="25" t="s">
        <v>142</v>
      </c>
      <c r="M241" s="26">
        <v>220</v>
      </c>
      <c r="N241" s="27" t="s">
        <v>46</v>
      </c>
      <c r="O241" s="29"/>
    </row>
    <row r="242" spans="5:15" ht="27" x14ac:dyDescent="0.15">
      <c r="E242">
        <v>223</v>
      </c>
      <c r="G242">
        <v>11</v>
      </c>
      <c r="K242" s="25" t="s">
        <v>271</v>
      </c>
      <c r="L242" s="25" t="s">
        <v>272</v>
      </c>
      <c r="M242" s="26">
        <v>494</v>
      </c>
      <c r="N242" s="27" t="s">
        <v>61</v>
      </c>
      <c r="O242" s="29"/>
    </row>
    <row r="243" spans="5:15" x14ac:dyDescent="0.15">
      <c r="E243">
        <v>224</v>
      </c>
      <c r="G243">
        <v>11</v>
      </c>
      <c r="K243" s="25" t="s">
        <v>229</v>
      </c>
      <c r="L243" s="25" t="s">
        <v>273</v>
      </c>
      <c r="M243" s="26">
        <v>150</v>
      </c>
      <c r="N243" s="27" t="s">
        <v>46</v>
      </c>
      <c r="O243" s="29"/>
    </row>
    <row r="244" spans="5:15" x14ac:dyDescent="0.15">
      <c r="E244">
        <v>225</v>
      </c>
      <c r="G244">
        <v>11</v>
      </c>
      <c r="K244" s="25" t="s">
        <v>229</v>
      </c>
      <c r="L244" s="25" t="s">
        <v>274</v>
      </c>
      <c r="M244" s="26">
        <v>170</v>
      </c>
      <c r="N244" s="27" t="s">
        <v>46</v>
      </c>
      <c r="O244" s="29"/>
    </row>
    <row r="245" spans="5:15" x14ac:dyDescent="0.15">
      <c r="E245">
        <v>226</v>
      </c>
      <c r="G245">
        <v>11</v>
      </c>
      <c r="K245" s="25" t="s">
        <v>229</v>
      </c>
      <c r="L245" s="25" t="s">
        <v>256</v>
      </c>
      <c r="M245" s="26">
        <v>59</v>
      </c>
      <c r="N245" s="27" t="s">
        <v>46</v>
      </c>
      <c r="O245" s="29"/>
    </row>
    <row r="246" spans="5:15" ht="27" x14ac:dyDescent="0.15">
      <c r="E246">
        <v>227</v>
      </c>
      <c r="G246">
        <v>11</v>
      </c>
      <c r="K246" s="25" t="s">
        <v>232</v>
      </c>
      <c r="L246" s="25" t="s">
        <v>233</v>
      </c>
      <c r="M246" s="26">
        <v>51</v>
      </c>
      <c r="N246" s="27" t="s">
        <v>46</v>
      </c>
      <c r="O246" s="29"/>
    </row>
    <row r="247" spans="5:15" x14ac:dyDescent="0.15">
      <c r="E247">
        <v>228</v>
      </c>
      <c r="G247">
        <v>11</v>
      </c>
      <c r="K247" s="25" t="s">
        <v>275</v>
      </c>
      <c r="L247" s="25" t="s">
        <v>38</v>
      </c>
      <c r="M247" s="26">
        <v>220</v>
      </c>
      <c r="N247" s="27" t="s">
        <v>46</v>
      </c>
      <c r="O247" s="29"/>
    </row>
    <row r="248" spans="5:15" x14ac:dyDescent="0.15">
      <c r="E248">
        <v>229</v>
      </c>
      <c r="G248">
        <v>10</v>
      </c>
      <c r="K248" s="25" t="s">
        <v>276</v>
      </c>
      <c r="L248" s="25" t="s">
        <v>38</v>
      </c>
      <c r="M248" s="26">
        <v>1</v>
      </c>
      <c r="N248" s="27" t="s">
        <v>40</v>
      </c>
      <c r="O248" s="28">
        <f>+O249+O250+O251+O252+O253+O254+O255+O256+O257+O258+O259+O260+O261+O262+O263+O264+O265+O266+O267</f>
        <v>0</v>
      </c>
    </row>
    <row r="249" spans="5:15" x14ac:dyDescent="0.15">
      <c r="E249">
        <v>230</v>
      </c>
      <c r="G249">
        <v>11</v>
      </c>
      <c r="K249" s="25" t="s">
        <v>277</v>
      </c>
      <c r="L249" s="25" t="s">
        <v>278</v>
      </c>
      <c r="M249" s="26">
        <v>9</v>
      </c>
      <c r="N249" s="27" t="s">
        <v>173</v>
      </c>
      <c r="O249" s="29"/>
    </row>
    <row r="250" spans="5:15" x14ac:dyDescent="0.15">
      <c r="E250">
        <v>231</v>
      </c>
      <c r="G250">
        <v>11</v>
      </c>
      <c r="K250" s="25" t="s">
        <v>279</v>
      </c>
      <c r="L250" s="25" t="s">
        <v>278</v>
      </c>
      <c r="M250" s="26">
        <v>9</v>
      </c>
      <c r="N250" s="27" t="s">
        <v>173</v>
      </c>
      <c r="O250" s="29"/>
    </row>
    <row r="251" spans="5:15" x14ac:dyDescent="0.15">
      <c r="E251">
        <v>232</v>
      </c>
      <c r="G251">
        <v>11</v>
      </c>
      <c r="K251" s="25" t="s">
        <v>280</v>
      </c>
      <c r="L251" s="25" t="s">
        <v>38</v>
      </c>
      <c r="M251" s="26">
        <v>9</v>
      </c>
      <c r="N251" s="27" t="s">
        <v>173</v>
      </c>
      <c r="O251" s="29"/>
    </row>
    <row r="252" spans="5:15" x14ac:dyDescent="0.15">
      <c r="E252">
        <v>233</v>
      </c>
      <c r="G252">
        <v>11</v>
      </c>
      <c r="K252" s="25" t="s">
        <v>168</v>
      </c>
      <c r="L252" s="25" t="s">
        <v>169</v>
      </c>
      <c r="M252" s="26">
        <v>32</v>
      </c>
      <c r="N252" s="27" t="s">
        <v>61</v>
      </c>
      <c r="O252" s="29"/>
    </row>
    <row r="253" spans="5:15" ht="27" x14ac:dyDescent="0.15">
      <c r="E253">
        <v>234</v>
      </c>
      <c r="G253">
        <v>11</v>
      </c>
      <c r="K253" s="25" t="s">
        <v>180</v>
      </c>
      <c r="L253" s="25" t="s">
        <v>181</v>
      </c>
      <c r="M253" s="26">
        <v>3.3</v>
      </c>
      <c r="N253" s="27" t="s">
        <v>46</v>
      </c>
      <c r="O253" s="29"/>
    </row>
    <row r="254" spans="5:15" x14ac:dyDescent="0.15">
      <c r="E254">
        <v>235</v>
      </c>
      <c r="G254">
        <v>11</v>
      </c>
      <c r="K254" s="25" t="s">
        <v>178</v>
      </c>
      <c r="L254" s="25" t="s">
        <v>179</v>
      </c>
      <c r="M254" s="26">
        <v>2.2999999999999998</v>
      </c>
      <c r="N254" s="27" t="s">
        <v>61</v>
      </c>
      <c r="O254" s="29"/>
    </row>
    <row r="255" spans="5:15" ht="27" x14ac:dyDescent="0.15">
      <c r="E255">
        <v>236</v>
      </c>
      <c r="G255">
        <v>11</v>
      </c>
      <c r="K255" s="25" t="s">
        <v>180</v>
      </c>
      <c r="L255" s="25" t="s">
        <v>181</v>
      </c>
      <c r="M255" s="26">
        <v>46</v>
      </c>
      <c r="N255" s="27" t="s">
        <v>46</v>
      </c>
      <c r="O255" s="29"/>
    </row>
    <row r="256" spans="5:15" ht="27" x14ac:dyDescent="0.15">
      <c r="E256">
        <v>237</v>
      </c>
      <c r="G256">
        <v>11</v>
      </c>
      <c r="K256" s="25" t="s">
        <v>183</v>
      </c>
      <c r="L256" s="25" t="s">
        <v>281</v>
      </c>
      <c r="M256" s="26">
        <v>1.49</v>
      </c>
      <c r="N256" s="27" t="s">
        <v>185</v>
      </c>
      <c r="O256" s="29"/>
    </row>
    <row r="257" spans="5:15" ht="27" x14ac:dyDescent="0.15">
      <c r="E257">
        <v>238</v>
      </c>
      <c r="G257">
        <v>11</v>
      </c>
      <c r="K257" s="25" t="s">
        <v>183</v>
      </c>
      <c r="L257" s="25" t="s">
        <v>282</v>
      </c>
      <c r="M257" s="26">
        <v>0.61299999999999999</v>
      </c>
      <c r="N257" s="27" t="s">
        <v>185</v>
      </c>
      <c r="O257" s="29"/>
    </row>
    <row r="258" spans="5:15" ht="27" x14ac:dyDescent="0.15">
      <c r="E258">
        <v>239</v>
      </c>
      <c r="G258">
        <v>11</v>
      </c>
      <c r="K258" s="25" t="s">
        <v>183</v>
      </c>
      <c r="L258" s="25" t="s">
        <v>184</v>
      </c>
      <c r="M258" s="26">
        <v>1.57</v>
      </c>
      <c r="N258" s="27" t="s">
        <v>185</v>
      </c>
      <c r="O258" s="29"/>
    </row>
    <row r="259" spans="5:15" ht="27" x14ac:dyDescent="0.15">
      <c r="E259">
        <v>240</v>
      </c>
      <c r="G259">
        <v>11</v>
      </c>
      <c r="K259" s="25" t="s">
        <v>183</v>
      </c>
      <c r="L259" s="25" t="s">
        <v>283</v>
      </c>
      <c r="M259" s="26">
        <v>0.01</v>
      </c>
      <c r="N259" s="27" t="s">
        <v>185</v>
      </c>
      <c r="O259" s="29"/>
    </row>
    <row r="260" spans="5:15" ht="27" x14ac:dyDescent="0.15">
      <c r="E260">
        <v>241</v>
      </c>
      <c r="G260">
        <v>11</v>
      </c>
      <c r="K260" s="25" t="s">
        <v>183</v>
      </c>
      <c r="L260" s="25" t="s">
        <v>284</v>
      </c>
      <c r="M260" s="26">
        <v>1.4999999999999999E-2</v>
      </c>
      <c r="N260" s="27" t="s">
        <v>185</v>
      </c>
      <c r="O260" s="29"/>
    </row>
    <row r="261" spans="5:15" x14ac:dyDescent="0.15">
      <c r="E261">
        <v>242</v>
      </c>
      <c r="G261">
        <v>11</v>
      </c>
      <c r="K261" s="25" t="s">
        <v>178</v>
      </c>
      <c r="L261" s="25" t="s">
        <v>182</v>
      </c>
      <c r="M261" s="26">
        <v>151</v>
      </c>
      <c r="N261" s="27" t="s">
        <v>61</v>
      </c>
      <c r="O261" s="29"/>
    </row>
    <row r="262" spans="5:15" ht="27" x14ac:dyDescent="0.15">
      <c r="E262">
        <v>243</v>
      </c>
      <c r="G262">
        <v>11</v>
      </c>
      <c r="K262" s="25" t="s">
        <v>178</v>
      </c>
      <c r="L262" s="25" t="s">
        <v>285</v>
      </c>
      <c r="M262" s="26">
        <v>0.6</v>
      </c>
      <c r="N262" s="27" t="s">
        <v>61</v>
      </c>
      <c r="O262" s="29"/>
    </row>
    <row r="263" spans="5:15" x14ac:dyDescent="0.15">
      <c r="E263">
        <v>244</v>
      </c>
      <c r="G263">
        <v>11</v>
      </c>
      <c r="K263" s="25" t="s">
        <v>286</v>
      </c>
      <c r="L263" s="25" t="s">
        <v>287</v>
      </c>
      <c r="M263" s="26">
        <v>111</v>
      </c>
      <c r="N263" s="27" t="s">
        <v>288</v>
      </c>
      <c r="O263" s="29"/>
    </row>
    <row r="264" spans="5:15" ht="27" x14ac:dyDescent="0.15">
      <c r="E264">
        <v>245</v>
      </c>
      <c r="G264">
        <v>11</v>
      </c>
      <c r="K264" s="25" t="s">
        <v>289</v>
      </c>
      <c r="L264" s="25" t="s">
        <v>290</v>
      </c>
      <c r="M264" s="26">
        <v>58</v>
      </c>
      <c r="N264" s="27" t="s">
        <v>291</v>
      </c>
      <c r="O264" s="29"/>
    </row>
    <row r="265" spans="5:15" x14ac:dyDescent="0.15">
      <c r="E265">
        <v>246</v>
      </c>
      <c r="G265">
        <v>11</v>
      </c>
      <c r="K265" s="25" t="s">
        <v>292</v>
      </c>
      <c r="L265" s="25" t="s">
        <v>293</v>
      </c>
      <c r="M265" s="26">
        <v>10</v>
      </c>
      <c r="N265" s="27" t="s">
        <v>85</v>
      </c>
      <c r="O265" s="29"/>
    </row>
    <row r="266" spans="5:15" x14ac:dyDescent="0.15">
      <c r="E266">
        <v>247</v>
      </c>
      <c r="G266">
        <v>11</v>
      </c>
      <c r="K266" s="25" t="s">
        <v>294</v>
      </c>
      <c r="L266" s="25" t="s">
        <v>295</v>
      </c>
      <c r="M266" s="26">
        <v>1</v>
      </c>
      <c r="N266" s="27" t="s">
        <v>65</v>
      </c>
      <c r="O266" s="29"/>
    </row>
    <row r="267" spans="5:15" ht="27" x14ac:dyDescent="0.15">
      <c r="E267">
        <v>248</v>
      </c>
      <c r="G267">
        <v>11</v>
      </c>
      <c r="K267" s="25" t="s">
        <v>296</v>
      </c>
      <c r="L267" s="25" t="s">
        <v>297</v>
      </c>
      <c r="M267" s="26">
        <v>1</v>
      </c>
      <c r="N267" s="27" t="s">
        <v>65</v>
      </c>
      <c r="O267" s="29"/>
    </row>
    <row r="268" spans="5:15" x14ac:dyDescent="0.15">
      <c r="E268">
        <v>249</v>
      </c>
      <c r="G268">
        <v>10</v>
      </c>
      <c r="K268" s="25" t="s">
        <v>298</v>
      </c>
      <c r="L268" s="25" t="s">
        <v>38</v>
      </c>
      <c r="M268" s="26">
        <v>1</v>
      </c>
      <c r="N268" s="27" t="s">
        <v>40</v>
      </c>
      <c r="O268" s="28">
        <f>+O269+O270+O271+O272+O273+O274+O275+O276+O277</f>
        <v>0</v>
      </c>
    </row>
    <row r="269" spans="5:15" x14ac:dyDescent="0.15">
      <c r="E269">
        <v>250</v>
      </c>
      <c r="G269">
        <v>11</v>
      </c>
      <c r="K269" s="25" t="s">
        <v>104</v>
      </c>
      <c r="L269" s="25" t="s">
        <v>299</v>
      </c>
      <c r="M269" s="26">
        <v>3.7</v>
      </c>
      <c r="N269" s="27" t="s">
        <v>58</v>
      </c>
      <c r="O269" s="29"/>
    </row>
    <row r="270" spans="5:15" ht="27" x14ac:dyDescent="0.15">
      <c r="E270">
        <v>251</v>
      </c>
      <c r="G270">
        <v>11</v>
      </c>
      <c r="K270" s="25" t="s">
        <v>257</v>
      </c>
      <c r="L270" s="25" t="s">
        <v>300</v>
      </c>
      <c r="M270" s="26">
        <v>15</v>
      </c>
      <c r="N270" s="27" t="s">
        <v>61</v>
      </c>
      <c r="O270" s="29"/>
    </row>
    <row r="271" spans="5:15" ht="27" x14ac:dyDescent="0.15">
      <c r="E271">
        <v>252</v>
      </c>
      <c r="G271">
        <v>11</v>
      </c>
      <c r="K271" s="25" t="s">
        <v>180</v>
      </c>
      <c r="L271" s="25" t="s">
        <v>181</v>
      </c>
      <c r="M271" s="26">
        <v>0.8</v>
      </c>
      <c r="N271" s="27" t="s">
        <v>46</v>
      </c>
      <c r="O271" s="29"/>
    </row>
    <row r="272" spans="5:15" x14ac:dyDescent="0.15">
      <c r="E272">
        <v>253</v>
      </c>
      <c r="G272">
        <v>11</v>
      </c>
      <c r="K272" s="25" t="s">
        <v>178</v>
      </c>
      <c r="L272" s="25" t="s">
        <v>179</v>
      </c>
      <c r="M272" s="26">
        <v>1.2</v>
      </c>
      <c r="N272" s="27" t="s">
        <v>61</v>
      </c>
      <c r="O272" s="29"/>
    </row>
    <row r="273" spans="5:15" ht="27" x14ac:dyDescent="0.15">
      <c r="E273">
        <v>254</v>
      </c>
      <c r="G273">
        <v>11</v>
      </c>
      <c r="K273" s="25" t="s">
        <v>180</v>
      </c>
      <c r="L273" s="25" t="s">
        <v>181</v>
      </c>
      <c r="M273" s="26">
        <v>6.3</v>
      </c>
      <c r="N273" s="27" t="s">
        <v>46</v>
      </c>
      <c r="O273" s="29"/>
    </row>
    <row r="274" spans="5:15" x14ac:dyDescent="0.15">
      <c r="E274">
        <v>255</v>
      </c>
      <c r="G274">
        <v>11</v>
      </c>
      <c r="K274" s="25" t="s">
        <v>178</v>
      </c>
      <c r="L274" s="25" t="s">
        <v>182</v>
      </c>
      <c r="M274" s="26">
        <v>24</v>
      </c>
      <c r="N274" s="27" t="s">
        <v>61</v>
      </c>
      <c r="O274" s="29"/>
    </row>
    <row r="275" spans="5:15" ht="27" x14ac:dyDescent="0.15">
      <c r="E275">
        <v>256</v>
      </c>
      <c r="G275">
        <v>11</v>
      </c>
      <c r="K275" s="25" t="s">
        <v>183</v>
      </c>
      <c r="L275" s="25" t="s">
        <v>282</v>
      </c>
      <c r="M275" s="26">
        <v>1.7999999999999999E-2</v>
      </c>
      <c r="N275" s="27" t="s">
        <v>185</v>
      </c>
      <c r="O275" s="29"/>
    </row>
    <row r="276" spans="5:15" ht="27" x14ac:dyDescent="0.15">
      <c r="E276">
        <v>257</v>
      </c>
      <c r="G276">
        <v>11</v>
      </c>
      <c r="K276" s="25" t="s">
        <v>183</v>
      </c>
      <c r="L276" s="25" t="s">
        <v>184</v>
      </c>
      <c r="M276" s="26">
        <v>0.39800000000000002</v>
      </c>
      <c r="N276" s="27" t="s">
        <v>185</v>
      </c>
      <c r="O276" s="29"/>
    </row>
    <row r="277" spans="5:15" ht="27" x14ac:dyDescent="0.15">
      <c r="E277">
        <v>258</v>
      </c>
      <c r="G277">
        <v>11</v>
      </c>
      <c r="K277" s="25" t="s">
        <v>257</v>
      </c>
      <c r="L277" s="25" t="s">
        <v>301</v>
      </c>
      <c r="M277" s="26">
        <v>5</v>
      </c>
      <c r="N277" s="27" t="s">
        <v>61</v>
      </c>
      <c r="O277" s="29"/>
    </row>
    <row r="278" spans="5:15" x14ac:dyDescent="0.15">
      <c r="E278">
        <v>259</v>
      </c>
      <c r="F278">
        <v>169</v>
      </c>
      <c r="G278">
        <v>4</v>
      </c>
      <c r="K278" s="25" t="s">
        <v>302</v>
      </c>
      <c r="L278" s="25" t="s">
        <v>38</v>
      </c>
      <c r="M278" s="26">
        <v>1</v>
      </c>
      <c r="N278" s="27" t="s">
        <v>40</v>
      </c>
      <c r="O278" s="28">
        <f>+O279</f>
        <v>0</v>
      </c>
    </row>
    <row r="279" spans="5:15" x14ac:dyDescent="0.15">
      <c r="E279">
        <v>260</v>
      </c>
      <c r="G279">
        <v>9</v>
      </c>
      <c r="K279" s="25" t="s">
        <v>303</v>
      </c>
      <c r="L279" s="25" t="s">
        <v>38</v>
      </c>
      <c r="M279" s="26">
        <v>1</v>
      </c>
      <c r="N279" s="27" t="s">
        <v>40</v>
      </c>
      <c r="O279" s="28">
        <f>+O280+O282+O287</f>
        <v>0</v>
      </c>
    </row>
    <row r="280" spans="5:15" x14ac:dyDescent="0.15">
      <c r="E280">
        <v>261</v>
      </c>
      <c r="G280">
        <v>10</v>
      </c>
      <c r="K280" s="25" t="s">
        <v>304</v>
      </c>
      <c r="L280" s="25" t="s">
        <v>38</v>
      </c>
      <c r="M280" s="26">
        <v>1</v>
      </c>
      <c r="N280" s="27" t="s">
        <v>40</v>
      </c>
      <c r="O280" s="28">
        <f>+O281</f>
        <v>0</v>
      </c>
    </row>
    <row r="281" spans="5:15" x14ac:dyDescent="0.15">
      <c r="E281">
        <v>262</v>
      </c>
      <c r="G281">
        <v>11</v>
      </c>
      <c r="K281" s="25" t="s">
        <v>305</v>
      </c>
      <c r="L281" s="25" t="s">
        <v>306</v>
      </c>
      <c r="M281" s="26">
        <v>181</v>
      </c>
      <c r="N281" s="27" t="s">
        <v>61</v>
      </c>
      <c r="O281" s="29"/>
    </row>
    <row r="282" spans="5:15" x14ac:dyDescent="0.15">
      <c r="E282">
        <v>263</v>
      </c>
      <c r="G282">
        <v>10</v>
      </c>
      <c r="K282" s="25" t="s">
        <v>307</v>
      </c>
      <c r="L282" s="25" t="s">
        <v>38</v>
      </c>
      <c r="M282" s="26">
        <v>1</v>
      </c>
      <c r="N282" s="27" t="s">
        <v>40</v>
      </c>
      <c r="O282" s="28">
        <f>+O283+O284+O285+O286</f>
        <v>0</v>
      </c>
    </row>
    <row r="283" spans="5:15" x14ac:dyDescent="0.15">
      <c r="E283">
        <v>264</v>
      </c>
      <c r="G283">
        <v>11</v>
      </c>
      <c r="K283" s="25" t="s">
        <v>308</v>
      </c>
      <c r="L283" s="25" t="s">
        <v>38</v>
      </c>
      <c r="M283" s="26">
        <v>75</v>
      </c>
      <c r="N283" s="27" t="s">
        <v>309</v>
      </c>
      <c r="O283" s="29"/>
    </row>
    <row r="284" spans="5:15" x14ac:dyDescent="0.15">
      <c r="E284">
        <v>265</v>
      </c>
      <c r="G284">
        <v>11</v>
      </c>
      <c r="K284" s="25" t="s">
        <v>308</v>
      </c>
      <c r="L284" s="25" t="s">
        <v>38</v>
      </c>
      <c r="M284" s="26">
        <v>25</v>
      </c>
      <c r="N284" s="27" t="s">
        <v>309</v>
      </c>
      <c r="O284" s="29"/>
    </row>
    <row r="285" spans="5:15" x14ac:dyDescent="0.15">
      <c r="E285">
        <v>266</v>
      </c>
      <c r="G285">
        <v>11</v>
      </c>
      <c r="K285" s="25" t="s">
        <v>310</v>
      </c>
      <c r="L285" s="25" t="s">
        <v>38</v>
      </c>
      <c r="M285" s="26">
        <v>14.96</v>
      </c>
      <c r="N285" s="27" t="s">
        <v>185</v>
      </c>
      <c r="O285" s="29"/>
    </row>
    <row r="286" spans="5:15" x14ac:dyDescent="0.15">
      <c r="E286">
        <v>267</v>
      </c>
      <c r="G286">
        <v>11</v>
      </c>
      <c r="K286" s="25" t="s">
        <v>310</v>
      </c>
      <c r="L286" s="25" t="s">
        <v>38</v>
      </c>
      <c r="M286" s="26">
        <v>1.08</v>
      </c>
      <c r="N286" s="27" t="s">
        <v>185</v>
      </c>
      <c r="O286" s="29"/>
    </row>
    <row r="287" spans="5:15" x14ac:dyDescent="0.15">
      <c r="E287">
        <v>268</v>
      </c>
      <c r="G287">
        <v>10</v>
      </c>
      <c r="K287" s="25" t="s">
        <v>311</v>
      </c>
      <c r="L287" s="25" t="s">
        <v>38</v>
      </c>
      <c r="M287" s="26">
        <v>1</v>
      </c>
      <c r="N287" s="27" t="s">
        <v>40</v>
      </c>
      <c r="O287" s="28">
        <f>+O288</f>
        <v>0</v>
      </c>
    </row>
    <row r="288" spans="5:15" x14ac:dyDescent="0.15">
      <c r="E288">
        <v>269</v>
      </c>
      <c r="G288">
        <v>11</v>
      </c>
      <c r="K288" s="25" t="s">
        <v>312</v>
      </c>
      <c r="L288" s="25" t="s">
        <v>38</v>
      </c>
      <c r="M288" s="26">
        <v>29</v>
      </c>
      <c r="N288" s="27" t="s">
        <v>313</v>
      </c>
      <c r="O288" s="29"/>
    </row>
    <row r="289" spans="5:15" x14ac:dyDescent="0.15">
      <c r="E289">
        <v>270</v>
      </c>
      <c r="F289">
        <v>8</v>
      </c>
      <c r="G289">
        <v>3</v>
      </c>
      <c r="K289" s="25" t="s">
        <v>314</v>
      </c>
      <c r="L289" s="25" t="s">
        <v>38</v>
      </c>
      <c r="M289" s="26">
        <v>1</v>
      </c>
      <c r="N289" s="27" t="s">
        <v>40</v>
      </c>
      <c r="O289" s="28">
        <f>+O290+O304</f>
        <v>0</v>
      </c>
    </row>
    <row r="290" spans="5:15" x14ac:dyDescent="0.15">
      <c r="E290">
        <v>271</v>
      </c>
      <c r="F290">
        <v>9</v>
      </c>
      <c r="G290">
        <v>4</v>
      </c>
      <c r="K290" s="25" t="s">
        <v>315</v>
      </c>
      <c r="L290" s="25" t="s">
        <v>38</v>
      </c>
      <c r="M290" s="26">
        <v>1</v>
      </c>
      <c r="N290" s="27" t="s">
        <v>40</v>
      </c>
      <c r="O290" s="28">
        <f>+O291+O292+O298+O302</f>
        <v>0</v>
      </c>
    </row>
    <row r="291" spans="5:15" x14ac:dyDescent="0.15">
      <c r="E291">
        <v>272</v>
      </c>
      <c r="F291">
        <v>14</v>
      </c>
      <c r="G291">
        <v>5</v>
      </c>
      <c r="K291" s="25" t="s">
        <v>316</v>
      </c>
      <c r="L291" s="25" t="s">
        <v>38</v>
      </c>
      <c r="M291" s="26">
        <v>1</v>
      </c>
      <c r="N291" s="27" t="s">
        <v>40</v>
      </c>
      <c r="O291" s="29"/>
    </row>
    <row r="292" spans="5:15" x14ac:dyDescent="0.15">
      <c r="E292">
        <v>273</v>
      </c>
      <c r="F292">
        <v>15</v>
      </c>
      <c r="G292">
        <v>5</v>
      </c>
      <c r="K292" s="25" t="s">
        <v>317</v>
      </c>
      <c r="L292" s="25" t="s">
        <v>38</v>
      </c>
      <c r="M292" s="26">
        <v>1</v>
      </c>
      <c r="N292" s="27" t="s">
        <v>40</v>
      </c>
      <c r="O292" s="28">
        <f>+O293</f>
        <v>0</v>
      </c>
    </row>
    <row r="293" spans="5:15" x14ac:dyDescent="0.15">
      <c r="E293">
        <v>274</v>
      </c>
      <c r="G293">
        <v>9</v>
      </c>
      <c r="K293" s="25" t="s">
        <v>318</v>
      </c>
      <c r="L293" s="25" t="s">
        <v>38</v>
      </c>
      <c r="M293" s="26">
        <v>1</v>
      </c>
      <c r="N293" s="27" t="s">
        <v>40</v>
      </c>
      <c r="O293" s="28">
        <f>+O294</f>
        <v>0</v>
      </c>
    </row>
    <row r="294" spans="5:15" x14ac:dyDescent="0.15">
      <c r="E294">
        <v>275</v>
      </c>
      <c r="G294">
        <v>10</v>
      </c>
      <c r="K294" s="25" t="s">
        <v>319</v>
      </c>
      <c r="L294" s="25" t="s">
        <v>38</v>
      </c>
      <c r="M294" s="26">
        <v>1</v>
      </c>
      <c r="N294" s="27" t="s">
        <v>40</v>
      </c>
      <c r="O294" s="28">
        <f>+O295+O296+O297</f>
        <v>0</v>
      </c>
    </row>
    <row r="295" spans="5:15" x14ac:dyDescent="0.15">
      <c r="E295">
        <v>276</v>
      </c>
      <c r="G295">
        <v>11</v>
      </c>
      <c r="K295" s="25" t="s">
        <v>320</v>
      </c>
      <c r="L295" s="25" t="s">
        <v>38</v>
      </c>
      <c r="M295" s="26">
        <v>1</v>
      </c>
      <c r="N295" s="27" t="s">
        <v>321</v>
      </c>
      <c r="O295" s="29"/>
    </row>
    <row r="296" spans="5:15" x14ac:dyDescent="0.15">
      <c r="E296">
        <v>277</v>
      </c>
      <c r="G296">
        <v>11</v>
      </c>
      <c r="K296" s="25" t="s">
        <v>322</v>
      </c>
      <c r="L296" s="25" t="s">
        <v>38</v>
      </c>
      <c r="M296" s="26">
        <v>51.07</v>
      </c>
      <c r="N296" s="27" t="s">
        <v>185</v>
      </c>
      <c r="O296" s="29"/>
    </row>
    <row r="297" spans="5:15" x14ac:dyDescent="0.15">
      <c r="E297">
        <v>278</v>
      </c>
      <c r="G297">
        <v>11</v>
      </c>
      <c r="K297" s="25" t="s">
        <v>322</v>
      </c>
      <c r="L297" s="25" t="s">
        <v>38</v>
      </c>
      <c r="M297" s="26">
        <v>13.98</v>
      </c>
      <c r="N297" s="27" t="s">
        <v>185</v>
      </c>
      <c r="O297" s="29"/>
    </row>
    <row r="298" spans="5:15" x14ac:dyDescent="0.15">
      <c r="E298">
        <v>279</v>
      </c>
      <c r="F298">
        <v>19</v>
      </c>
      <c r="G298">
        <v>5</v>
      </c>
      <c r="K298" s="25" t="s">
        <v>323</v>
      </c>
      <c r="L298" s="25" t="s">
        <v>38</v>
      </c>
      <c r="M298" s="26">
        <v>1</v>
      </c>
      <c r="N298" s="27" t="s">
        <v>40</v>
      </c>
      <c r="O298" s="28">
        <f>+O299</f>
        <v>0</v>
      </c>
    </row>
    <row r="299" spans="5:15" x14ac:dyDescent="0.15">
      <c r="E299">
        <v>280</v>
      </c>
      <c r="G299">
        <v>9</v>
      </c>
      <c r="K299" s="25" t="s">
        <v>318</v>
      </c>
      <c r="L299" s="25" t="s">
        <v>38</v>
      </c>
      <c r="M299" s="26">
        <v>1</v>
      </c>
      <c r="N299" s="27" t="s">
        <v>40</v>
      </c>
      <c r="O299" s="28">
        <f>+O300</f>
        <v>0</v>
      </c>
    </row>
    <row r="300" spans="5:15" x14ac:dyDescent="0.15">
      <c r="E300">
        <v>281</v>
      </c>
      <c r="G300">
        <v>10</v>
      </c>
      <c r="K300" s="25" t="s">
        <v>324</v>
      </c>
      <c r="L300" s="25" t="s">
        <v>38</v>
      </c>
      <c r="M300" s="26">
        <v>1</v>
      </c>
      <c r="N300" s="27" t="s">
        <v>40</v>
      </c>
      <c r="O300" s="28">
        <f>+O301</f>
        <v>0</v>
      </c>
    </row>
    <row r="301" spans="5:15" x14ac:dyDescent="0.15">
      <c r="E301">
        <v>282</v>
      </c>
      <c r="G301">
        <v>11</v>
      </c>
      <c r="K301" s="25" t="s">
        <v>325</v>
      </c>
      <c r="L301" s="25" t="s">
        <v>326</v>
      </c>
      <c r="M301" s="26">
        <v>1</v>
      </c>
      <c r="N301" s="27" t="s">
        <v>65</v>
      </c>
      <c r="O301" s="29"/>
    </row>
    <row r="302" spans="5:15" x14ac:dyDescent="0.15">
      <c r="E302">
        <v>283</v>
      </c>
      <c r="F302">
        <v>203</v>
      </c>
      <c r="G302">
        <v>5</v>
      </c>
      <c r="K302" s="25" t="s">
        <v>327</v>
      </c>
      <c r="L302" s="25" t="s">
        <v>38</v>
      </c>
      <c r="M302" s="26">
        <v>1</v>
      </c>
      <c r="N302" s="27" t="s">
        <v>40</v>
      </c>
      <c r="O302" s="28">
        <f>+O303</f>
        <v>0</v>
      </c>
    </row>
    <row r="303" spans="5:15" x14ac:dyDescent="0.15">
      <c r="E303">
        <v>284</v>
      </c>
      <c r="F303">
        <v>204</v>
      </c>
      <c r="G303">
        <v>6</v>
      </c>
      <c r="K303" s="25" t="s">
        <v>328</v>
      </c>
      <c r="L303" s="25" t="s">
        <v>38</v>
      </c>
      <c r="M303" s="26">
        <v>1</v>
      </c>
      <c r="N303" s="27" t="s">
        <v>40</v>
      </c>
      <c r="O303" s="29"/>
    </row>
    <row r="304" spans="5:15" x14ac:dyDescent="0.15">
      <c r="E304">
        <v>285</v>
      </c>
      <c r="F304">
        <v>23</v>
      </c>
      <c r="G304">
        <v>4</v>
      </c>
      <c r="K304" s="25" t="s">
        <v>329</v>
      </c>
      <c r="L304" s="25" t="s">
        <v>38</v>
      </c>
      <c r="M304" s="26">
        <v>1</v>
      </c>
      <c r="N304" s="27" t="s">
        <v>40</v>
      </c>
      <c r="O304" s="28">
        <f>+O305</f>
        <v>0</v>
      </c>
    </row>
    <row r="305" spans="5:15" x14ac:dyDescent="0.15">
      <c r="E305">
        <v>286</v>
      </c>
      <c r="F305">
        <v>220</v>
      </c>
      <c r="G305">
        <v>5</v>
      </c>
      <c r="K305" s="25" t="s">
        <v>330</v>
      </c>
      <c r="L305" s="25" t="s">
        <v>38</v>
      </c>
      <c r="M305" s="26">
        <v>1</v>
      </c>
      <c r="N305" s="27" t="s">
        <v>40</v>
      </c>
      <c r="O305" s="29"/>
    </row>
    <row r="306" spans="5:15" x14ac:dyDescent="0.15">
      <c r="E306">
        <v>287</v>
      </c>
      <c r="F306">
        <v>25</v>
      </c>
      <c r="G306">
        <v>2</v>
      </c>
      <c r="K306" s="25" t="s">
        <v>331</v>
      </c>
      <c r="L306" s="25" t="s">
        <v>38</v>
      </c>
      <c r="M306" s="26">
        <v>1</v>
      </c>
      <c r="N306" s="27" t="s">
        <v>40</v>
      </c>
      <c r="O306" s="29"/>
    </row>
    <row r="307" spans="5:15" x14ac:dyDescent="0.15">
      <c r="E307">
        <v>288</v>
      </c>
      <c r="F307">
        <v>26</v>
      </c>
      <c r="G307">
        <v>2</v>
      </c>
      <c r="K307" s="25" t="s">
        <v>332</v>
      </c>
      <c r="L307" s="25" t="s">
        <v>38</v>
      </c>
      <c r="M307" s="26">
        <v>1</v>
      </c>
      <c r="N307" s="27" t="s">
        <v>40</v>
      </c>
      <c r="O307" s="28">
        <f>+O308</f>
        <v>0</v>
      </c>
    </row>
    <row r="308" spans="5:15" x14ac:dyDescent="0.15">
      <c r="E308">
        <v>289</v>
      </c>
      <c r="G308">
        <v>9</v>
      </c>
      <c r="K308" s="25" t="s">
        <v>333</v>
      </c>
      <c r="L308" s="25" t="s">
        <v>38</v>
      </c>
      <c r="M308" s="26">
        <v>1</v>
      </c>
      <c r="N308" s="27" t="s">
        <v>40</v>
      </c>
      <c r="O308" s="28">
        <f>+O309+O311+O313+O315</f>
        <v>0</v>
      </c>
    </row>
    <row r="309" spans="5:15" x14ac:dyDescent="0.15">
      <c r="E309">
        <v>290</v>
      </c>
      <c r="G309">
        <v>10</v>
      </c>
      <c r="K309" s="25" t="s">
        <v>334</v>
      </c>
      <c r="L309" s="25" t="s">
        <v>38</v>
      </c>
      <c r="M309" s="26">
        <v>1</v>
      </c>
      <c r="N309" s="27" t="s">
        <v>40</v>
      </c>
      <c r="O309" s="28">
        <f>+O310</f>
        <v>0</v>
      </c>
    </row>
    <row r="310" spans="5:15" x14ac:dyDescent="0.15">
      <c r="E310">
        <v>291</v>
      </c>
      <c r="G310">
        <v>11</v>
      </c>
      <c r="K310" s="25" t="s">
        <v>335</v>
      </c>
      <c r="L310" s="25" t="s">
        <v>336</v>
      </c>
      <c r="M310" s="26">
        <v>1</v>
      </c>
      <c r="N310" s="27" t="s">
        <v>337</v>
      </c>
      <c r="O310" s="29"/>
    </row>
    <row r="311" spans="5:15" x14ac:dyDescent="0.15">
      <c r="E311">
        <v>292</v>
      </c>
      <c r="G311">
        <v>10</v>
      </c>
      <c r="K311" s="25" t="s">
        <v>338</v>
      </c>
      <c r="L311" s="25" t="s">
        <v>38</v>
      </c>
      <c r="M311" s="26">
        <v>1</v>
      </c>
      <c r="N311" s="27" t="s">
        <v>40</v>
      </c>
      <c r="O311" s="28">
        <f>+O312</f>
        <v>0</v>
      </c>
    </row>
    <row r="312" spans="5:15" x14ac:dyDescent="0.15">
      <c r="E312">
        <v>293</v>
      </c>
      <c r="G312">
        <v>11</v>
      </c>
      <c r="K312" s="25" t="s">
        <v>339</v>
      </c>
      <c r="L312" s="25" t="s">
        <v>38</v>
      </c>
      <c r="M312" s="26">
        <v>1</v>
      </c>
      <c r="N312" s="27" t="s">
        <v>40</v>
      </c>
      <c r="O312" s="29"/>
    </row>
    <row r="313" spans="5:15" x14ac:dyDescent="0.15">
      <c r="E313">
        <v>294</v>
      </c>
      <c r="G313">
        <v>10</v>
      </c>
      <c r="K313" s="25" t="s">
        <v>340</v>
      </c>
      <c r="L313" s="25" t="s">
        <v>38</v>
      </c>
      <c r="M313" s="26">
        <v>1</v>
      </c>
      <c r="N313" s="27" t="s">
        <v>40</v>
      </c>
      <c r="O313" s="28">
        <f>+O314</f>
        <v>0</v>
      </c>
    </row>
    <row r="314" spans="5:15" x14ac:dyDescent="0.15">
      <c r="E314">
        <v>295</v>
      </c>
      <c r="G314">
        <v>11</v>
      </c>
      <c r="K314" s="25" t="s">
        <v>341</v>
      </c>
      <c r="L314" s="25" t="s">
        <v>38</v>
      </c>
      <c r="M314" s="26">
        <v>1</v>
      </c>
      <c r="N314" s="27" t="s">
        <v>40</v>
      </c>
      <c r="O314" s="29"/>
    </row>
    <row r="315" spans="5:15" x14ac:dyDescent="0.15">
      <c r="E315">
        <v>296</v>
      </c>
      <c r="G315">
        <v>10</v>
      </c>
      <c r="K315" s="25" t="s">
        <v>342</v>
      </c>
      <c r="L315" s="25" t="s">
        <v>38</v>
      </c>
      <c r="M315" s="26">
        <v>1</v>
      </c>
      <c r="N315" s="27" t="s">
        <v>40</v>
      </c>
      <c r="O315" s="28">
        <f>+O316+O317</f>
        <v>0</v>
      </c>
    </row>
    <row r="316" spans="5:15" x14ac:dyDescent="0.15">
      <c r="E316">
        <v>297</v>
      </c>
      <c r="G316">
        <v>11</v>
      </c>
      <c r="K316" s="25" t="s">
        <v>343</v>
      </c>
      <c r="L316" s="25" t="s">
        <v>344</v>
      </c>
      <c r="M316" s="26">
        <v>0.6</v>
      </c>
      <c r="N316" s="27" t="s">
        <v>185</v>
      </c>
      <c r="O316" s="29"/>
    </row>
    <row r="317" spans="5:15" x14ac:dyDescent="0.15">
      <c r="E317">
        <v>298</v>
      </c>
      <c r="G317">
        <v>11</v>
      </c>
      <c r="K317" s="25" t="s">
        <v>343</v>
      </c>
      <c r="L317" s="25" t="s">
        <v>345</v>
      </c>
      <c r="M317" s="26">
        <v>0.2</v>
      </c>
      <c r="N317" s="27" t="s">
        <v>185</v>
      </c>
      <c r="O317" s="29"/>
    </row>
    <row r="318" spans="5:15" x14ac:dyDescent="0.15">
      <c r="E318">
        <v>1</v>
      </c>
      <c r="F318">
        <v>4</v>
      </c>
      <c r="G318">
        <v>1</v>
      </c>
      <c r="K318" s="30" t="s">
        <v>346</v>
      </c>
      <c r="L318" s="30" t="s">
        <v>38</v>
      </c>
      <c r="M318" s="31"/>
      <c r="N318" s="32" t="s">
        <v>38</v>
      </c>
      <c r="O318" s="33">
        <f>+O21+O306+O307</f>
        <v>0</v>
      </c>
    </row>
    <row r="319" spans="5:15" x14ac:dyDescent="0.15">
      <c r="M319" s="34"/>
      <c r="O319" s="35"/>
    </row>
    <row r="320" spans="5:15" ht="14.25" thickTop="1" x14ac:dyDescent="0.15">
      <c r="K320" s="36" t="s">
        <v>347</v>
      </c>
      <c r="O320" s="37">
        <f>+O318</f>
        <v>0</v>
      </c>
    </row>
    <row r="321" spans="11:15" x14ac:dyDescent="0.15">
      <c r="K321" s="38" t="s">
        <v>348</v>
      </c>
      <c r="O321" s="39">
        <f>ROUNDDOWN(工事価格*0.1,0)</f>
        <v>0</v>
      </c>
    </row>
    <row r="322" spans="11:15" ht="14.25" thickBot="1" x14ac:dyDescent="0.2">
      <c r="K322" s="40" t="s">
        <v>349</v>
      </c>
      <c r="O322" s="41">
        <f>工事価格+消費税</f>
        <v>0</v>
      </c>
    </row>
    <row r="323" spans="11:15" ht="14.25" thickTop="1" x14ac:dyDescent="0.15"/>
  </sheetData>
  <sheetProtection algorithmName="SHA-512" hashValue="UmNhOyJHvDJD+qXyDc5NWOEDCrMgJg6sbPqWjEZvSWH22ZLlSd+DPe1meTDtzzn98Qs0CgDBOknbAJ0CtjuDAA==" saltValue="yMfRvbtiOTKHjebS2bnOzjg/l6o6ZNG9pp/22kKCFPeRgUCkw/H5t+LbQOp4FzD3FI+exauQHyBHxMucx7DoxA==" spinCount="100000" sheet="1" objects="1" scenarios="1"/>
  <mergeCells count="1">
    <mergeCell ref="M5:O5"/>
  </mergeCells>
  <phoneticPr fontId="11"/>
  <dataValidations count="2">
    <dataValidation type="decimal" imeMode="off" allowBlank="1" showInputMessage="1" showErrorMessage="1" errorTitle="工事費内訳書" error="金額を入力してください。" sqref="O19 O319:O322">
      <formula1>-9999999999</formula1>
      <formula2>9999999999</formula2>
    </dataValidation>
    <dataValidation imeMode="off" allowBlank="1" showInputMessage="1" showErrorMessage="1" errorTitle="工事費内訳書" error="金額を入力してください。" sqref="O20:O318"/>
  </dataValidations>
  <pageMargins left="0.39374999999999999" right="0.1965278" top="0.39374999999999999" bottom="0.59027779999999996" header="0.51180550000000002" footer="0.51180550000000002"/>
  <pageSetup paperSize="9" scale="74" fitToHeight="0" orientation="portrait" r:id="rId1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13</vt:i4>
      </vt:variant>
    </vt:vector>
  </HeadingPairs>
  <TitlesOfParts>
    <vt:vector size="14" baseType="lpstr">
      <vt:lpstr>内訳書</vt:lpstr>
      <vt:lpstr>内訳書!Print_Area</vt:lpstr>
      <vt:lpstr>内訳書!Print_Titles</vt:lpstr>
      <vt:lpstr>内訳書!業者コード</vt:lpstr>
      <vt:lpstr>内訳書!業者名</vt:lpstr>
      <vt:lpstr>内訳書!工事価格</vt:lpstr>
      <vt:lpstr>内訳書!工事番号</vt:lpstr>
      <vt:lpstr>内訳書!工事費計</vt:lpstr>
      <vt:lpstr>内訳書!工事名</vt:lpstr>
      <vt:lpstr>内訳書!項目001</vt:lpstr>
      <vt:lpstr>内訳書!項目002</vt:lpstr>
      <vt:lpstr>内訳書!項目003</vt:lpstr>
      <vt:lpstr>内訳書!項目004</vt:lpstr>
      <vt:lpstr>内訳書!消費税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taka_yoshida</dc:creator>
  <cp:lastModifiedBy>福岡県</cp:lastModifiedBy>
  <cp:lastPrinted>2020-10-12T05:07:54Z</cp:lastPrinted>
  <dcterms:created xsi:type="dcterms:W3CDTF">2014-01-09T08:55:00Z</dcterms:created>
  <dcterms:modified xsi:type="dcterms:W3CDTF">2025-08-26T02:47:12Z</dcterms:modified>
</cp:coreProperties>
</file>