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☆令和７年度\Ｒ_生産基盤整備事業\02 農業水利施設保全対策事業　両筑\99 農業競争力強化基盤整備事業　両筑第5地区\02_工事\R7K2_水路補修工事（5-2工区）夜須3号\01　当初\06　電子入札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Area" localSheetId="0">内訳書!$J$1:$O$233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内訳書!$O$231</definedName>
    <definedName name="工事番号" localSheetId="0">内訳書!$K$8</definedName>
    <definedName name="工事番号">#REF!</definedName>
    <definedName name="工事費計" localSheetId="0">内訳書!$O$233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内訳書!$O$232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24" i="41" s="1"/>
  <c r="O33" i="41"/>
  <c r="O43" i="41"/>
  <c r="O49" i="41"/>
  <c r="O48" i="41" s="1"/>
  <c r="O61" i="41"/>
  <c r="O70" i="41"/>
  <c r="O76" i="41"/>
  <c r="O81" i="41"/>
  <c r="O85" i="41"/>
  <c r="O84" i="41" s="1"/>
  <c r="O100" i="41"/>
  <c r="O110" i="41"/>
  <c r="O111" i="41"/>
  <c r="O132" i="41"/>
  <c r="O147" i="41"/>
  <c r="O148" i="41"/>
  <c r="O157" i="41"/>
  <c r="O166" i="41"/>
  <c r="O169" i="41"/>
  <c r="O170" i="41"/>
  <c r="O179" i="41"/>
  <c r="O188" i="41"/>
  <c r="O193" i="41"/>
  <c r="O194" i="41"/>
  <c r="O201" i="41"/>
  <c r="O206" i="41"/>
  <c r="O205" i="41" s="1"/>
  <c r="O209" i="41"/>
  <c r="O208" i="41" s="1"/>
  <c r="O215" i="41"/>
  <c r="O214" i="41" s="1"/>
  <c r="O212" i="41" s="1"/>
  <c r="O211" i="41" s="1"/>
  <c r="O216" i="41"/>
  <c r="O220" i="41"/>
  <c r="O222" i="41"/>
  <c r="O227" i="41"/>
  <c r="O226" i="41" s="1"/>
  <c r="O225" i="41" s="1"/>
  <c r="O146" i="41" l="1"/>
  <c r="O23" i="41"/>
  <c r="O22" i="41" s="1"/>
  <c r="O21" i="41" s="1"/>
  <c r="O229" i="41" s="1"/>
  <c r="O231" i="41" s="1"/>
  <c r="O232" i="41" l="1"/>
  <c r="O233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<sst xmlns="http://schemas.openxmlformats.org/spreadsheetml/2006/main" count="673" uniqueCount="277">
  <si>
    <t>#&amp;$SKHDIN_HINAGATA3#&amp;$</t>
  </si>
  <si>
    <t>07-7549210020715</t>
  </si>
  <si>
    <t>水路補修工事（夜須3号5-2工区）</t>
  </si>
  <si>
    <t>工事費内訳書</t>
  </si>
  <si>
    <t>20250717154633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</si>
  <si>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</si>
  <si>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</si>
  <si>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</si>
  <si>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</si>
  <si>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</si>
  <si>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</si>
  <si>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</si>
  <si>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</si>
  <si>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2号</t>
  </si>
  <si>
    <t>業    者    名　　　　</t>
  </si>
  <si>
    <t>L_規格</t>
  </si>
  <si>
    <t>入力(積上無し）背景色</t>
  </si>
  <si>
    <t>事業名</t>
  </si>
  <si>
    <t>農業水利施設保全対策事業</t>
  </si>
  <si>
    <t>M_数量</t>
  </si>
  <si>
    <t>積上げ無し文字色</t>
  </si>
  <si>
    <t>年度,1,20,1</t>
  </si>
  <si>
    <t>地区名</t>
  </si>
  <si>
    <t>両筑第5地区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</si>
  <si>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</si>
  <si>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</si>
  <si>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</si>
  <si>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</si>
  <si>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</si>
  <si>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</si>
  <si>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</si>
  <si>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</si>
  <si>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</si>
  <si>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</si>
  <si>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</si>
  <si>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</si>
  <si>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</si>
  <si>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</si>
  <si>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</si>
  <si>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</si>
  <si>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</si>
  <si>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</si>
  <si>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</si>
  <si>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管更生</t>
  </si>
  <si>
    <t xml:space="preserve">      材料</t>
  </si>
  <si>
    <t xml:space="preserve">       ライニング材</t>
  </si>
  <si>
    <t>ｍ</t>
  </si>
  <si>
    <t xml:space="preserve">       未含侵ライナー</t>
  </si>
  <si>
    <t xml:space="preserve">       サイクルホース</t>
  </si>
  <si>
    <t xml:space="preserve">       管口補強材</t>
  </si>
  <si>
    <t xml:space="preserve">       ライナーエンド</t>
  </si>
  <si>
    <t>個</t>
  </si>
  <si>
    <t xml:space="preserve">       端部接合バンド</t>
  </si>
  <si>
    <t xml:space="preserve">      ライニング工</t>
  </si>
  <si>
    <t xml:space="preserve">       ライニング準備工</t>
  </si>
  <si>
    <t>箇所</t>
  </si>
  <si>
    <t xml:space="preserve">       反転挿入工</t>
  </si>
  <si>
    <t xml:space="preserve">       硬化養生工</t>
  </si>
  <si>
    <t>満水</t>
  </si>
  <si>
    <t xml:space="preserve">       ライニング跡片付け工</t>
  </si>
  <si>
    <t xml:space="preserve">       発進管口切断仕上工</t>
  </si>
  <si>
    <t xml:space="preserve">       到達管口切断仕上工</t>
  </si>
  <si>
    <t xml:space="preserve">       端部樹脂パテ仕上工</t>
  </si>
  <si>
    <t xml:space="preserve">       端部接合バンド設置工</t>
  </si>
  <si>
    <t xml:space="preserve">       用水</t>
  </si>
  <si>
    <t>m3</t>
  </si>
  <si>
    <t xml:space="preserve">      付帯工</t>
  </si>
  <si>
    <t xml:space="preserve">       管内洗浄工</t>
  </si>
  <si>
    <t xml:space="preserve">       管内TVカメラ調査工</t>
  </si>
  <si>
    <t xml:space="preserve">       くさび式支保設置撤去工</t>
  </si>
  <si>
    <t>空m3</t>
  </si>
  <si>
    <t xml:space="preserve">       更生材廃棄物処理費</t>
  </si>
  <si>
    <t xml:space="preserve">     改築</t>
  </si>
  <si>
    <t>φ600　500</t>
  </si>
  <si>
    <t xml:space="preserve">      管体土工</t>
  </si>
  <si>
    <t xml:space="preserve">       土砂掘削</t>
  </si>
  <si>
    <t>土砂</t>
  </si>
  <si>
    <t xml:space="preserve">       基面整正</t>
  </si>
  <si>
    <t>㎡</t>
  </si>
  <si>
    <t xml:space="preserve">       人力荒仕上げ</t>
  </si>
  <si>
    <t xml:space="preserve">       基礎置換工</t>
  </si>
  <si>
    <t xml:space="preserve">       基礎工1</t>
  </si>
  <si>
    <t>山砂（SP相当品以上）</t>
  </si>
  <si>
    <t xml:space="preserve">       基礎工2</t>
  </si>
  <si>
    <t xml:space="preserve">       埋戻1</t>
  </si>
  <si>
    <t>粘性土・礫質土</t>
  </si>
  <si>
    <t xml:space="preserve">       埋戻2</t>
  </si>
  <si>
    <t xml:space="preserve">       埋戻3</t>
  </si>
  <si>
    <t xml:space="preserve">       埋戻</t>
  </si>
  <si>
    <t xml:space="preserve">       作業残土処理</t>
  </si>
  <si>
    <t>第3種建設発生土</t>
  </si>
  <si>
    <t xml:space="preserve">      管体工</t>
  </si>
  <si>
    <t>【管材】　DCIPφ600</t>
  </si>
  <si>
    <t xml:space="preserve">       ダクタイル鋳鉄管（切用管）</t>
  </si>
  <si>
    <t>DB種　K形　φ600　定尺L=6.000m</t>
  </si>
  <si>
    <t>本</t>
  </si>
  <si>
    <t xml:space="preserve">       ダクタイル鋳鉄管（異形管）</t>
  </si>
  <si>
    <t>K形　片受曲管　φ600　45°</t>
  </si>
  <si>
    <t>K形　排水T字管　φ600×φ200</t>
  </si>
  <si>
    <t>K形　挿し受片落管　φ600×φ500</t>
  </si>
  <si>
    <t xml:space="preserve">       ダクタイル鋳鉄管接合部品</t>
  </si>
  <si>
    <t>K形　特殊押輪　φ600用</t>
  </si>
  <si>
    <t>組</t>
  </si>
  <si>
    <t xml:space="preserve">       管切断</t>
  </si>
  <si>
    <t>DCIP　φ600</t>
  </si>
  <si>
    <t xml:space="preserve">       残管運搬</t>
  </si>
  <si>
    <t>野町分水場</t>
  </si>
  <si>
    <t xml:space="preserve">       埋設表示テープ</t>
  </si>
  <si>
    <t>【布設】　DCIPφ600</t>
  </si>
  <si>
    <t xml:space="preserve">       ダクタイル鋳鉄管機械布設　（切用管）</t>
  </si>
  <si>
    <t>DB種　甲切管　φ600　K形　1/2以上</t>
  </si>
  <si>
    <t xml:space="preserve">       ダクタイル鋳鉄管機械布設　（異形管）</t>
  </si>
  <si>
    <t>【管材】　DCIPφ500</t>
  </si>
  <si>
    <t>DB種　K形　φ500　定尺L=6.000m</t>
  </si>
  <si>
    <t>K形　継輪　φ500</t>
  </si>
  <si>
    <t>K形　特殊押輪　φ500用</t>
  </si>
  <si>
    <t>DCIP　φ500</t>
  </si>
  <si>
    <t>【布設】　DCIPφ500</t>
  </si>
  <si>
    <t>DB種　乙切管　φ500　K形　1/2以上</t>
  </si>
  <si>
    <t>DB種　乙切管　φ500　K形　1/2未満</t>
  </si>
  <si>
    <t xml:space="preserve">     3号分水工</t>
  </si>
  <si>
    <t>【管材】　DCIPφ200　150</t>
  </si>
  <si>
    <t>DB種　K形　φ150　定尺L=5.000ｍ</t>
  </si>
  <si>
    <t>DB種　K形　挿し受片落管　φ200×φ150</t>
  </si>
  <si>
    <t>K形　片受曲管　φ150　45°</t>
  </si>
  <si>
    <t>K形　短管1号　φ150</t>
  </si>
  <si>
    <t>パドル付フランジ短管　φ150　L=0.883m</t>
  </si>
  <si>
    <t>三フランジ短管　φ150×φ75</t>
  </si>
  <si>
    <t>両フランジ短管　φ150　L=0.93m</t>
  </si>
  <si>
    <t>フランジ短管　φ150　L=0.50m</t>
  </si>
  <si>
    <t xml:space="preserve">       水道用仕切弁</t>
  </si>
  <si>
    <t>φ150　7.5K</t>
  </si>
  <si>
    <t>基</t>
  </si>
  <si>
    <t xml:space="preserve">       急速空気弁</t>
  </si>
  <si>
    <t>φ25　乙型　7.5K</t>
  </si>
  <si>
    <t>K形　特殊押輪　φ200用</t>
  </si>
  <si>
    <t>K形　特殊押輪　φ150用</t>
  </si>
  <si>
    <t>DCIP　φ150</t>
  </si>
  <si>
    <t>【布設】　DCIPφ200　150</t>
  </si>
  <si>
    <t>DB種　乙切管　φ150　K形　1/2未満</t>
  </si>
  <si>
    <t>K形　挿し受片落管　φ200×φ150</t>
  </si>
  <si>
    <t>パドル付両フランジ短管　φ150　L=0.883m</t>
  </si>
  <si>
    <t>三フランジT字管　φ150×φ75</t>
  </si>
  <si>
    <t>両フランジ短管　φ150L=0.93m</t>
  </si>
  <si>
    <t>フランジ短管　φ75　L=0.50m</t>
  </si>
  <si>
    <t>φ150（7.5ｋ）</t>
  </si>
  <si>
    <t xml:space="preserve">     撤去・復旧工</t>
  </si>
  <si>
    <t xml:space="preserve">      撤去工</t>
  </si>
  <si>
    <t xml:space="preserve">       既設U-300B撤去</t>
  </si>
  <si>
    <t>再利用</t>
  </si>
  <si>
    <t xml:space="preserve">       既設自由勾配側溝撤去</t>
  </si>
  <si>
    <t>300　再利用</t>
  </si>
  <si>
    <t xml:space="preserve">       既設土留壁撤去</t>
  </si>
  <si>
    <t>無筋ｺﾝｸﾘｰﾄ</t>
  </si>
  <si>
    <t xml:space="preserve">       既設門扉、フェンス</t>
  </si>
  <si>
    <t xml:space="preserve">       既設FT継手撤去</t>
  </si>
  <si>
    <t>φ600</t>
  </si>
  <si>
    <t xml:space="preserve">       既設鋼管撤去</t>
  </si>
  <si>
    <t>φ500</t>
  </si>
  <si>
    <t xml:space="preserve">       既設HPφ600取壊し</t>
  </si>
  <si>
    <t>有筋</t>
  </si>
  <si>
    <t xml:space="preserve">       既設HPφ500取壊し</t>
  </si>
  <si>
    <t xml:space="preserve">       既設分水管撤去</t>
  </si>
  <si>
    <t>鋼管φ150</t>
  </si>
  <si>
    <t xml:space="preserve">       既設空気弁工</t>
  </si>
  <si>
    <t xml:space="preserve">       既設仕切弁工</t>
  </si>
  <si>
    <t xml:space="preserve">       スラストブロック取壊し</t>
  </si>
  <si>
    <t>無筋</t>
  </si>
  <si>
    <t xml:space="preserve">       既設3号分水工側壁取壊し</t>
  </si>
  <si>
    <t xml:space="preserve">       舗装版切断</t>
  </si>
  <si>
    <t>AS舗装（15cm以下）</t>
  </si>
  <si>
    <t xml:space="preserve">       舗装版破砕</t>
  </si>
  <si>
    <t xml:space="preserve">       産廃運搬・処理</t>
  </si>
  <si>
    <t>Co殻　有筋</t>
  </si>
  <si>
    <t>Co殻　無筋</t>
  </si>
  <si>
    <t>As殻</t>
  </si>
  <si>
    <t>汚泥</t>
  </si>
  <si>
    <t xml:space="preserve">      復旧工</t>
  </si>
  <si>
    <t xml:space="preserve">       鉄筋コンクリート</t>
  </si>
  <si>
    <t xml:space="preserve">       型枠</t>
  </si>
  <si>
    <t xml:space="preserve">       鉄筋</t>
  </si>
  <si>
    <t>ton</t>
  </si>
  <si>
    <t xml:space="preserve">       アンカー定着材</t>
  </si>
  <si>
    <t xml:space="preserve">       ｺﾝｸﾘｰﾄ削孔φ16,110</t>
  </si>
  <si>
    <t>電動ﾊﾝﾏｰﾄﾞﾘﾙ</t>
  </si>
  <si>
    <t xml:space="preserve">       U-300B復旧</t>
  </si>
  <si>
    <t>発生品</t>
  </si>
  <si>
    <t xml:space="preserve">       自由勾配側溝</t>
  </si>
  <si>
    <t>300　発生品</t>
  </si>
  <si>
    <t xml:space="preserve">       土留壁復旧</t>
  </si>
  <si>
    <t>t=0.15m,H=0.5m</t>
  </si>
  <si>
    <t xml:space="preserve">       門扉、フェンス</t>
  </si>
  <si>
    <t xml:space="preserve">       表層（車道・路肩部）</t>
  </si>
  <si>
    <t>再生密粒度As　t=4cm</t>
  </si>
  <si>
    <t xml:space="preserve">       上層路盤（車道・路肩部）</t>
  </si>
  <si>
    <t>再生粒調砕石　t=10cm</t>
  </si>
  <si>
    <t xml:space="preserve">       下層路盤（車道・路肩部）</t>
  </si>
  <si>
    <t>RC-40　t=15cm</t>
  </si>
  <si>
    <t xml:space="preserve">       砂利舗装</t>
  </si>
  <si>
    <t>RC40,ｔ=10cm</t>
  </si>
  <si>
    <t xml:space="preserve">    直接工事費（仮設工）</t>
  </si>
  <si>
    <t xml:space="preserve">     片発進立坑</t>
  </si>
  <si>
    <t xml:space="preserve">      作業土工</t>
  </si>
  <si>
    <t xml:space="preserve">       掘削（土砂）</t>
  </si>
  <si>
    <t>人力</t>
  </si>
  <si>
    <t xml:space="preserve">      仮設土留工</t>
  </si>
  <si>
    <t xml:space="preserve">       軽量鋼矢板工</t>
  </si>
  <si>
    <t>Ⅱ型　L=3.5m以下</t>
  </si>
  <si>
    <t xml:space="preserve">       軽量鋼矢板</t>
  </si>
  <si>
    <t>軽量型[賃料]</t>
  </si>
  <si>
    <t>ｔ供用日</t>
  </si>
  <si>
    <t>［修理費及び損耗費］</t>
  </si>
  <si>
    <t xml:space="preserve">       アルミ切梁</t>
  </si>
  <si>
    <t>水圧サポート　B=1.7m用[賃料]</t>
  </si>
  <si>
    <t>本供用日</t>
  </si>
  <si>
    <t>水圧サポート　B=1.7m用[基本料]</t>
  </si>
  <si>
    <t xml:space="preserve">       アルミ腹起し材</t>
  </si>
  <si>
    <t>130mm×80mm×L=4.0m[賃料]</t>
  </si>
  <si>
    <t>130mm×80mm×L=4.0m[基本料]</t>
  </si>
  <si>
    <t xml:space="preserve">       水圧手動ポンプ</t>
  </si>
  <si>
    <t>タンク水量15～19L[賃料・基本料]</t>
  </si>
  <si>
    <t>台･日</t>
  </si>
  <si>
    <t xml:space="preserve">      管渠工</t>
  </si>
  <si>
    <t xml:space="preserve">       既設HP管撤去復旧</t>
  </si>
  <si>
    <t xml:space="preserve">       既設Y-ICジョイント撤去復旧</t>
  </si>
  <si>
    <t xml:space="preserve">     片到達立坑</t>
  </si>
  <si>
    <t>Ⅱ型　L=2.5m以下</t>
  </si>
  <si>
    <t xml:space="preserve">       既設HP管切断</t>
  </si>
  <si>
    <t xml:space="preserve">       既設HP管撤去</t>
  </si>
  <si>
    <t xml:space="preserve">       産廃処理</t>
  </si>
  <si>
    <t xml:space="preserve">       FT継手</t>
  </si>
  <si>
    <t xml:space="preserve">     仮設工</t>
  </si>
  <si>
    <t xml:space="preserve">      仮設ヤード設置・撤去工</t>
  </si>
  <si>
    <t xml:space="preserve">       土木シート</t>
  </si>
  <si>
    <t>廃プラ</t>
  </si>
  <si>
    <t xml:space="preserve">       敷鉄板</t>
  </si>
  <si>
    <t>設置～賃料～撤去</t>
  </si>
  <si>
    <t xml:space="preserve">       畦畔撤去</t>
  </si>
  <si>
    <t xml:space="preserve">       工事用道路進入盛土造成</t>
  </si>
  <si>
    <t xml:space="preserve">       工事用道路進入盛土撤去</t>
  </si>
  <si>
    <t xml:space="preserve">      耕地復旧工</t>
  </si>
  <si>
    <t xml:space="preserve">       表土掘削・埋戻</t>
  </si>
  <si>
    <t xml:space="preserve">       耕起</t>
  </si>
  <si>
    <t xml:space="preserve">       畦畔復旧</t>
  </si>
  <si>
    <t xml:space="preserve">     安全工</t>
  </si>
  <si>
    <t xml:space="preserve">      交通誘導員</t>
  </si>
  <si>
    <t xml:space="preserve">       交通誘導員</t>
  </si>
  <si>
    <t>人</t>
  </si>
  <si>
    <t xml:space="preserve">     建込簡易土留</t>
  </si>
  <si>
    <t xml:space="preserve">      建込簡易土留</t>
  </si>
  <si>
    <t xml:space="preserve">       建込簡易土留</t>
  </si>
  <si>
    <t>B=1.9m　H=2.50m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</si>
  <si>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</si>
  <si>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</si>
  <si>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</si>
  <si>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</si>
  <si>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</si>
  <si>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</si>
  <si>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仮設材輸送</t>
  </si>
  <si>
    <t>建込簡易土留</t>
  </si>
  <si>
    <t>敷鉄板</t>
  </si>
  <si>
    <t>軽量鋼矢板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</si>
  <si>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</si>
  <si>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</si>
  <si>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</si>
  <si>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</si>
  <si>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</si>
  <si>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</si>
  <si>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ｽｸﾗｯﾌﾟ控除</t>
  </si>
  <si>
    <t>発進立坑内既設管撤去</t>
  </si>
  <si>
    <t xml:space="preserve">    ｽｸﾗｯﾌﾟ控除</t>
  </si>
  <si>
    <t xml:space="preserve">     鋼管（スクラップ）</t>
  </si>
  <si>
    <t>ヘビーH1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</si>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</sst>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7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76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7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76" fontId="1" fillId="0" borderId="6" xfId="0" applyNumberFormat="1" applyFont="1" applyBorder="1"/>
    <xf numFmtId="176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7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76" fontId="1" fillId="0" borderId="7" xfId="0" applyNumberFormat="1" applyFont="1" applyBorder="1"/>
    <xf numFmtId="178" fontId="1" fillId="0" borderId="0" xfId="0" applyNumberFormat="1" applyFont="1"/>
    <xf numFmtId="176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76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76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76" fontId="1" fillId="7" borderId="10" xfId="0" applyNumberFormat="1" applyFont="1" applyFill="1" applyBorder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234"/>
  <sheetViews>
    <sheetView showGridLines="0" tabSelected="1" topLeftCell="J1" zoomScale="90" zoomScaleNormal="90" workbookViewId="0">
      <selection activeCell="J1" sqref="J1"/>
    </sheetView>
  </sheetViews>
  <sheetFormatPr defaultColWidth="9" defaultRowHeight="13.5" x14ac:dyDescent="0.1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 spans="1:17" x14ac:dyDescent="0.15">
      <c r="A1" t="s">
        <v>0</v>
      </c>
      <c r="D1" s="4" t="s">
        <v>1</v>
      </c>
      <c r="E1" s="4"/>
      <c r="F1" s="4"/>
      <c r="G1" s="4"/>
      <c r="H1" s="4"/>
      <c r="I1" s="4"/>
    </row>
    <row r="2" spans="1:17" ht="14.25" thickBot="1" x14ac:dyDescent="0.2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spans="1:17" x14ac:dyDescent="0.1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spans="1:17" x14ac:dyDescent="0.1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spans="1:17" x14ac:dyDescent="0.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42"/>
      <c r="N5" s="43"/>
      <c r="O5" s="44"/>
      <c r="P5" s="12"/>
      <c r="Q5" s="13"/>
    </row>
    <row r="6" spans="1:17" x14ac:dyDescent="0.15">
      <c r="A6" t="s">
        <v>15</v>
      </c>
      <c r="B6" s="14" t="s">
        <v>16</v>
      </c>
      <c r="C6" s="15"/>
      <c r="J6" t="s">
        <v>17</v>
      </c>
      <c r="K6" s="1" t="s">
        <v>18</v>
      </c>
      <c r="N6" s="12"/>
      <c r="O6" s="12"/>
      <c r="P6" s="12"/>
      <c r="Q6" s="13"/>
    </row>
    <row r="7" spans="1:17" x14ac:dyDescent="0.15">
      <c r="A7" t="s">
        <v>19</v>
      </c>
      <c r="B7" s="13" t="s">
        <v>20</v>
      </c>
      <c r="C7" s="13"/>
      <c r="D7" t="s">
        <v>21</v>
      </c>
      <c r="J7" t="s">
        <v>22</v>
      </c>
      <c r="K7" s="1" t="s">
        <v>23</v>
      </c>
      <c r="N7" s="12"/>
      <c r="O7" s="12"/>
      <c r="P7" s="12"/>
      <c r="Q7" s="13"/>
    </row>
    <row r="8" spans="1:17" x14ac:dyDescent="0.15">
      <c r="A8" t="s">
        <v>24</v>
      </c>
      <c r="B8" s="16" t="s">
        <v>25</v>
      </c>
      <c r="C8" s="15"/>
      <c r="D8" t="s">
        <v>26</v>
      </c>
      <c r="J8" s="1" t="s">
        <v>27</v>
      </c>
      <c r="K8" s="17" t="s">
        <v>1</v>
      </c>
      <c r="N8" s="12"/>
      <c r="O8" s="12"/>
      <c r="P8" s="12"/>
      <c r="Q8" s="13"/>
    </row>
    <row r="9" spans="1:17" x14ac:dyDescent="0.15">
      <c r="A9" t="s">
        <v>28</v>
      </c>
      <c r="B9" t="s">
        <v>29</v>
      </c>
      <c r="D9" t="s">
        <v>30</v>
      </c>
      <c r="J9" s="1" t="s">
        <v>31</v>
      </c>
      <c r="K9" s="17" t="s">
        <v>2</v>
      </c>
      <c r="N9" s="12"/>
      <c r="O9" s="12"/>
      <c r="P9" s="12"/>
      <c r="Q9" s="13"/>
    </row>
    <row r="10" spans="1:17" ht="14.25" thickBot="1" x14ac:dyDescent="0.2">
      <c r="D10" t="s">
        <v>32</v>
      </c>
      <c r="N10" s="12"/>
      <c r="O10" s="12"/>
      <c r="P10" s="12"/>
      <c r="Q10" s="13"/>
    </row>
    <row r="11" spans="1:17" hidden="1" x14ac:dyDescent="0.15">
      <c r="N11" s="12"/>
      <c r="O11" s="12"/>
      <c r="P11" s="12"/>
      <c r="Q11" s="13"/>
    </row>
    <row r="12" spans="1:17" hidden="1" x14ac:dyDescent="0.15">
      <c r="N12" s="12"/>
      <c r="O12" s="12"/>
      <c r="P12" s="12"/>
      <c r="Q12" s="13"/>
    </row>
    <row r="13" spans="1:17" hidden="1" x14ac:dyDescent="0.15">
      <c r="N13" s="12"/>
      <c r="O13" s="12"/>
      <c r="P13" s="12"/>
      <c r="Q13" s="13"/>
    </row>
    <row r="14" spans="1:17" hidden="1" x14ac:dyDescent="0.15">
      <c r="N14" s="12"/>
      <c r="O14" s="12"/>
      <c r="P14" s="12"/>
      <c r="Q14" s="13"/>
    </row>
    <row r="15" spans="1:17" hidden="1" x14ac:dyDescent="0.15">
      <c r="N15" s="12"/>
      <c r="O15" s="12"/>
      <c r="P15" s="12"/>
      <c r="Q15" s="13"/>
    </row>
    <row r="16" spans="1:17" hidden="1" x14ac:dyDescent="0.15">
      <c r="N16" s="12"/>
      <c r="O16" s="12"/>
      <c r="P16" s="12"/>
      <c r="Q16" s="13"/>
    </row>
    <row r="17" spans="5:17" hidden="1" x14ac:dyDescent="0.15">
      <c r="N17" s="12"/>
      <c r="O17" s="12"/>
      <c r="P17" s="12"/>
      <c r="Q17" s="13"/>
    </row>
    <row r="18" spans="5:17" ht="14.25" hidden="1" thickBot="1" x14ac:dyDescent="0.2"/>
    <row r="19" spans="5:17" ht="15" thickTop="1" thickBot="1" x14ac:dyDescent="0.2">
      <c r="K19" s="18" t="s">
        <v>33</v>
      </c>
      <c r="L19" s="18" t="s">
        <v>34</v>
      </c>
      <c r="M19" s="19" t="s">
        <v>35</v>
      </c>
      <c r="N19" s="18" t="s">
        <v>36</v>
      </c>
      <c r="O19" s="20" t="s">
        <v>37</v>
      </c>
    </row>
    <row r="20" spans="5:17" ht="14.25" thickTop="1" x14ac:dyDescent="0.15">
      <c r="E20">
        <v>0</v>
      </c>
      <c r="G20">
        <v>0</v>
      </c>
      <c r="K20" s="21" t="s">
        <v>2</v>
      </c>
      <c r="L20" s="21" t="s">
        <v>38</v>
      </c>
      <c r="M20" s="22"/>
      <c r="N20" s="23" t="s">
        <v>38</v>
      </c>
      <c r="O20" s="24"/>
    </row>
    <row r="21" spans="5:17" x14ac:dyDescent="0.15">
      <c r="E21">
        <v>2</v>
      </c>
      <c r="F21">
        <v>5</v>
      </c>
      <c r="G21">
        <v>2</v>
      </c>
      <c r="K21" s="25" t="s">
        <v>39</v>
      </c>
      <c r="L21" s="25" t="s">
        <v>38</v>
      </c>
      <c r="M21" s="26">
        <v>1</v>
      </c>
      <c r="N21" s="27" t="s">
        <v>40</v>
      </c>
      <c r="O21" s="28">
        <f>+O22+O211</f>
        <v>0</v>
      </c>
    </row>
    <row r="22" spans="5:17" x14ac:dyDescent="0.15">
      <c r="E22">
        <v>3</v>
      </c>
      <c r="F22">
        <v>6</v>
      </c>
      <c r="G22">
        <v>3</v>
      </c>
      <c r="K22" s="25" t="s">
        <v>41</v>
      </c>
      <c r="L22" s="25" t="s">
        <v>38</v>
      </c>
      <c r="M22" s="26">
        <v>1</v>
      </c>
      <c r="N22" s="27" t="s">
        <v>40</v>
      </c>
      <c r="O22" s="28">
        <f>+O23+O146</f>
        <v>0</v>
      </c>
    </row>
    <row r="23" spans="5:17" x14ac:dyDescent="0.15">
      <c r="E23">
        <v>4</v>
      </c>
      <c r="F23">
        <v>168</v>
      </c>
      <c r="G23">
        <v>4</v>
      </c>
      <c r="K23" s="25" t="s">
        <v>42</v>
      </c>
      <c r="L23" s="25" t="s">
        <v>38</v>
      </c>
      <c r="M23" s="26">
        <v>1</v>
      </c>
      <c r="N23" s="27" t="s">
        <v>40</v>
      </c>
      <c r="O23" s="28">
        <f>+O24+O48+O84+O110</f>
        <v>0</v>
      </c>
    </row>
    <row r="24" spans="5:17" x14ac:dyDescent="0.15">
      <c r="E24">
        <v>5</v>
      </c>
      <c r="G24">
        <v>9</v>
      </c>
      <c r="K24" s="25" t="s">
        <v>43</v>
      </c>
      <c r="L24" s="25" t="s">
        <v>38</v>
      </c>
      <c r="M24" s="26">
        <v>1</v>
      </c>
      <c r="N24" s="27" t="s">
        <v>40</v>
      </c>
      <c r="O24" s="28">
        <f>+O25+O33+O43</f>
        <v>0</v>
      </c>
    </row>
    <row r="25" spans="5:17" x14ac:dyDescent="0.15">
      <c r="E25">
        <v>6</v>
      </c>
      <c r="G25">
        <v>10</v>
      </c>
      <c r="K25" s="25" t="s">
        <v>44</v>
      </c>
      <c r="L25" s="25" t="s">
        <v>38</v>
      </c>
      <c r="M25" s="26">
        <v>1</v>
      </c>
      <c r="N25" s="27" t="s">
        <v>40</v>
      </c>
      <c r="O25" s="28">
        <f>+O26+O27+O28+O29+O30+O31+O32</f>
        <v>0</v>
      </c>
    </row>
    <row r="26" spans="5:17" x14ac:dyDescent="0.15">
      <c r="E26">
        <v>7</v>
      </c>
      <c r="G26">
        <v>11</v>
      </c>
      <c r="K26" s="25" t="s">
        <v>45</v>
      </c>
      <c r="L26" s="25" t="s">
        <v>38</v>
      </c>
      <c r="M26" s="26">
        <v>149</v>
      </c>
      <c r="N26" s="27" t="s">
        <v>46</v>
      </c>
      <c r="O26" s="29"/>
    </row>
    <row r="27" spans="5:17" x14ac:dyDescent="0.15">
      <c r="E27">
        <v>8</v>
      </c>
      <c r="G27">
        <v>11</v>
      </c>
      <c r="K27" s="25" t="s">
        <v>47</v>
      </c>
      <c r="L27" s="25" t="s">
        <v>38</v>
      </c>
      <c r="M27" s="26">
        <v>7.5</v>
      </c>
      <c r="N27" s="27" t="s">
        <v>46</v>
      </c>
      <c r="O27" s="29"/>
    </row>
    <row r="28" spans="5:17" x14ac:dyDescent="0.15">
      <c r="E28">
        <v>9</v>
      </c>
      <c r="G28">
        <v>11</v>
      </c>
      <c r="K28" s="25" t="s">
        <v>47</v>
      </c>
      <c r="L28" s="25" t="s">
        <v>38</v>
      </c>
      <c r="M28" s="26">
        <v>1</v>
      </c>
      <c r="N28" s="27" t="s">
        <v>46</v>
      </c>
      <c r="O28" s="29"/>
    </row>
    <row r="29" spans="5:17" x14ac:dyDescent="0.15">
      <c r="E29">
        <v>10</v>
      </c>
      <c r="G29">
        <v>11</v>
      </c>
      <c r="K29" s="25" t="s">
        <v>48</v>
      </c>
      <c r="L29" s="25" t="s">
        <v>38</v>
      </c>
      <c r="M29" s="26">
        <v>294</v>
      </c>
      <c r="N29" s="27" t="s">
        <v>46</v>
      </c>
      <c r="O29" s="29"/>
    </row>
    <row r="30" spans="5:17" x14ac:dyDescent="0.15">
      <c r="E30">
        <v>11</v>
      </c>
      <c r="G30">
        <v>11</v>
      </c>
      <c r="K30" s="25" t="s">
        <v>49</v>
      </c>
      <c r="L30" s="25" t="s">
        <v>38</v>
      </c>
      <c r="M30" s="26">
        <v>9.5</v>
      </c>
      <c r="N30" s="27" t="s">
        <v>46</v>
      </c>
      <c r="O30" s="29"/>
    </row>
    <row r="31" spans="5:17" x14ac:dyDescent="0.15">
      <c r="E31">
        <v>12</v>
      </c>
      <c r="G31">
        <v>11</v>
      </c>
      <c r="K31" s="25" t="s">
        <v>50</v>
      </c>
      <c r="L31" s="25" t="s">
        <v>38</v>
      </c>
      <c r="M31" s="26">
        <v>1</v>
      </c>
      <c r="N31" s="27" t="s">
        <v>51</v>
      </c>
      <c r="O31" s="29"/>
    </row>
    <row r="32" spans="5:17" x14ac:dyDescent="0.15">
      <c r="E32">
        <v>13</v>
      </c>
      <c r="G32">
        <v>11</v>
      </c>
      <c r="K32" s="25" t="s">
        <v>52</v>
      </c>
      <c r="L32" s="25" t="s">
        <v>38</v>
      </c>
      <c r="M32" s="26">
        <v>2</v>
      </c>
      <c r="N32" s="27" t="s">
        <v>51</v>
      </c>
      <c r="O32" s="29"/>
    </row>
    <row r="33" spans="5:15" x14ac:dyDescent="0.15">
      <c r="E33">
        <v>14</v>
      </c>
      <c r="G33">
        <v>10</v>
      </c>
      <c r="K33" s="25" t="s">
        <v>53</v>
      </c>
      <c r="L33" s="25" t="s">
        <v>38</v>
      </c>
      <c r="M33" s="26">
        <v>1</v>
      </c>
      <c r="N33" s="27" t="s">
        <v>40</v>
      </c>
      <c r="O33" s="28">
        <f>+O34+O35+O36+O37+O38+O39+O40+O41+O42</f>
        <v>0</v>
      </c>
    </row>
    <row r="34" spans="5:15" x14ac:dyDescent="0.15">
      <c r="E34">
        <v>15</v>
      </c>
      <c r="G34">
        <v>11</v>
      </c>
      <c r="K34" s="25" t="s">
        <v>54</v>
      </c>
      <c r="L34" s="25" t="s">
        <v>38</v>
      </c>
      <c r="M34" s="26">
        <v>1</v>
      </c>
      <c r="N34" s="27" t="s">
        <v>55</v>
      </c>
      <c r="O34" s="29"/>
    </row>
    <row r="35" spans="5:15" x14ac:dyDescent="0.15">
      <c r="E35">
        <v>16</v>
      </c>
      <c r="G35">
        <v>11</v>
      </c>
      <c r="K35" s="25" t="s">
        <v>56</v>
      </c>
      <c r="L35" s="25" t="s">
        <v>38</v>
      </c>
      <c r="M35" s="26">
        <v>147</v>
      </c>
      <c r="N35" s="27" t="s">
        <v>46</v>
      </c>
      <c r="O35" s="29"/>
    </row>
    <row r="36" spans="5:15" x14ac:dyDescent="0.15">
      <c r="E36">
        <v>17</v>
      </c>
      <c r="G36">
        <v>11</v>
      </c>
      <c r="K36" s="25" t="s">
        <v>57</v>
      </c>
      <c r="L36" s="25" t="s">
        <v>58</v>
      </c>
      <c r="M36" s="26">
        <v>147</v>
      </c>
      <c r="N36" s="27" t="s">
        <v>46</v>
      </c>
      <c r="O36" s="29"/>
    </row>
    <row r="37" spans="5:15" x14ac:dyDescent="0.15">
      <c r="E37">
        <v>18</v>
      </c>
      <c r="G37">
        <v>11</v>
      </c>
      <c r="K37" s="25" t="s">
        <v>59</v>
      </c>
      <c r="L37" s="25" t="s">
        <v>38</v>
      </c>
      <c r="M37" s="26">
        <v>1</v>
      </c>
      <c r="N37" s="27" t="s">
        <v>55</v>
      </c>
      <c r="O37" s="29"/>
    </row>
    <row r="38" spans="5:15" x14ac:dyDescent="0.15">
      <c r="E38">
        <v>19</v>
      </c>
      <c r="G38">
        <v>11</v>
      </c>
      <c r="K38" s="25" t="s">
        <v>60</v>
      </c>
      <c r="L38" s="25" t="s">
        <v>38</v>
      </c>
      <c r="M38" s="26">
        <v>1</v>
      </c>
      <c r="N38" s="27" t="s">
        <v>55</v>
      </c>
      <c r="O38" s="29"/>
    </row>
    <row r="39" spans="5:15" x14ac:dyDescent="0.15">
      <c r="E39">
        <v>20</v>
      </c>
      <c r="G39">
        <v>11</v>
      </c>
      <c r="K39" s="25" t="s">
        <v>61</v>
      </c>
      <c r="L39" s="25" t="s">
        <v>38</v>
      </c>
      <c r="M39" s="26">
        <v>1</v>
      </c>
      <c r="N39" s="27" t="s">
        <v>55</v>
      </c>
      <c r="O39" s="29"/>
    </row>
    <row r="40" spans="5:15" x14ac:dyDescent="0.15">
      <c r="E40">
        <v>21</v>
      </c>
      <c r="G40">
        <v>11</v>
      </c>
      <c r="K40" s="25" t="s">
        <v>62</v>
      </c>
      <c r="L40" s="25" t="s">
        <v>38</v>
      </c>
      <c r="M40" s="26">
        <v>3.14</v>
      </c>
      <c r="N40" s="27" t="s">
        <v>46</v>
      </c>
      <c r="O40" s="29"/>
    </row>
    <row r="41" spans="5:15" x14ac:dyDescent="0.15">
      <c r="E41">
        <v>22</v>
      </c>
      <c r="G41">
        <v>11</v>
      </c>
      <c r="K41" s="25" t="s">
        <v>63</v>
      </c>
      <c r="L41" s="25" t="s">
        <v>38</v>
      </c>
      <c r="M41" s="26">
        <v>2</v>
      </c>
      <c r="N41" s="27" t="s">
        <v>55</v>
      </c>
      <c r="O41" s="29"/>
    </row>
    <row r="42" spans="5:15" x14ac:dyDescent="0.15">
      <c r="E42">
        <v>23</v>
      </c>
      <c r="G42">
        <v>11</v>
      </c>
      <c r="K42" s="25" t="s">
        <v>64</v>
      </c>
      <c r="L42" s="25" t="s">
        <v>38</v>
      </c>
      <c r="M42" s="26">
        <v>28.85</v>
      </c>
      <c r="N42" s="27" t="s">
        <v>65</v>
      </c>
      <c r="O42" s="29"/>
    </row>
    <row r="43" spans="5:15" x14ac:dyDescent="0.15">
      <c r="E43">
        <v>24</v>
      </c>
      <c r="G43">
        <v>10</v>
      </c>
      <c r="K43" s="25" t="s">
        <v>66</v>
      </c>
      <c r="L43" s="25" t="s">
        <v>38</v>
      </c>
      <c r="M43" s="26">
        <v>1</v>
      </c>
      <c r="N43" s="27" t="s">
        <v>40</v>
      </c>
      <c r="O43" s="28">
        <f>+O44+O45+O46+O47</f>
        <v>0</v>
      </c>
    </row>
    <row r="44" spans="5:15" x14ac:dyDescent="0.15">
      <c r="E44">
        <v>25</v>
      </c>
      <c r="G44">
        <v>11</v>
      </c>
      <c r="K44" s="25" t="s">
        <v>67</v>
      </c>
      <c r="L44" s="25" t="s">
        <v>38</v>
      </c>
      <c r="M44" s="26">
        <v>456</v>
      </c>
      <c r="N44" s="27" t="s">
        <v>46</v>
      </c>
      <c r="O44" s="29"/>
    </row>
    <row r="45" spans="5:15" x14ac:dyDescent="0.15">
      <c r="E45">
        <v>26</v>
      </c>
      <c r="G45">
        <v>11</v>
      </c>
      <c r="K45" s="25" t="s">
        <v>68</v>
      </c>
      <c r="L45" s="25" t="s">
        <v>38</v>
      </c>
      <c r="M45" s="26">
        <v>300</v>
      </c>
      <c r="N45" s="27" t="s">
        <v>46</v>
      </c>
      <c r="O45" s="29"/>
    </row>
    <row r="46" spans="5:15" x14ac:dyDescent="0.15">
      <c r="E46">
        <v>27</v>
      </c>
      <c r="G46">
        <v>11</v>
      </c>
      <c r="K46" s="25" t="s">
        <v>69</v>
      </c>
      <c r="L46" s="25" t="s">
        <v>38</v>
      </c>
      <c r="M46" s="26">
        <v>84.38</v>
      </c>
      <c r="N46" s="27" t="s">
        <v>70</v>
      </c>
      <c r="O46" s="29"/>
    </row>
    <row r="47" spans="5:15" x14ac:dyDescent="0.15">
      <c r="E47">
        <v>28</v>
      </c>
      <c r="G47">
        <v>11</v>
      </c>
      <c r="K47" s="25" t="s">
        <v>71</v>
      </c>
      <c r="L47" s="25" t="s">
        <v>38</v>
      </c>
      <c r="M47" s="26">
        <v>0.4</v>
      </c>
      <c r="N47" s="27" t="s">
        <v>65</v>
      </c>
      <c r="O47" s="29"/>
    </row>
    <row r="48" spans="5:15" x14ac:dyDescent="0.15">
      <c r="E48">
        <v>29</v>
      </c>
      <c r="G48">
        <v>9</v>
      </c>
      <c r="K48" s="25" t="s">
        <v>72</v>
      </c>
      <c r="L48" s="25" t="s">
        <v>73</v>
      </c>
      <c r="M48" s="26">
        <v>1</v>
      </c>
      <c r="N48" s="27" t="s">
        <v>40</v>
      </c>
      <c r="O48" s="28">
        <f>+O49+O61+O70+O76+O81</f>
        <v>0</v>
      </c>
    </row>
    <row r="49" spans="5:15" x14ac:dyDescent="0.15">
      <c r="E49">
        <v>30</v>
      </c>
      <c r="G49">
        <v>10</v>
      </c>
      <c r="K49" s="25" t="s">
        <v>74</v>
      </c>
      <c r="L49" s="25" t="s">
        <v>38</v>
      </c>
      <c r="M49" s="26">
        <v>1</v>
      </c>
      <c r="N49" s="27" t="s">
        <v>40</v>
      </c>
      <c r="O49" s="28">
        <f>+O50+O51+O52+O53+O54+O55+O56+O57+O58+O59+O60</f>
        <v>0</v>
      </c>
    </row>
    <row r="50" spans="5:15" x14ac:dyDescent="0.15">
      <c r="E50">
        <v>31</v>
      </c>
      <c r="G50">
        <v>11</v>
      </c>
      <c r="K50" s="25" t="s">
        <v>75</v>
      </c>
      <c r="L50" s="25" t="s">
        <v>76</v>
      </c>
      <c r="M50" s="26">
        <v>71</v>
      </c>
      <c r="N50" s="27" t="s">
        <v>65</v>
      </c>
      <c r="O50" s="29"/>
    </row>
    <row r="51" spans="5:15" x14ac:dyDescent="0.15">
      <c r="E51">
        <v>32</v>
      </c>
      <c r="G51">
        <v>11</v>
      </c>
      <c r="K51" s="25" t="s">
        <v>77</v>
      </c>
      <c r="L51" s="25" t="s">
        <v>38</v>
      </c>
      <c r="M51" s="26">
        <v>20</v>
      </c>
      <c r="N51" s="27" t="s">
        <v>78</v>
      </c>
      <c r="O51" s="29"/>
    </row>
    <row r="52" spans="5:15" x14ac:dyDescent="0.15">
      <c r="E52">
        <v>33</v>
      </c>
      <c r="G52">
        <v>11</v>
      </c>
      <c r="K52" s="25" t="s">
        <v>79</v>
      </c>
      <c r="L52" s="25" t="s">
        <v>38</v>
      </c>
      <c r="M52" s="26">
        <v>24</v>
      </c>
      <c r="N52" s="27" t="s">
        <v>78</v>
      </c>
      <c r="O52" s="29"/>
    </row>
    <row r="53" spans="5:15" x14ac:dyDescent="0.15">
      <c r="E53">
        <v>34</v>
      </c>
      <c r="G53">
        <v>11</v>
      </c>
      <c r="K53" s="25" t="s">
        <v>80</v>
      </c>
      <c r="L53" s="25" t="s">
        <v>38</v>
      </c>
      <c r="M53" s="26">
        <v>2</v>
      </c>
      <c r="N53" s="27" t="s">
        <v>65</v>
      </c>
      <c r="O53" s="29"/>
    </row>
    <row r="54" spans="5:15" x14ac:dyDescent="0.15">
      <c r="E54">
        <v>35</v>
      </c>
      <c r="G54">
        <v>11</v>
      </c>
      <c r="K54" s="25" t="s">
        <v>81</v>
      </c>
      <c r="L54" s="25" t="s">
        <v>82</v>
      </c>
      <c r="M54" s="26">
        <v>4.2</v>
      </c>
      <c r="N54" s="27" t="s">
        <v>65</v>
      </c>
      <c r="O54" s="29"/>
    </row>
    <row r="55" spans="5:15" x14ac:dyDescent="0.15">
      <c r="E55">
        <v>36</v>
      </c>
      <c r="G55">
        <v>11</v>
      </c>
      <c r="K55" s="25" t="s">
        <v>83</v>
      </c>
      <c r="L55" s="25" t="s">
        <v>82</v>
      </c>
      <c r="M55" s="26">
        <v>10</v>
      </c>
      <c r="N55" s="27" t="s">
        <v>65</v>
      </c>
      <c r="O55" s="29"/>
    </row>
    <row r="56" spans="5:15" x14ac:dyDescent="0.15">
      <c r="E56">
        <v>37</v>
      </c>
      <c r="G56">
        <v>11</v>
      </c>
      <c r="K56" s="25" t="s">
        <v>84</v>
      </c>
      <c r="L56" s="25" t="s">
        <v>85</v>
      </c>
      <c r="M56" s="26">
        <v>9</v>
      </c>
      <c r="N56" s="27" t="s">
        <v>65</v>
      </c>
      <c r="O56" s="29"/>
    </row>
    <row r="57" spans="5:15" x14ac:dyDescent="0.15">
      <c r="E57">
        <v>38</v>
      </c>
      <c r="G57">
        <v>11</v>
      </c>
      <c r="K57" s="25" t="s">
        <v>86</v>
      </c>
      <c r="L57" s="25" t="s">
        <v>85</v>
      </c>
      <c r="M57" s="26">
        <v>9</v>
      </c>
      <c r="N57" s="27" t="s">
        <v>65</v>
      </c>
      <c r="O57" s="29"/>
    </row>
    <row r="58" spans="5:15" x14ac:dyDescent="0.15">
      <c r="E58">
        <v>39</v>
      </c>
      <c r="G58">
        <v>11</v>
      </c>
      <c r="K58" s="25" t="s">
        <v>87</v>
      </c>
      <c r="L58" s="25" t="s">
        <v>85</v>
      </c>
      <c r="M58" s="26">
        <v>20</v>
      </c>
      <c r="N58" s="27" t="s">
        <v>65</v>
      </c>
      <c r="O58" s="29"/>
    </row>
    <row r="59" spans="5:15" x14ac:dyDescent="0.15">
      <c r="E59">
        <v>40</v>
      </c>
      <c r="G59">
        <v>11</v>
      </c>
      <c r="K59" s="25" t="s">
        <v>88</v>
      </c>
      <c r="L59" s="25" t="s">
        <v>85</v>
      </c>
      <c r="M59" s="26">
        <v>13</v>
      </c>
      <c r="N59" s="27" t="s">
        <v>65</v>
      </c>
      <c r="O59" s="29"/>
    </row>
    <row r="60" spans="5:15" x14ac:dyDescent="0.15">
      <c r="E60">
        <v>41</v>
      </c>
      <c r="G60">
        <v>11</v>
      </c>
      <c r="K60" s="25" t="s">
        <v>89</v>
      </c>
      <c r="L60" s="25" t="s">
        <v>90</v>
      </c>
      <c r="M60" s="26">
        <v>15</v>
      </c>
      <c r="N60" s="27" t="s">
        <v>65</v>
      </c>
      <c r="O60" s="29"/>
    </row>
    <row r="61" spans="5:15" x14ac:dyDescent="0.15">
      <c r="E61">
        <v>42</v>
      </c>
      <c r="G61">
        <v>10</v>
      </c>
      <c r="K61" s="25" t="s">
        <v>91</v>
      </c>
      <c r="L61" s="25" t="s">
        <v>92</v>
      </c>
      <c r="M61" s="26">
        <v>1</v>
      </c>
      <c r="N61" s="27" t="s">
        <v>40</v>
      </c>
      <c r="O61" s="28">
        <f>+O62+O63+O64+O65+O66+O67+O68+O69</f>
        <v>0</v>
      </c>
    </row>
    <row r="62" spans="5:15" x14ac:dyDescent="0.15">
      <c r="E62">
        <v>43</v>
      </c>
      <c r="G62">
        <v>11</v>
      </c>
      <c r="K62" s="25" t="s">
        <v>93</v>
      </c>
      <c r="L62" s="25" t="s">
        <v>94</v>
      </c>
      <c r="M62" s="26">
        <v>2</v>
      </c>
      <c r="N62" s="27" t="s">
        <v>95</v>
      </c>
      <c r="O62" s="29"/>
    </row>
    <row r="63" spans="5:15" x14ac:dyDescent="0.15">
      <c r="E63">
        <v>44</v>
      </c>
      <c r="G63">
        <v>11</v>
      </c>
      <c r="K63" s="25" t="s">
        <v>96</v>
      </c>
      <c r="L63" s="25" t="s">
        <v>97</v>
      </c>
      <c r="M63" s="26">
        <v>2</v>
      </c>
      <c r="N63" s="27" t="s">
        <v>95</v>
      </c>
      <c r="O63" s="29"/>
    </row>
    <row r="64" spans="5:15" x14ac:dyDescent="0.15">
      <c r="E64">
        <v>45</v>
      </c>
      <c r="G64">
        <v>11</v>
      </c>
      <c r="K64" s="25" t="s">
        <v>96</v>
      </c>
      <c r="L64" s="25" t="s">
        <v>98</v>
      </c>
      <c r="M64" s="26">
        <v>1</v>
      </c>
      <c r="N64" s="27" t="s">
        <v>95</v>
      </c>
      <c r="O64" s="29"/>
    </row>
    <row r="65" spans="5:15" x14ac:dyDescent="0.15">
      <c r="E65">
        <v>46</v>
      </c>
      <c r="G65">
        <v>11</v>
      </c>
      <c r="K65" s="25" t="s">
        <v>96</v>
      </c>
      <c r="L65" s="25" t="s">
        <v>99</v>
      </c>
      <c r="M65" s="26">
        <v>1</v>
      </c>
      <c r="N65" s="27" t="s">
        <v>95</v>
      </c>
      <c r="O65" s="29"/>
    </row>
    <row r="66" spans="5:15" x14ac:dyDescent="0.15">
      <c r="E66">
        <v>47</v>
      </c>
      <c r="G66">
        <v>11</v>
      </c>
      <c r="K66" s="25" t="s">
        <v>100</v>
      </c>
      <c r="L66" s="25" t="s">
        <v>101</v>
      </c>
      <c r="M66" s="26">
        <v>6</v>
      </c>
      <c r="N66" s="27" t="s">
        <v>102</v>
      </c>
      <c r="O66" s="29"/>
    </row>
    <row r="67" spans="5:15" x14ac:dyDescent="0.15">
      <c r="E67">
        <v>48</v>
      </c>
      <c r="G67">
        <v>11</v>
      </c>
      <c r="K67" s="25" t="s">
        <v>103</v>
      </c>
      <c r="L67" s="25" t="s">
        <v>104</v>
      </c>
      <c r="M67" s="26">
        <v>2</v>
      </c>
      <c r="N67" s="27" t="s">
        <v>55</v>
      </c>
      <c r="O67" s="29"/>
    </row>
    <row r="68" spans="5:15" x14ac:dyDescent="0.15">
      <c r="E68">
        <v>49</v>
      </c>
      <c r="G68">
        <v>11</v>
      </c>
      <c r="K68" s="25" t="s">
        <v>105</v>
      </c>
      <c r="L68" s="25" t="s">
        <v>106</v>
      </c>
      <c r="M68" s="26">
        <v>2.9</v>
      </c>
      <c r="N68" s="27" t="s">
        <v>65</v>
      </c>
      <c r="O68" s="29"/>
    </row>
    <row r="69" spans="5:15" x14ac:dyDescent="0.15">
      <c r="E69">
        <v>50</v>
      </c>
      <c r="G69">
        <v>11</v>
      </c>
      <c r="K69" s="25" t="s">
        <v>107</v>
      </c>
      <c r="L69" s="25" t="s">
        <v>38</v>
      </c>
      <c r="M69" s="26">
        <v>21</v>
      </c>
      <c r="N69" s="27" t="s">
        <v>46</v>
      </c>
      <c r="O69" s="29"/>
    </row>
    <row r="70" spans="5:15" x14ac:dyDescent="0.15">
      <c r="E70">
        <v>51</v>
      </c>
      <c r="G70">
        <v>10</v>
      </c>
      <c r="K70" s="25" t="s">
        <v>91</v>
      </c>
      <c r="L70" s="25" t="s">
        <v>108</v>
      </c>
      <c r="M70" s="26">
        <v>1</v>
      </c>
      <c r="N70" s="27" t="s">
        <v>40</v>
      </c>
      <c r="O70" s="28">
        <f>+O71+O72+O73+O74+O75</f>
        <v>0</v>
      </c>
    </row>
    <row r="71" spans="5:15" x14ac:dyDescent="0.15">
      <c r="E71">
        <v>52</v>
      </c>
      <c r="G71">
        <v>11</v>
      </c>
      <c r="K71" s="25" t="s">
        <v>109</v>
      </c>
      <c r="L71" s="25" t="s">
        <v>110</v>
      </c>
      <c r="M71" s="26">
        <v>1</v>
      </c>
      <c r="N71" s="27" t="s">
        <v>95</v>
      </c>
      <c r="O71" s="29"/>
    </row>
    <row r="72" spans="5:15" x14ac:dyDescent="0.15">
      <c r="E72">
        <v>53</v>
      </c>
      <c r="G72">
        <v>11</v>
      </c>
      <c r="K72" s="25" t="s">
        <v>109</v>
      </c>
      <c r="L72" s="25" t="s">
        <v>110</v>
      </c>
      <c r="M72" s="26">
        <v>1</v>
      </c>
      <c r="N72" s="27" t="s">
        <v>95</v>
      </c>
      <c r="O72" s="29"/>
    </row>
    <row r="73" spans="5:15" x14ac:dyDescent="0.15">
      <c r="E73">
        <v>54</v>
      </c>
      <c r="G73">
        <v>11</v>
      </c>
      <c r="K73" s="25" t="s">
        <v>111</v>
      </c>
      <c r="L73" s="25" t="s">
        <v>97</v>
      </c>
      <c r="M73" s="26">
        <v>2</v>
      </c>
      <c r="N73" s="27" t="s">
        <v>95</v>
      </c>
      <c r="O73" s="29"/>
    </row>
    <row r="74" spans="5:15" x14ac:dyDescent="0.15">
      <c r="E74">
        <v>55</v>
      </c>
      <c r="G74">
        <v>11</v>
      </c>
      <c r="K74" s="25" t="s">
        <v>111</v>
      </c>
      <c r="L74" s="25" t="s">
        <v>98</v>
      </c>
      <c r="M74" s="26">
        <v>1</v>
      </c>
      <c r="N74" s="27" t="s">
        <v>95</v>
      </c>
      <c r="O74" s="29"/>
    </row>
    <row r="75" spans="5:15" x14ac:dyDescent="0.15">
      <c r="E75">
        <v>56</v>
      </c>
      <c r="G75">
        <v>11</v>
      </c>
      <c r="K75" s="25" t="s">
        <v>111</v>
      </c>
      <c r="L75" s="25" t="s">
        <v>99</v>
      </c>
      <c r="M75" s="26">
        <v>1</v>
      </c>
      <c r="N75" s="27" t="s">
        <v>95</v>
      </c>
      <c r="O75" s="29"/>
    </row>
    <row r="76" spans="5:15" x14ac:dyDescent="0.15">
      <c r="E76">
        <v>57</v>
      </c>
      <c r="G76">
        <v>10</v>
      </c>
      <c r="K76" s="25" t="s">
        <v>91</v>
      </c>
      <c r="L76" s="25" t="s">
        <v>112</v>
      </c>
      <c r="M76" s="26">
        <v>1</v>
      </c>
      <c r="N76" s="27" t="s">
        <v>40</v>
      </c>
      <c r="O76" s="28">
        <f>+O77+O78+O79+O80</f>
        <v>0</v>
      </c>
    </row>
    <row r="77" spans="5:15" x14ac:dyDescent="0.15">
      <c r="E77">
        <v>58</v>
      </c>
      <c r="G77">
        <v>11</v>
      </c>
      <c r="K77" s="25" t="s">
        <v>93</v>
      </c>
      <c r="L77" s="25" t="s">
        <v>113</v>
      </c>
      <c r="M77" s="26">
        <v>1</v>
      </c>
      <c r="N77" s="27" t="s">
        <v>95</v>
      </c>
      <c r="O77" s="29"/>
    </row>
    <row r="78" spans="5:15" x14ac:dyDescent="0.15">
      <c r="E78">
        <v>59</v>
      </c>
      <c r="G78">
        <v>11</v>
      </c>
      <c r="K78" s="25" t="s">
        <v>96</v>
      </c>
      <c r="L78" s="25" t="s">
        <v>114</v>
      </c>
      <c r="M78" s="26">
        <v>1</v>
      </c>
      <c r="N78" s="27" t="s">
        <v>95</v>
      </c>
      <c r="O78" s="29"/>
    </row>
    <row r="79" spans="5:15" x14ac:dyDescent="0.15">
      <c r="E79">
        <v>60</v>
      </c>
      <c r="G79">
        <v>11</v>
      </c>
      <c r="K79" s="25" t="s">
        <v>100</v>
      </c>
      <c r="L79" s="25" t="s">
        <v>115</v>
      </c>
      <c r="M79" s="26">
        <v>3</v>
      </c>
      <c r="N79" s="27" t="s">
        <v>102</v>
      </c>
      <c r="O79" s="29"/>
    </row>
    <row r="80" spans="5:15" x14ac:dyDescent="0.15">
      <c r="E80">
        <v>61</v>
      </c>
      <c r="G80">
        <v>11</v>
      </c>
      <c r="K80" s="25" t="s">
        <v>103</v>
      </c>
      <c r="L80" s="25" t="s">
        <v>116</v>
      </c>
      <c r="M80" s="26">
        <v>2</v>
      </c>
      <c r="N80" s="27" t="s">
        <v>55</v>
      </c>
      <c r="O80" s="29"/>
    </row>
    <row r="81" spans="5:15" x14ac:dyDescent="0.15">
      <c r="E81">
        <v>62</v>
      </c>
      <c r="G81">
        <v>10</v>
      </c>
      <c r="K81" s="25" t="s">
        <v>91</v>
      </c>
      <c r="L81" s="25" t="s">
        <v>117</v>
      </c>
      <c r="M81" s="26">
        <v>1</v>
      </c>
      <c r="N81" s="27" t="s">
        <v>40</v>
      </c>
      <c r="O81" s="28">
        <f>+O82+O83</f>
        <v>0</v>
      </c>
    </row>
    <row r="82" spans="5:15" x14ac:dyDescent="0.15">
      <c r="E82">
        <v>63</v>
      </c>
      <c r="G82">
        <v>11</v>
      </c>
      <c r="K82" s="25" t="s">
        <v>109</v>
      </c>
      <c r="L82" s="25" t="s">
        <v>118</v>
      </c>
      <c r="M82" s="26">
        <v>1</v>
      </c>
      <c r="N82" s="27" t="s">
        <v>95</v>
      </c>
      <c r="O82" s="29"/>
    </row>
    <row r="83" spans="5:15" x14ac:dyDescent="0.15">
      <c r="E83">
        <v>64</v>
      </c>
      <c r="G83">
        <v>11</v>
      </c>
      <c r="K83" s="25" t="s">
        <v>109</v>
      </c>
      <c r="L83" s="25" t="s">
        <v>119</v>
      </c>
      <c r="M83" s="26">
        <v>1</v>
      </c>
      <c r="N83" s="27" t="s">
        <v>95</v>
      </c>
      <c r="O83" s="29"/>
    </row>
    <row r="84" spans="5:15" x14ac:dyDescent="0.15">
      <c r="E84">
        <v>65</v>
      </c>
      <c r="G84">
        <v>9</v>
      </c>
      <c r="K84" s="25" t="s">
        <v>120</v>
      </c>
      <c r="L84" s="25" t="s">
        <v>38</v>
      </c>
      <c r="M84" s="26">
        <v>1</v>
      </c>
      <c r="N84" s="27" t="s">
        <v>40</v>
      </c>
      <c r="O84" s="28">
        <f>+O85+O100</f>
        <v>0</v>
      </c>
    </row>
    <row r="85" spans="5:15" x14ac:dyDescent="0.15">
      <c r="E85">
        <v>66</v>
      </c>
      <c r="G85">
        <v>10</v>
      </c>
      <c r="K85" s="25" t="s">
        <v>91</v>
      </c>
      <c r="L85" s="25" t="s">
        <v>121</v>
      </c>
      <c r="M85" s="26">
        <v>1</v>
      </c>
      <c r="N85" s="27" t="s">
        <v>40</v>
      </c>
      <c r="O85" s="28">
        <f>+O86+O87+O88+O89+O90+O91+O92+O93+O94+O95+O96+O97+O98+O99</f>
        <v>0</v>
      </c>
    </row>
    <row r="86" spans="5:15" x14ac:dyDescent="0.15">
      <c r="E86">
        <v>67</v>
      </c>
      <c r="G86">
        <v>11</v>
      </c>
      <c r="K86" s="25" t="s">
        <v>93</v>
      </c>
      <c r="L86" s="25" t="s">
        <v>122</v>
      </c>
      <c r="M86" s="26">
        <v>1</v>
      </c>
      <c r="N86" s="27" t="s">
        <v>95</v>
      </c>
      <c r="O86" s="29"/>
    </row>
    <row r="87" spans="5:15" ht="27" x14ac:dyDescent="0.15">
      <c r="E87">
        <v>68</v>
      </c>
      <c r="G87">
        <v>11</v>
      </c>
      <c r="K87" s="25" t="s">
        <v>96</v>
      </c>
      <c r="L87" s="25" t="s">
        <v>123</v>
      </c>
      <c r="M87" s="26">
        <v>1</v>
      </c>
      <c r="N87" s="27" t="s">
        <v>95</v>
      </c>
      <c r="O87" s="29"/>
    </row>
    <row r="88" spans="5:15" x14ac:dyDescent="0.15">
      <c r="E88">
        <v>69</v>
      </c>
      <c r="G88">
        <v>11</v>
      </c>
      <c r="K88" s="25" t="s">
        <v>96</v>
      </c>
      <c r="L88" s="25" t="s">
        <v>124</v>
      </c>
      <c r="M88" s="26">
        <v>1</v>
      </c>
      <c r="N88" s="27" t="s">
        <v>95</v>
      </c>
      <c r="O88" s="29"/>
    </row>
    <row r="89" spans="5:15" x14ac:dyDescent="0.15">
      <c r="E89">
        <v>70</v>
      </c>
      <c r="G89">
        <v>11</v>
      </c>
      <c r="K89" s="25" t="s">
        <v>96</v>
      </c>
      <c r="L89" s="25" t="s">
        <v>125</v>
      </c>
      <c r="M89" s="26">
        <v>1</v>
      </c>
      <c r="N89" s="27" t="s">
        <v>95</v>
      </c>
      <c r="O89" s="29"/>
    </row>
    <row r="90" spans="5:15" ht="27" x14ac:dyDescent="0.15">
      <c r="E90">
        <v>71</v>
      </c>
      <c r="G90">
        <v>11</v>
      </c>
      <c r="K90" s="25" t="s">
        <v>96</v>
      </c>
      <c r="L90" s="25" t="s">
        <v>126</v>
      </c>
      <c r="M90" s="26">
        <v>1</v>
      </c>
      <c r="N90" s="27" t="s">
        <v>95</v>
      </c>
      <c r="O90" s="29"/>
    </row>
    <row r="91" spans="5:15" x14ac:dyDescent="0.15">
      <c r="E91">
        <v>72</v>
      </c>
      <c r="G91">
        <v>11</v>
      </c>
      <c r="K91" s="25" t="s">
        <v>96</v>
      </c>
      <c r="L91" s="25" t="s">
        <v>127</v>
      </c>
      <c r="M91" s="26">
        <v>1</v>
      </c>
      <c r="N91" s="27" t="s">
        <v>95</v>
      </c>
      <c r="O91" s="29"/>
    </row>
    <row r="92" spans="5:15" x14ac:dyDescent="0.15">
      <c r="E92">
        <v>73</v>
      </c>
      <c r="G92">
        <v>11</v>
      </c>
      <c r="K92" s="25" t="s">
        <v>96</v>
      </c>
      <c r="L92" s="25" t="s">
        <v>128</v>
      </c>
      <c r="M92" s="26">
        <v>1</v>
      </c>
      <c r="N92" s="27" t="s">
        <v>95</v>
      </c>
      <c r="O92" s="29"/>
    </row>
    <row r="93" spans="5:15" x14ac:dyDescent="0.15">
      <c r="E93">
        <v>74</v>
      </c>
      <c r="G93">
        <v>11</v>
      </c>
      <c r="K93" s="25" t="s">
        <v>96</v>
      </c>
      <c r="L93" s="25" t="s">
        <v>129</v>
      </c>
      <c r="M93" s="26">
        <v>1</v>
      </c>
      <c r="N93" s="27" t="s">
        <v>95</v>
      </c>
      <c r="O93" s="29"/>
    </row>
    <row r="94" spans="5:15" x14ac:dyDescent="0.15">
      <c r="E94">
        <v>75</v>
      </c>
      <c r="G94">
        <v>11</v>
      </c>
      <c r="K94" s="25" t="s">
        <v>130</v>
      </c>
      <c r="L94" s="25" t="s">
        <v>131</v>
      </c>
      <c r="M94" s="26">
        <v>1</v>
      </c>
      <c r="N94" s="27" t="s">
        <v>132</v>
      </c>
      <c r="O94" s="29"/>
    </row>
    <row r="95" spans="5:15" x14ac:dyDescent="0.15">
      <c r="E95">
        <v>76</v>
      </c>
      <c r="G95">
        <v>11</v>
      </c>
      <c r="K95" s="25" t="s">
        <v>133</v>
      </c>
      <c r="L95" s="25" t="s">
        <v>134</v>
      </c>
      <c r="M95" s="26">
        <v>1</v>
      </c>
      <c r="N95" s="27" t="s">
        <v>132</v>
      </c>
      <c r="O95" s="29"/>
    </row>
    <row r="96" spans="5:15" x14ac:dyDescent="0.15">
      <c r="E96">
        <v>77</v>
      </c>
      <c r="G96">
        <v>11</v>
      </c>
      <c r="K96" s="25" t="s">
        <v>100</v>
      </c>
      <c r="L96" s="25" t="s">
        <v>135</v>
      </c>
      <c r="M96" s="26">
        <v>1</v>
      </c>
      <c r="N96" s="27" t="s">
        <v>102</v>
      </c>
      <c r="O96" s="29"/>
    </row>
    <row r="97" spans="5:15" x14ac:dyDescent="0.15">
      <c r="E97">
        <v>78</v>
      </c>
      <c r="G97">
        <v>11</v>
      </c>
      <c r="K97" s="25" t="s">
        <v>100</v>
      </c>
      <c r="L97" s="25" t="s">
        <v>136</v>
      </c>
      <c r="M97" s="26">
        <v>3</v>
      </c>
      <c r="N97" s="27" t="s">
        <v>102</v>
      </c>
      <c r="O97" s="29"/>
    </row>
    <row r="98" spans="5:15" x14ac:dyDescent="0.15">
      <c r="E98">
        <v>79</v>
      </c>
      <c r="G98">
        <v>11</v>
      </c>
      <c r="K98" s="25" t="s">
        <v>103</v>
      </c>
      <c r="L98" s="25" t="s">
        <v>137</v>
      </c>
      <c r="M98" s="26">
        <v>1</v>
      </c>
      <c r="N98" s="27" t="s">
        <v>55</v>
      </c>
      <c r="O98" s="29"/>
    </row>
    <row r="99" spans="5:15" x14ac:dyDescent="0.15">
      <c r="E99">
        <v>80</v>
      </c>
      <c r="G99">
        <v>11</v>
      </c>
      <c r="K99" s="25" t="s">
        <v>105</v>
      </c>
      <c r="L99" s="25" t="s">
        <v>106</v>
      </c>
      <c r="M99" s="26">
        <v>0.5</v>
      </c>
      <c r="N99" s="27" t="s">
        <v>65</v>
      </c>
      <c r="O99" s="29"/>
    </row>
    <row r="100" spans="5:15" x14ac:dyDescent="0.15">
      <c r="E100">
        <v>81</v>
      </c>
      <c r="G100">
        <v>10</v>
      </c>
      <c r="K100" s="25" t="s">
        <v>91</v>
      </c>
      <c r="L100" s="25" t="s">
        <v>138</v>
      </c>
      <c r="M100" s="26">
        <v>1</v>
      </c>
      <c r="N100" s="27" t="s">
        <v>40</v>
      </c>
      <c r="O100" s="28">
        <f>+O101+O102+O103+O104+O105+O106+O107+O108+O109</f>
        <v>0</v>
      </c>
    </row>
    <row r="101" spans="5:15" x14ac:dyDescent="0.15">
      <c r="E101">
        <v>82</v>
      </c>
      <c r="G101">
        <v>11</v>
      </c>
      <c r="K101" s="25" t="s">
        <v>109</v>
      </c>
      <c r="L101" s="25" t="s">
        <v>139</v>
      </c>
      <c r="M101" s="26">
        <v>1</v>
      </c>
      <c r="N101" s="27" t="s">
        <v>95</v>
      </c>
      <c r="O101" s="29"/>
    </row>
    <row r="102" spans="5:15" x14ac:dyDescent="0.15">
      <c r="E102">
        <v>83</v>
      </c>
      <c r="G102">
        <v>11</v>
      </c>
      <c r="K102" s="25" t="s">
        <v>111</v>
      </c>
      <c r="L102" s="25" t="s">
        <v>140</v>
      </c>
      <c r="M102" s="26">
        <v>1</v>
      </c>
      <c r="N102" s="27" t="s">
        <v>95</v>
      </c>
      <c r="O102" s="29"/>
    </row>
    <row r="103" spans="5:15" x14ac:dyDescent="0.15">
      <c r="E103">
        <v>84</v>
      </c>
      <c r="G103">
        <v>11</v>
      </c>
      <c r="K103" s="25" t="s">
        <v>111</v>
      </c>
      <c r="L103" s="25" t="s">
        <v>124</v>
      </c>
      <c r="M103" s="26">
        <v>1</v>
      </c>
      <c r="N103" s="27" t="s">
        <v>95</v>
      </c>
      <c r="O103" s="29"/>
    </row>
    <row r="104" spans="5:15" x14ac:dyDescent="0.15">
      <c r="E104">
        <v>85</v>
      </c>
      <c r="G104">
        <v>11</v>
      </c>
      <c r="K104" s="25" t="s">
        <v>111</v>
      </c>
      <c r="L104" s="25" t="s">
        <v>125</v>
      </c>
      <c r="M104" s="26">
        <v>1</v>
      </c>
      <c r="N104" s="27" t="s">
        <v>95</v>
      </c>
      <c r="O104" s="29"/>
    </row>
    <row r="105" spans="5:15" ht="27" x14ac:dyDescent="0.15">
      <c r="E105">
        <v>86</v>
      </c>
      <c r="G105">
        <v>11</v>
      </c>
      <c r="K105" s="25" t="s">
        <v>111</v>
      </c>
      <c r="L105" s="25" t="s">
        <v>141</v>
      </c>
      <c r="M105" s="26">
        <v>1</v>
      </c>
      <c r="N105" s="27" t="s">
        <v>95</v>
      </c>
      <c r="O105" s="29"/>
    </row>
    <row r="106" spans="5:15" x14ac:dyDescent="0.15">
      <c r="E106">
        <v>87</v>
      </c>
      <c r="G106">
        <v>11</v>
      </c>
      <c r="K106" s="25" t="s">
        <v>111</v>
      </c>
      <c r="L106" s="25" t="s">
        <v>142</v>
      </c>
      <c r="M106" s="26">
        <v>1</v>
      </c>
      <c r="N106" s="27" t="s">
        <v>95</v>
      </c>
      <c r="O106" s="29"/>
    </row>
    <row r="107" spans="5:15" x14ac:dyDescent="0.15">
      <c r="E107">
        <v>88</v>
      </c>
      <c r="G107">
        <v>11</v>
      </c>
      <c r="K107" s="25" t="s">
        <v>111</v>
      </c>
      <c r="L107" s="25" t="s">
        <v>143</v>
      </c>
      <c r="M107" s="26">
        <v>1</v>
      </c>
      <c r="N107" s="27" t="s">
        <v>95</v>
      </c>
      <c r="O107" s="29"/>
    </row>
    <row r="108" spans="5:15" x14ac:dyDescent="0.15">
      <c r="E108">
        <v>89</v>
      </c>
      <c r="G108">
        <v>11</v>
      </c>
      <c r="K108" s="25" t="s">
        <v>111</v>
      </c>
      <c r="L108" s="25" t="s">
        <v>144</v>
      </c>
      <c r="M108" s="26">
        <v>1</v>
      </c>
      <c r="N108" s="27" t="s">
        <v>95</v>
      </c>
      <c r="O108" s="29"/>
    </row>
    <row r="109" spans="5:15" x14ac:dyDescent="0.15">
      <c r="E109">
        <v>90</v>
      </c>
      <c r="G109">
        <v>11</v>
      </c>
      <c r="K109" s="25" t="s">
        <v>130</v>
      </c>
      <c r="L109" s="25" t="s">
        <v>145</v>
      </c>
      <c r="M109" s="26">
        <v>1</v>
      </c>
      <c r="N109" s="27" t="s">
        <v>40</v>
      </c>
      <c r="O109" s="29"/>
    </row>
    <row r="110" spans="5:15" x14ac:dyDescent="0.15">
      <c r="E110">
        <v>91</v>
      </c>
      <c r="G110">
        <v>9</v>
      </c>
      <c r="K110" s="25" t="s">
        <v>146</v>
      </c>
      <c r="L110" s="25" t="s">
        <v>38</v>
      </c>
      <c r="M110" s="26">
        <v>1</v>
      </c>
      <c r="N110" s="27" t="s">
        <v>40</v>
      </c>
      <c r="O110" s="28">
        <f>+O111+O132</f>
        <v>0</v>
      </c>
    </row>
    <row r="111" spans="5:15" x14ac:dyDescent="0.15">
      <c r="E111">
        <v>92</v>
      </c>
      <c r="G111">
        <v>10</v>
      </c>
      <c r="K111" s="25" t="s">
        <v>147</v>
      </c>
      <c r="L111" s="25" t="s">
        <v>38</v>
      </c>
      <c r="M111" s="26">
        <v>1</v>
      </c>
      <c r="N111" s="27" t="s">
        <v>40</v>
      </c>
      <c r="O111" s="28">
        <f>+O112+O113+O114+O115+O116+O117+O118+O119+O120+O121+O122+O123+O124+O125+O126+O127+O128+O129+O130+O131</f>
        <v>0</v>
      </c>
    </row>
    <row r="112" spans="5:15" x14ac:dyDescent="0.15">
      <c r="E112">
        <v>93</v>
      </c>
      <c r="G112">
        <v>11</v>
      </c>
      <c r="K112" s="25" t="s">
        <v>148</v>
      </c>
      <c r="L112" s="25" t="s">
        <v>149</v>
      </c>
      <c r="M112" s="26">
        <v>7</v>
      </c>
      <c r="N112" s="27" t="s">
        <v>46</v>
      </c>
      <c r="O112" s="29"/>
    </row>
    <row r="113" spans="5:15" x14ac:dyDescent="0.15">
      <c r="E113">
        <v>94</v>
      </c>
      <c r="G113">
        <v>11</v>
      </c>
      <c r="K113" s="25" t="s">
        <v>150</v>
      </c>
      <c r="L113" s="25" t="s">
        <v>151</v>
      </c>
      <c r="M113" s="26">
        <v>2</v>
      </c>
      <c r="N113" s="27" t="s">
        <v>46</v>
      </c>
      <c r="O113" s="29"/>
    </row>
    <row r="114" spans="5:15" x14ac:dyDescent="0.15">
      <c r="E114">
        <v>95</v>
      </c>
      <c r="G114">
        <v>11</v>
      </c>
      <c r="K114" s="25" t="s">
        <v>152</v>
      </c>
      <c r="L114" s="25" t="s">
        <v>153</v>
      </c>
      <c r="M114" s="26">
        <v>0.2</v>
      </c>
      <c r="N114" s="27" t="s">
        <v>65</v>
      </c>
      <c r="O114" s="29"/>
    </row>
    <row r="115" spans="5:15" x14ac:dyDescent="0.15">
      <c r="E115">
        <v>96</v>
      </c>
      <c r="G115">
        <v>11</v>
      </c>
      <c r="K115" s="25" t="s">
        <v>154</v>
      </c>
      <c r="L115" s="25" t="s">
        <v>38</v>
      </c>
      <c r="M115" s="26">
        <v>2</v>
      </c>
      <c r="N115" s="27" t="s">
        <v>46</v>
      </c>
      <c r="O115" s="29"/>
    </row>
    <row r="116" spans="5:15" x14ac:dyDescent="0.15">
      <c r="E116">
        <v>97</v>
      </c>
      <c r="G116">
        <v>11</v>
      </c>
      <c r="K116" s="25" t="s">
        <v>155</v>
      </c>
      <c r="L116" s="25" t="s">
        <v>156</v>
      </c>
      <c r="M116" s="26">
        <v>1</v>
      </c>
      <c r="N116" s="27" t="s">
        <v>95</v>
      </c>
      <c r="O116" s="29"/>
    </row>
    <row r="117" spans="5:15" x14ac:dyDescent="0.15">
      <c r="E117">
        <v>98</v>
      </c>
      <c r="G117">
        <v>11</v>
      </c>
      <c r="K117" s="25" t="s">
        <v>157</v>
      </c>
      <c r="L117" s="25" t="s">
        <v>156</v>
      </c>
      <c r="M117" s="26">
        <v>1</v>
      </c>
      <c r="N117" s="27" t="s">
        <v>40</v>
      </c>
      <c r="O117" s="29"/>
    </row>
    <row r="118" spans="5:15" x14ac:dyDescent="0.15">
      <c r="E118">
        <v>99</v>
      </c>
      <c r="G118">
        <v>11</v>
      </c>
      <c r="K118" s="25" t="s">
        <v>157</v>
      </c>
      <c r="L118" s="25" t="s">
        <v>158</v>
      </c>
      <c r="M118" s="26">
        <v>1</v>
      </c>
      <c r="N118" s="27" t="s">
        <v>95</v>
      </c>
      <c r="O118" s="29"/>
    </row>
    <row r="119" spans="5:15" x14ac:dyDescent="0.15">
      <c r="E119">
        <v>100</v>
      </c>
      <c r="G119">
        <v>11</v>
      </c>
      <c r="K119" s="25" t="s">
        <v>159</v>
      </c>
      <c r="L119" s="25" t="s">
        <v>160</v>
      </c>
      <c r="M119" s="26">
        <v>0.8</v>
      </c>
      <c r="N119" s="27" t="s">
        <v>65</v>
      </c>
      <c r="O119" s="29"/>
    </row>
    <row r="120" spans="5:15" x14ac:dyDescent="0.15">
      <c r="E120">
        <v>101</v>
      </c>
      <c r="G120">
        <v>11</v>
      </c>
      <c r="K120" s="25" t="s">
        <v>161</v>
      </c>
      <c r="L120" s="25" t="s">
        <v>160</v>
      </c>
      <c r="M120" s="26">
        <v>0.4</v>
      </c>
      <c r="N120" s="27" t="s">
        <v>65</v>
      </c>
      <c r="O120" s="29"/>
    </row>
    <row r="121" spans="5:15" x14ac:dyDescent="0.15">
      <c r="E121">
        <v>102</v>
      </c>
      <c r="G121">
        <v>11</v>
      </c>
      <c r="K121" s="25" t="s">
        <v>162</v>
      </c>
      <c r="L121" s="25" t="s">
        <v>163</v>
      </c>
      <c r="M121" s="26">
        <v>1</v>
      </c>
      <c r="N121" s="27" t="s">
        <v>95</v>
      </c>
      <c r="O121" s="29"/>
    </row>
    <row r="122" spans="5:15" x14ac:dyDescent="0.15">
      <c r="E122">
        <v>103</v>
      </c>
      <c r="G122">
        <v>11</v>
      </c>
      <c r="K122" s="25" t="s">
        <v>164</v>
      </c>
      <c r="L122" s="25" t="s">
        <v>38</v>
      </c>
      <c r="M122" s="26">
        <v>1</v>
      </c>
      <c r="N122" s="27" t="s">
        <v>40</v>
      </c>
      <c r="O122" s="29"/>
    </row>
    <row r="123" spans="5:15" x14ac:dyDescent="0.15">
      <c r="E123">
        <v>104</v>
      </c>
      <c r="G123">
        <v>11</v>
      </c>
      <c r="K123" s="25" t="s">
        <v>165</v>
      </c>
      <c r="L123" s="25" t="s">
        <v>38</v>
      </c>
      <c r="M123" s="26">
        <v>1</v>
      </c>
      <c r="N123" s="27" t="s">
        <v>40</v>
      </c>
      <c r="O123" s="29"/>
    </row>
    <row r="124" spans="5:15" x14ac:dyDescent="0.15">
      <c r="E124">
        <v>105</v>
      </c>
      <c r="G124">
        <v>11</v>
      </c>
      <c r="K124" s="25" t="s">
        <v>166</v>
      </c>
      <c r="L124" s="25" t="s">
        <v>167</v>
      </c>
      <c r="M124" s="26">
        <v>2</v>
      </c>
      <c r="N124" s="27" t="s">
        <v>65</v>
      </c>
      <c r="O124" s="29"/>
    </row>
    <row r="125" spans="5:15" x14ac:dyDescent="0.15">
      <c r="E125">
        <v>106</v>
      </c>
      <c r="G125">
        <v>11</v>
      </c>
      <c r="K125" s="25" t="s">
        <v>168</v>
      </c>
      <c r="L125" s="25" t="s">
        <v>160</v>
      </c>
      <c r="M125" s="26">
        <v>0.4</v>
      </c>
      <c r="N125" s="27" t="s">
        <v>65</v>
      </c>
      <c r="O125" s="29"/>
    </row>
    <row r="126" spans="5:15" x14ac:dyDescent="0.15">
      <c r="E126">
        <v>107</v>
      </c>
      <c r="G126">
        <v>11</v>
      </c>
      <c r="K126" s="25" t="s">
        <v>169</v>
      </c>
      <c r="L126" s="25" t="s">
        <v>170</v>
      </c>
      <c r="M126" s="26">
        <v>4.2</v>
      </c>
      <c r="N126" s="27" t="s">
        <v>46</v>
      </c>
      <c r="O126" s="29"/>
    </row>
    <row r="127" spans="5:15" x14ac:dyDescent="0.15">
      <c r="E127">
        <v>108</v>
      </c>
      <c r="G127">
        <v>11</v>
      </c>
      <c r="K127" s="25" t="s">
        <v>171</v>
      </c>
      <c r="L127" s="25" t="s">
        <v>170</v>
      </c>
      <c r="M127" s="26">
        <v>29</v>
      </c>
      <c r="N127" s="27" t="s">
        <v>78</v>
      </c>
      <c r="O127" s="29"/>
    </row>
    <row r="128" spans="5:15" x14ac:dyDescent="0.15">
      <c r="E128">
        <v>109</v>
      </c>
      <c r="G128">
        <v>11</v>
      </c>
      <c r="K128" s="25" t="s">
        <v>172</v>
      </c>
      <c r="L128" s="25" t="s">
        <v>173</v>
      </c>
      <c r="M128" s="26">
        <v>1.6</v>
      </c>
      <c r="N128" s="27" t="s">
        <v>65</v>
      </c>
      <c r="O128" s="29"/>
    </row>
    <row r="129" spans="5:15" x14ac:dyDescent="0.15">
      <c r="E129">
        <v>110</v>
      </c>
      <c r="G129">
        <v>11</v>
      </c>
      <c r="K129" s="25" t="s">
        <v>172</v>
      </c>
      <c r="L129" s="25" t="s">
        <v>174</v>
      </c>
      <c r="M129" s="26">
        <v>2.2000000000000002</v>
      </c>
      <c r="N129" s="27" t="s">
        <v>65</v>
      </c>
      <c r="O129" s="29"/>
    </row>
    <row r="130" spans="5:15" x14ac:dyDescent="0.15">
      <c r="E130">
        <v>111</v>
      </c>
      <c r="G130">
        <v>11</v>
      </c>
      <c r="K130" s="25" t="s">
        <v>172</v>
      </c>
      <c r="L130" s="25" t="s">
        <v>175</v>
      </c>
      <c r="M130" s="26">
        <v>1.2</v>
      </c>
      <c r="N130" s="27" t="s">
        <v>65</v>
      </c>
      <c r="O130" s="29"/>
    </row>
    <row r="131" spans="5:15" x14ac:dyDescent="0.15">
      <c r="E131">
        <v>112</v>
      </c>
      <c r="G131">
        <v>11</v>
      </c>
      <c r="K131" s="25" t="s">
        <v>172</v>
      </c>
      <c r="L131" s="25" t="s">
        <v>176</v>
      </c>
      <c r="M131" s="26">
        <v>1</v>
      </c>
      <c r="N131" s="27" t="s">
        <v>65</v>
      </c>
      <c r="O131" s="29"/>
    </row>
    <row r="132" spans="5:15" x14ac:dyDescent="0.15">
      <c r="E132">
        <v>113</v>
      </c>
      <c r="G132">
        <v>10</v>
      </c>
      <c r="K132" s="25" t="s">
        <v>177</v>
      </c>
      <c r="L132" s="25" t="s">
        <v>38</v>
      </c>
      <c r="M132" s="26">
        <v>1</v>
      </c>
      <c r="N132" s="27" t="s">
        <v>40</v>
      </c>
      <c r="O132" s="28">
        <f>+O133+O134+O135+O136+O137+O138+O139+O140+O141+O142+O143+O144+O145</f>
        <v>0</v>
      </c>
    </row>
    <row r="133" spans="5:15" x14ac:dyDescent="0.15">
      <c r="E133">
        <v>114</v>
      </c>
      <c r="G133">
        <v>11</v>
      </c>
      <c r="K133" s="25" t="s">
        <v>178</v>
      </c>
      <c r="L133" s="25" t="s">
        <v>38</v>
      </c>
      <c r="M133" s="26">
        <v>0.4</v>
      </c>
      <c r="N133" s="27" t="s">
        <v>65</v>
      </c>
      <c r="O133" s="29"/>
    </row>
    <row r="134" spans="5:15" x14ac:dyDescent="0.15">
      <c r="E134">
        <v>115</v>
      </c>
      <c r="G134">
        <v>11</v>
      </c>
      <c r="K134" s="25" t="s">
        <v>179</v>
      </c>
      <c r="L134" s="25" t="s">
        <v>38</v>
      </c>
      <c r="M134" s="26">
        <v>4.4000000000000004</v>
      </c>
      <c r="N134" s="27" t="s">
        <v>78</v>
      </c>
      <c r="O134" s="29"/>
    </row>
    <row r="135" spans="5:15" x14ac:dyDescent="0.15">
      <c r="E135">
        <v>116</v>
      </c>
      <c r="G135">
        <v>11</v>
      </c>
      <c r="K135" s="25" t="s">
        <v>180</v>
      </c>
      <c r="L135" s="25" t="s">
        <v>38</v>
      </c>
      <c r="M135" s="26">
        <v>7.0000000000000007E-2</v>
      </c>
      <c r="N135" s="27" t="s">
        <v>181</v>
      </c>
      <c r="O135" s="29"/>
    </row>
    <row r="136" spans="5:15" x14ac:dyDescent="0.15">
      <c r="E136">
        <v>117</v>
      </c>
      <c r="G136">
        <v>11</v>
      </c>
      <c r="K136" s="25" t="s">
        <v>182</v>
      </c>
      <c r="L136" s="25" t="s">
        <v>38</v>
      </c>
      <c r="M136" s="26">
        <v>64</v>
      </c>
      <c r="N136" s="27" t="s">
        <v>51</v>
      </c>
      <c r="O136" s="29"/>
    </row>
    <row r="137" spans="5:15" x14ac:dyDescent="0.15">
      <c r="E137">
        <v>118</v>
      </c>
      <c r="G137">
        <v>11</v>
      </c>
      <c r="K137" s="25" t="s">
        <v>183</v>
      </c>
      <c r="L137" s="25" t="s">
        <v>184</v>
      </c>
      <c r="M137" s="26">
        <v>64</v>
      </c>
      <c r="N137" s="27" t="s">
        <v>95</v>
      </c>
      <c r="O137" s="29"/>
    </row>
    <row r="138" spans="5:15" x14ac:dyDescent="0.15">
      <c r="E138">
        <v>119</v>
      </c>
      <c r="G138">
        <v>11</v>
      </c>
      <c r="K138" s="25" t="s">
        <v>185</v>
      </c>
      <c r="L138" s="25" t="s">
        <v>186</v>
      </c>
      <c r="M138" s="26">
        <v>7</v>
      </c>
      <c r="N138" s="27" t="s">
        <v>46</v>
      </c>
      <c r="O138" s="29"/>
    </row>
    <row r="139" spans="5:15" x14ac:dyDescent="0.15">
      <c r="E139">
        <v>120</v>
      </c>
      <c r="G139">
        <v>11</v>
      </c>
      <c r="K139" s="25" t="s">
        <v>187</v>
      </c>
      <c r="L139" s="25" t="s">
        <v>188</v>
      </c>
      <c r="M139" s="26">
        <v>2</v>
      </c>
      <c r="N139" s="27" t="s">
        <v>46</v>
      </c>
      <c r="O139" s="29"/>
    </row>
    <row r="140" spans="5:15" x14ac:dyDescent="0.15">
      <c r="E140">
        <v>121</v>
      </c>
      <c r="G140">
        <v>11</v>
      </c>
      <c r="K140" s="25" t="s">
        <v>189</v>
      </c>
      <c r="L140" s="25" t="s">
        <v>190</v>
      </c>
      <c r="M140" s="26">
        <v>2</v>
      </c>
      <c r="N140" s="27" t="s">
        <v>46</v>
      </c>
      <c r="O140" s="29"/>
    </row>
    <row r="141" spans="5:15" x14ac:dyDescent="0.15">
      <c r="E141">
        <v>122</v>
      </c>
      <c r="G141">
        <v>11</v>
      </c>
      <c r="K141" s="25" t="s">
        <v>191</v>
      </c>
      <c r="L141" s="25" t="s">
        <v>38</v>
      </c>
      <c r="M141" s="26">
        <v>2</v>
      </c>
      <c r="N141" s="27" t="s">
        <v>46</v>
      </c>
      <c r="O141" s="29"/>
    </row>
    <row r="142" spans="5:15" x14ac:dyDescent="0.15">
      <c r="E142">
        <v>123</v>
      </c>
      <c r="G142">
        <v>11</v>
      </c>
      <c r="K142" s="25" t="s">
        <v>192</v>
      </c>
      <c r="L142" s="25" t="s">
        <v>193</v>
      </c>
      <c r="M142" s="26">
        <v>29</v>
      </c>
      <c r="N142" s="27" t="s">
        <v>78</v>
      </c>
      <c r="O142" s="29"/>
    </row>
    <row r="143" spans="5:15" x14ac:dyDescent="0.15">
      <c r="E143">
        <v>124</v>
      </c>
      <c r="G143">
        <v>11</v>
      </c>
      <c r="K143" s="25" t="s">
        <v>194</v>
      </c>
      <c r="L143" s="25" t="s">
        <v>195</v>
      </c>
      <c r="M143" s="26">
        <v>15</v>
      </c>
      <c r="N143" s="27" t="s">
        <v>78</v>
      </c>
      <c r="O143" s="29"/>
    </row>
    <row r="144" spans="5:15" x14ac:dyDescent="0.15">
      <c r="E144">
        <v>125</v>
      </c>
      <c r="G144">
        <v>11</v>
      </c>
      <c r="K144" s="25" t="s">
        <v>196</v>
      </c>
      <c r="L144" s="25" t="s">
        <v>197</v>
      </c>
      <c r="M144" s="26">
        <v>15</v>
      </c>
      <c r="N144" s="27" t="s">
        <v>78</v>
      </c>
      <c r="O144" s="29"/>
    </row>
    <row r="145" spans="5:15" x14ac:dyDescent="0.15">
      <c r="E145">
        <v>126</v>
      </c>
      <c r="G145">
        <v>11</v>
      </c>
      <c r="K145" s="25" t="s">
        <v>198</v>
      </c>
      <c r="L145" s="25" t="s">
        <v>199</v>
      </c>
      <c r="M145" s="26">
        <v>16</v>
      </c>
      <c r="N145" s="27" t="s">
        <v>78</v>
      </c>
      <c r="O145" s="29"/>
    </row>
    <row r="146" spans="5:15" x14ac:dyDescent="0.15">
      <c r="E146">
        <v>127</v>
      </c>
      <c r="F146">
        <v>169</v>
      </c>
      <c r="G146">
        <v>4</v>
      </c>
      <c r="K146" s="25" t="s">
        <v>200</v>
      </c>
      <c r="L146" s="25" t="s">
        <v>38</v>
      </c>
      <c r="M146" s="26">
        <v>1</v>
      </c>
      <c r="N146" s="27" t="s">
        <v>40</v>
      </c>
      <c r="O146" s="28">
        <f>+O147+O169+O193+O205+O208</f>
        <v>0</v>
      </c>
    </row>
    <row r="147" spans="5:15" x14ac:dyDescent="0.15">
      <c r="E147">
        <v>128</v>
      </c>
      <c r="G147">
        <v>9</v>
      </c>
      <c r="K147" s="25" t="s">
        <v>201</v>
      </c>
      <c r="L147" s="25" t="s">
        <v>38</v>
      </c>
      <c r="M147" s="26">
        <v>1</v>
      </c>
      <c r="N147" s="27" t="s">
        <v>40</v>
      </c>
      <c r="O147" s="28">
        <f>+O148+O157+O166</f>
        <v>0</v>
      </c>
    </row>
    <row r="148" spans="5:15" x14ac:dyDescent="0.15">
      <c r="E148">
        <v>129</v>
      </c>
      <c r="G148">
        <v>10</v>
      </c>
      <c r="K148" s="25" t="s">
        <v>202</v>
      </c>
      <c r="L148" s="25" t="s">
        <v>38</v>
      </c>
      <c r="M148" s="26">
        <v>1</v>
      </c>
      <c r="N148" s="27" t="s">
        <v>40</v>
      </c>
      <c r="O148" s="28">
        <f>+O149+O150+O151+O152+O153+O154+O155+O156</f>
        <v>0</v>
      </c>
    </row>
    <row r="149" spans="5:15" x14ac:dyDescent="0.15">
      <c r="E149">
        <v>130</v>
      </c>
      <c r="G149">
        <v>11</v>
      </c>
      <c r="K149" s="25" t="s">
        <v>203</v>
      </c>
      <c r="L149" s="25" t="s">
        <v>38</v>
      </c>
      <c r="M149" s="26">
        <v>20</v>
      </c>
      <c r="N149" s="27" t="s">
        <v>65</v>
      </c>
      <c r="O149" s="29"/>
    </row>
    <row r="150" spans="5:15" x14ac:dyDescent="0.15">
      <c r="E150">
        <v>131</v>
      </c>
      <c r="G150">
        <v>11</v>
      </c>
      <c r="K150" s="25" t="s">
        <v>203</v>
      </c>
      <c r="L150" s="25" t="s">
        <v>204</v>
      </c>
      <c r="M150" s="26">
        <v>1</v>
      </c>
      <c r="N150" s="27" t="s">
        <v>65</v>
      </c>
      <c r="O150" s="29"/>
    </row>
    <row r="151" spans="5:15" x14ac:dyDescent="0.15">
      <c r="E151">
        <v>132</v>
      </c>
      <c r="G151">
        <v>11</v>
      </c>
      <c r="K151" s="25" t="s">
        <v>81</v>
      </c>
      <c r="L151" s="25" t="s">
        <v>82</v>
      </c>
      <c r="M151" s="26">
        <v>1.9</v>
      </c>
      <c r="N151" s="27" t="s">
        <v>65</v>
      </c>
      <c r="O151" s="29"/>
    </row>
    <row r="152" spans="5:15" x14ac:dyDescent="0.15">
      <c r="E152">
        <v>133</v>
      </c>
      <c r="G152">
        <v>11</v>
      </c>
      <c r="K152" s="25" t="s">
        <v>83</v>
      </c>
      <c r="L152" s="25" t="s">
        <v>82</v>
      </c>
      <c r="M152" s="26">
        <v>2</v>
      </c>
      <c r="N152" s="27" t="s">
        <v>65</v>
      </c>
      <c r="O152" s="29"/>
    </row>
    <row r="153" spans="5:15" x14ac:dyDescent="0.15">
      <c r="E153">
        <v>134</v>
      </c>
      <c r="G153">
        <v>11</v>
      </c>
      <c r="K153" s="25" t="s">
        <v>84</v>
      </c>
      <c r="L153" s="25" t="s">
        <v>85</v>
      </c>
      <c r="M153" s="26">
        <v>2</v>
      </c>
      <c r="N153" s="27" t="s">
        <v>65</v>
      </c>
      <c r="O153" s="29"/>
    </row>
    <row r="154" spans="5:15" x14ac:dyDescent="0.15">
      <c r="E154">
        <v>135</v>
      </c>
      <c r="G154">
        <v>11</v>
      </c>
      <c r="K154" s="25" t="s">
        <v>86</v>
      </c>
      <c r="L154" s="25" t="s">
        <v>85</v>
      </c>
      <c r="M154" s="26">
        <v>2</v>
      </c>
      <c r="N154" s="27" t="s">
        <v>65</v>
      </c>
      <c r="O154" s="29"/>
    </row>
    <row r="155" spans="5:15" x14ac:dyDescent="0.15">
      <c r="E155">
        <v>136</v>
      </c>
      <c r="G155">
        <v>11</v>
      </c>
      <c r="K155" s="25" t="s">
        <v>87</v>
      </c>
      <c r="L155" s="25" t="s">
        <v>85</v>
      </c>
      <c r="M155" s="26">
        <v>8</v>
      </c>
      <c r="N155" s="27" t="s">
        <v>65</v>
      </c>
      <c r="O155" s="29"/>
    </row>
    <row r="156" spans="5:15" x14ac:dyDescent="0.15">
      <c r="E156">
        <v>137</v>
      </c>
      <c r="G156">
        <v>11</v>
      </c>
      <c r="K156" s="25" t="s">
        <v>89</v>
      </c>
      <c r="L156" s="25" t="s">
        <v>90</v>
      </c>
      <c r="M156" s="26">
        <v>3</v>
      </c>
      <c r="N156" s="27" t="s">
        <v>65</v>
      </c>
      <c r="O156" s="29"/>
    </row>
    <row r="157" spans="5:15" x14ac:dyDescent="0.15">
      <c r="E157">
        <v>138</v>
      </c>
      <c r="G157">
        <v>10</v>
      </c>
      <c r="K157" s="25" t="s">
        <v>205</v>
      </c>
      <c r="L157" s="25" t="s">
        <v>38</v>
      </c>
      <c r="M157" s="26">
        <v>1</v>
      </c>
      <c r="N157" s="27" t="s">
        <v>40</v>
      </c>
      <c r="O157" s="28">
        <f>+O158+O159+O160+O161+O162+O163+O164+O165</f>
        <v>0</v>
      </c>
    </row>
    <row r="158" spans="5:15" x14ac:dyDescent="0.15">
      <c r="E158">
        <v>139</v>
      </c>
      <c r="G158">
        <v>11</v>
      </c>
      <c r="K158" s="25" t="s">
        <v>206</v>
      </c>
      <c r="L158" s="25" t="s">
        <v>207</v>
      </c>
      <c r="M158" s="26">
        <v>4</v>
      </c>
      <c r="N158" s="27" t="s">
        <v>46</v>
      </c>
      <c r="O158" s="29"/>
    </row>
    <row r="159" spans="5:15" x14ac:dyDescent="0.15">
      <c r="E159">
        <v>140</v>
      </c>
      <c r="G159">
        <v>11</v>
      </c>
      <c r="K159" s="25" t="s">
        <v>208</v>
      </c>
      <c r="L159" s="25" t="s">
        <v>209</v>
      </c>
      <c r="M159" s="26">
        <v>1.66</v>
      </c>
      <c r="N159" s="27" t="s">
        <v>210</v>
      </c>
      <c r="O159" s="29"/>
    </row>
    <row r="160" spans="5:15" x14ac:dyDescent="0.15">
      <c r="E160">
        <v>141</v>
      </c>
      <c r="G160">
        <v>11</v>
      </c>
      <c r="K160" s="25" t="s">
        <v>208</v>
      </c>
      <c r="L160" s="25" t="s">
        <v>211</v>
      </c>
      <c r="M160" s="26">
        <v>1.66</v>
      </c>
      <c r="N160" s="27" t="s">
        <v>181</v>
      </c>
      <c r="O160" s="29"/>
    </row>
    <row r="161" spans="5:15" x14ac:dyDescent="0.15">
      <c r="E161">
        <v>142</v>
      </c>
      <c r="G161">
        <v>11</v>
      </c>
      <c r="K161" s="25" t="s">
        <v>212</v>
      </c>
      <c r="L161" s="25" t="s">
        <v>213</v>
      </c>
      <c r="M161" s="26">
        <v>6</v>
      </c>
      <c r="N161" s="27" t="s">
        <v>214</v>
      </c>
      <c r="O161" s="29"/>
    </row>
    <row r="162" spans="5:15" x14ac:dyDescent="0.15">
      <c r="E162">
        <v>143</v>
      </c>
      <c r="G162">
        <v>11</v>
      </c>
      <c r="K162" s="25" t="s">
        <v>212</v>
      </c>
      <c r="L162" s="25" t="s">
        <v>215</v>
      </c>
      <c r="M162" s="26">
        <v>6</v>
      </c>
      <c r="N162" s="27" t="s">
        <v>95</v>
      </c>
      <c r="O162" s="29"/>
    </row>
    <row r="163" spans="5:15" x14ac:dyDescent="0.15">
      <c r="E163">
        <v>144</v>
      </c>
      <c r="G163">
        <v>11</v>
      </c>
      <c r="K163" s="25" t="s">
        <v>216</v>
      </c>
      <c r="L163" s="25" t="s">
        <v>217</v>
      </c>
      <c r="M163" s="26">
        <v>4</v>
      </c>
      <c r="N163" s="27" t="s">
        <v>214</v>
      </c>
      <c r="O163" s="29"/>
    </row>
    <row r="164" spans="5:15" x14ac:dyDescent="0.15">
      <c r="E164">
        <v>145</v>
      </c>
      <c r="G164">
        <v>11</v>
      </c>
      <c r="K164" s="25" t="s">
        <v>216</v>
      </c>
      <c r="L164" s="25" t="s">
        <v>218</v>
      </c>
      <c r="M164" s="26">
        <v>4</v>
      </c>
      <c r="N164" s="27" t="s">
        <v>95</v>
      </c>
      <c r="O164" s="29"/>
    </row>
    <row r="165" spans="5:15" x14ac:dyDescent="0.15">
      <c r="E165">
        <v>146</v>
      </c>
      <c r="G165">
        <v>11</v>
      </c>
      <c r="K165" s="25" t="s">
        <v>219</v>
      </c>
      <c r="L165" s="25" t="s">
        <v>220</v>
      </c>
      <c r="M165" s="26">
        <v>1</v>
      </c>
      <c r="N165" s="27" t="s">
        <v>221</v>
      </c>
      <c r="O165" s="29"/>
    </row>
    <row r="166" spans="5:15" x14ac:dyDescent="0.15">
      <c r="E166">
        <v>147</v>
      </c>
      <c r="G166">
        <v>10</v>
      </c>
      <c r="K166" s="25" t="s">
        <v>222</v>
      </c>
      <c r="L166" s="25" t="s">
        <v>38</v>
      </c>
      <c r="M166" s="26">
        <v>1</v>
      </c>
      <c r="N166" s="27" t="s">
        <v>40</v>
      </c>
      <c r="O166" s="28">
        <f>+O167+O168</f>
        <v>0</v>
      </c>
    </row>
    <row r="167" spans="5:15" x14ac:dyDescent="0.15">
      <c r="E167">
        <v>148</v>
      </c>
      <c r="G167">
        <v>11</v>
      </c>
      <c r="K167" s="25" t="s">
        <v>223</v>
      </c>
      <c r="L167" s="25" t="s">
        <v>158</v>
      </c>
      <c r="M167" s="26">
        <v>2</v>
      </c>
      <c r="N167" s="27" t="s">
        <v>46</v>
      </c>
      <c r="O167" s="29"/>
    </row>
    <row r="168" spans="5:15" x14ac:dyDescent="0.15">
      <c r="E168">
        <v>149</v>
      </c>
      <c r="G168">
        <v>11</v>
      </c>
      <c r="K168" s="25" t="s">
        <v>224</v>
      </c>
      <c r="L168" s="25" t="s">
        <v>158</v>
      </c>
      <c r="M168" s="26">
        <v>2</v>
      </c>
      <c r="N168" s="27" t="s">
        <v>51</v>
      </c>
      <c r="O168" s="29"/>
    </row>
    <row r="169" spans="5:15" x14ac:dyDescent="0.15">
      <c r="E169">
        <v>150</v>
      </c>
      <c r="G169">
        <v>9</v>
      </c>
      <c r="K169" s="25" t="s">
        <v>225</v>
      </c>
      <c r="L169" s="25" t="s">
        <v>38</v>
      </c>
      <c r="M169" s="26">
        <v>1</v>
      </c>
      <c r="N169" s="27" t="s">
        <v>40</v>
      </c>
      <c r="O169" s="28">
        <f>+O170+O179+O188</f>
        <v>0</v>
      </c>
    </row>
    <row r="170" spans="5:15" x14ac:dyDescent="0.15">
      <c r="E170">
        <v>151</v>
      </c>
      <c r="G170">
        <v>10</v>
      </c>
      <c r="K170" s="25" t="s">
        <v>202</v>
      </c>
      <c r="L170" s="25" t="s">
        <v>38</v>
      </c>
      <c r="M170" s="26">
        <v>1</v>
      </c>
      <c r="N170" s="27" t="s">
        <v>40</v>
      </c>
      <c r="O170" s="28">
        <f>+O171+O172+O173+O174+O175+O176+O177+O178</f>
        <v>0</v>
      </c>
    </row>
    <row r="171" spans="5:15" x14ac:dyDescent="0.15">
      <c r="E171">
        <v>152</v>
      </c>
      <c r="G171">
        <v>11</v>
      </c>
      <c r="K171" s="25" t="s">
        <v>203</v>
      </c>
      <c r="L171" s="25" t="s">
        <v>38</v>
      </c>
      <c r="M171" s="26">
        <v>9</v>
      </c>
      <c r="N171" s="27" t="s">
        <v>65</v>
      </c>
      <c r="O171" s="29"/>
    </row>
    <row r="172" spans="5:15" x14ac:dyDescent="0.15">
      <c r="E172">
        <v>153</v>
      </c>
      <c r="G172">
        <v>11</v>
      </c>
      <c r="K172" s="25" t="s">
        <v>203</v>
      </c>
      <c r="L172" s="25" t="s">
        <v>204</v>
      </c>
      <c r="M172" s="26">
        <v>1</v>
      </c>
      <c r="N172" s="27" t="s">
        <v>65</v>
      </c>
      <c r="O172" s="29"/>
    </row>
    <row r="173" spans="5:15" x14ac:dyDescent="0.15">
      <c r="E173">
        <v>154</v>
      </c>
      <c r="G173">
        <v>11</v>
      </c>
      <c r="K173" s="25" t="s">
        <v>81</v>
      </c>
      <c r="L173" s="25" t="s">
        <v>82</v>
      </c>
      <c r="M173" s="26">
        <v>1.9</v>
      </c>
      <c r="N173" s="27" t="s">
        <v>65</v>
      </c>
      <c r="O173" s="29"/>
    </row>
    <row r="174" spans="5:15" x14ac:dyDescent="0.15">
      <c r="E174">
        <v>155</v>
      </c>
      <c r="G174">
        <v>11</v>
      </c>
      <c r="K174" s="25" t="s">
        <v>83</v>
      </c>
      <c r="L174" s="25" t="s">
        <v>82</v>
      </c>
      <c r="M174" s="26">
        <v>2</v>
      </c>
      <c r="N174" s="27" t="s">
        <v>65</v>
      </c>
      <c r="O174" s="29"/>
    </row>
    <row r="175" spans="5:15" x14ac:dyDescent="0.15">
      <c r="E175">
        <v>156</v>
      </c>
      <c r="G175">
        <v>11</v>
      </c>
      <c r="K175" s="25" t="s">
        <v>84</v>
      </c>
      <c r="L175" s="25" t="s">
        <v>85</v>
      </c>
      <c r="M175" s="26">
        <v>2</v>
      </c>
      <c r="N175" s="27" t="s">
        <v>65</v>
      </c>
      <c r="O175" s="29"/>
    </row>
    <row r="176" spans="5:15" x14ac:dyDescent="0.15">
      <c r="E176">
        <v>157</v>
      </c>
      <c r="G176">
        <v>11</v>
      </c>
      <c r="K176" s="25" t="s">
        <v>86</v>
      </c>
      <c r="L176" s="25" t="s">
        <v>85</v>
      </c>
      <c r="M176" s="26">
        <v>2</v>
      </c>
      <c r="N176" s="27" t="s">
        <v>65</v>
      </c>
      <c r="O176" s="29"/>
    </row>
    <row r="177" spans="5:15" x14ac:dyDescent="0.15">
      <c r="E177">
        <v>158</v>
      </c>
      <c r="G177">
        <v>11</v>
      </c>
      <c r="K177" s="25" t="s">
        <v>87</v>
      </c>
      <c r="L177" s="25" t="s">
        <v>85</v>
      </c>
      <c r="M177" s="26">
        <v>3</v>
      </c>
      <c r="N177" s="27" t="s">
        <v>65</v>
      </c>
      <c r="O177" s="29"/>
    </row>
    <row r="178" spans="5:15" x14ac:dyDescent="0.15">
      <c r="E178">
        <v>159</v>
      </c>
      <c r="G178">
        <v>11</v>
      </c>
      <c r="K178" s="25" t="s">
        <v>89</v>
      </c>
      <c r="L178" s="25" t="s">
        <v>90</v>
      </c>
      <c r="M178" s="26">
        <v>3</v>
      </c>
      <c r="N178" s="27" t="s">
        <v>65</v>
      </c>
      <c r="O178" s="29"/>
    </row>
    <row r="179" spans="5:15" x14ac:dyDescent="0.15">
      <c r="E179">
        <v>160</v>
      </c>
      <c r="G179">
        <v>10</v>
      </c>
      <c r="K179" s="25" t="s">
        <v>205</v>
      </c>
      <c r="L179" s="25" t="s">
        <v>38</v>
      </c>
      <c r="M179" s="26">
        <v>1</v>
      </c>
      <c r="N179" s="27" t="s">
        <v>40</v>
      </c>
      <c r="O179" s="28">
        <f>+O180+O181+O182+O183+O184+O185+O186+O187</f>
        <v>0</v>
      </c>
    </row>
    <row r="180" spans="5:15" x14ac:dyDescent="0.15">
      <c r="E180">
        <v>161</v>
      </c>
      <c r="G180">
        <v>11</v>
      </c>
      <c r="K180" s="25" t="s">
        <v>206</v>
      </c>
      <c r="L180" s="25" t="s">
        <v>226</v>
      </c>
      <c r="M180" s="26">
        <v>4</v>
      </c>
      <c r="N180" s="27" t="s">
        <v>46</v>
      </c>
      <c r="O180" s="29"/>
    </row>
    <row r="181" spans="5:15" x14ac:dyDescent="0.15">
      <c r="E181">
        <v>162</v>
      </c>
      <c r="G181">
        <v>11</v>
      </c>
      <c r="K181" s="25" t="s">
        <v>208</v>
      </c>
      <c r="L181" s="25" t="s">
        <v>209</v>
      </c>
      <c r="M181" s="26">
        <v>1.18</v>
      </c>
      <c r="N181" s="27" t="s">
        <v>210</v>
      </c>
      <c r="O181" s="29"/>
    </row>
    <row r="182" spans="5:15" x14ac:dyDescent="0.15">
      <c r="E182">
        <v>163</v>
      </c>
      <c r="G182">
        <v>11</v>
      </c>
      <c r="K182" s="25" t="s">
        <v>208</v>
      </c>
      <c r="L182" s="25" t="s">
        <v>211</v>
      </c>
      <c r="M182" s="26">
        <v>1.18</v>
      </c>
      <c r="N182" s="27" t="s">
        <v>181</v>
      </c>
      <c r="O182" s="29"/>
    </row>
    <row r="183" spans="5:15" x14ac:dyDescent="0.15">
      <c r="E183">
        <v>164</v>
      </c>
      <c r="G183">
        <v>11</v>
      </c>
      <c r="K183" s="25" t="s">
        <v>212</v>
      </c>
      <c r="L183" s="25" t="s">
        <v>213</v>
      </c>
      <c r="M183" s="26">
        <v>6</v>
      </c>
      <c r="N183" s="27" t="s">
        <v>214</v>
      </c>
      <c r="O183" s="29"/>
    </row>
    <row r="184" spans="5:15" x14ac:dyDescent="0.15">
      <c r="E184">
        <v>165</v>
      </c>
      <c r="G184">
        <v>11</v>
      </c>
      <c r="K184" s="25" t="s">
        <v>212</v>
      </c>
      <c r="L184" s="25" t="s">
        <v>215</v>
      </c>
      <c r="M184" s="26">
        <v>6</v>
      </c>
      <c r="N184" s="27" t="s">
        <v>95</v>
      </c>
      <c r="O184" s="29"/>
    </row>
    <row r="185" spans="5:15" x14ac:dyDescent="0.15">
      <c r="E185">
        <v>166</v>
      </c>
      <c r="G185">
        <v>11</v>
      </c>
      <c r="K185" s="25" t="s">
        <v>216</v>
      </c>
      <c r="L185" s="25" t="s">
        <v>217</v>
      </c>
      <c r="M185" s="26">
        <v>4</v>
      </c>
      <c r="N185" s="27" t="s">
        <v>214</v>
      </c>
      <c r="O185" s="29"/>
    </row>
    <row r="186" spans="5:15" x14ac:dyDescent="0.15">
      <c r="E186">
        <v>167</v>
      </c>
      <c r="G186">
        <v>11</v>
      </c>
      <c r="K186" s="25" t="s">
        <v>216</v>
      </c>
      <c r="L186" s="25" t="s">
        <v>218</v>
      </c>
      <c r="M186" s="26">
        <v>4</v>
      </c>
      <c r="N186" s="27" t="s">
        <v>95</v>
      </c>
      <c r="O186" s="29"/>
    </row>
    <row r="187" spans="5:15" x14ac:dyDescent="0.15">
      <c r="E187">
        <v>168</v>
      </c>
      <c r="G187">
        <v>11</v>
      </c>
      <c r="K187" s="25" t="s">
        <v>219</v>
      </c>
      <c r="L187" s="25" t="s">
        <v>220</v>
      </c>
      <c r="M187" s="26">
        <v>1</v>
      </c>
      <c r="N187" s="27" t="s">
        <v>221</v>
      </c>
      <c r="O187" s="29"/>
    </row>
    <row r="188" spans="5:15" x14ac:dyDescent="0.15">
      <c r="E188">
        <v>169</v>
      </c>
      <c r="G188">
        <v>10</v>
      </c>
      <c r="K188" s="25" t="s">
        <v>222</v>
      </c>
      <c r="L188" s="25" t="s">
        <v>38</v>
      </c>
      <c r="M188" s="26">
        <v>1</v>
      </c>
      <c r="N188" s="27" t="s">
        <v>40</v>
      </c>
      <c r="O188" s="28">
        <f>+O189+O190+O191+O192</f>
        <v>0</v>
      </c>
    </row>
    <row r="189" spans="5:15" x14ac:dyDescent="0.15">
      <c r="E189">
        <v>170</v>
      </c>
      <c r="G189">
        <v>11</v>
      </c>
      <c r="K189" s="25" t="s">
        <v>227</v>
      </c>
      <c r="L189" s="25" t="s">
        <v>158</v>
      </c>
      <c r="M189" s="26">
        <v>1.8</v>
      </c>
      <c r="N189" s="27" t="s">
        <v>46</v>
      </c>
      <c r="O189" s="29"/>
    </row>
    <row r="190" spans="5:15" x14ac:dyDescent="0.15">
      <c r="E190">
        <v>171</v>
      </c>
      <c r="G190">
        <v>11</v>
      </c>
      <c r="K190" s="25" t="s">
        <v>228</v>
      </c>
      <c r="L190" s="25" t="s">
        <v>158</v>
      </c>
      <c r="M190" s="26">
        <v>2</v>
      </c>
      <c r="N190" s="27" t="s">
        <v>46</v>
      </c>
      <c r="O190" s="29"/>
    </row>
    <row r="191" spans="5:15" x14ac:dyDescent="0.15">
      <c r="E191">
        <v>172</v>
      </c>
      <c r="G191">
        <v>11</v>
      </c>
      <c r="K191" s="25" t="s">
        <v>229</v>
      </c>
      <c r="L191" s="25" t="s">
        <v>173</v>
      </c>
      <c r="M191" s="26">
        <v>0.1</v>
      </c>
      <c r="N191" s="27" t="s">
        <v>65</v>
      </c>
      <c r="O191" s="29"/>
    </row>
    <row r="192" spans="5:15" x14ac:dyDescent="0.15">
      <c r="E192">
        <v>173</v>
      </c>
      <c r="G192">
        <v>11</v>
      </c>
      <c r="K192" s="25" t="s">
        <v>230</v>
      </c>
      <c r="L192" s="25" t="s">
        <v>38</v>
      </c>
      <c r="M192" s="26">
        <v>1</v>
      </c>
      <c r="N192" s="27" t="s">
        <v>51</v>
      </c>
      <c r="O192" s="29"/>
    </row>
    <row r="193" spans="5:15" x14ac:dyDescent="0.15">
      <c r="E193">
        <v>174</v>
      </c>
      <c r="G193">
        <v>9</v>
      </c>
      <c r="K193" s="25" t="s">
        <v>231</v>
      </c>
      <c r="L193" s="25" t="s">
        <v>38</v>
      </c>
      <c r="M193" s="26">
        <v>1</v>
      </c>
      <c r="N193" s="27" t="s">
        <v>40</v>
      </c>
      <c r="O193" s="28">
        <f>+O194+O201</f>
        <v>0</v>
      </c>
    </row>
    <row r="194" spans="5:15" x14ac:dyDescent="0.15">
      <c r="E194">
        <v>175</v>
      </c>
      <c r="G194">
        <v>10</v>
      </c>
      <c r="K194" s="25" t="s">
        <v>232</v>
      </c>
      <c r="L194" s="25" t="s">
        <v>38</v>
      </c>
      <c r="M194" s="26">
        <v>1</v>
      </c>
      <c r="N194" s="27" t="s">
        <v>40</v>
      </c>
      <c r="O194" s="28">
        <f>+O195+O196+O197+O198+O199+O200</f>
        <v>0</v>
      </c>
    </row>
    <row r="195" spans="5:15" x14ac:dyDescent="0.15">
      <c r="E195">
        <v>176</v>
      </c>
      <c r="G195">
        <v>11</v>
      </c>
      <c r="K195" s="25" t="s">
        <v>233</v>
      </c>
      <c r="L195" s="25" t="s">
        <v>38</v>
      </c>
      <c r="M195" s="26">
        <v>890</v>
      </c>
      <c r="N195" s="27" t="s">
        <v>78</v>
      </c>
      <c r="O195" s="29"/>
    </row>
    <row r="196" spans="5:15" x14ac:dyDescent="0.15">
      <c r="E196">
        <v>177</v>
      </c>
      <c r="G196">
        <v>11</v>
      </c>
      <c r="K196" s="25" t="s">
        <v>229</v>
      </c>
      <c r="L196" s="25" t="s">
        <v>234</v>
      </c>
      <c r="M196" s="26">
        <v>0.3</v>
      </c>
      <c r="N196" s="27" t="s">
        <v>65</v>
      </c>
      <c r="O196" s="29"/>
    </row>
    <row r="197" spans="5:15" x14ac:dyDescent="0.15">
      <c r="E197">
        <v>178</v>
      </c>
      <c r="G197">
        <v>11</v>
      </c>
      <c r="K197" s="25" t="s">
        <v>235</v>
      </c>
      <c r="L197" s="25" t="s">
        <v>236</v>
      </c>
      <c r="M197" s="26">
        <v>787</v>
      </c>
      <c r="N197" s="27" t="s">
        <v>78</v>
      </c>
      <c r="O197" s="29"/>
    </row>
    <row r="198" spans="5:15" x14ac:dyDescent="0.15">
      <c r="E198">
        <v>179</v>
      </c>
      <c r="G198">
        <v>11</v>
      </c>
      <c r="K198" s="25" t="s">
        <v>237</v>
      </c>
      <c r="L198" s="25" t="s">
        <v>38</v>
      </c>
      <c r="M198" s="26">
        <v>15</v>
      </c>
      <c r="N198" s="27" t="s">
        <v>46</v>
      </c>
      <c r="O198" s="29"/>
    </row>
    <row r="199" spans="5:15" x14ac:dyDescent="0.15">
      <c r="E199">
        <v>180</v>
      </c>
      <c r="G199">
        <v>11</v>
      </c>
      <c r="K199" s="25" t="s">
        <v>238</v>
      </c>
      <c r="L199" s="25" t="s">
        <v>38</v>
      </c>
      <c r="M199" s="26">
        <v>7</v>
      </c>
      <c r="N199" s="27" t="s">
        <v>65</v>
      </c>
      <c r="O199" s="29"/>
    </row>
    <row r="200" spans="5:15" x14ac:dyDescent="0.15">
      <c r="E200">
        <v>181</v>
      </c>
      <c r="G200">
        <v>11</v>
      </c>
      <c r="K200" s="25" t="s">
        <v>239</v>
      </c>
      <c r="L200" s="25" t="s">
        <v>38</v>
      </c>
      <c r="M200" s="26">
        <v>7</v>
      </c>
      <c r="N200" s="27" t="s">
        <v>65</v>
      </c>
      <c r="O200" s="29"/>
    </row>
    <row r="201" spans="5:15" x14ac:dyDescent="0.15">
      <c r="E201">
        <v>182</v>
      </c>
      <c r="G201">
        <v>10</v>
      </c>
      <c r="K201" s="25" t="s">
        <v>240</v>
      </c>
      <c r="L201" s="25" t="s">
        <v>38</v>
      </c>
      <c r="M201" s="26">
        <v>1</v>
      </c>
      <c r="N201" s="27" t="s">
        <v>40</v>
      </c>
      <c r="O201" s="28">
        <f>+O202+O203+O204</f>
        <v>0</v>
      </c>
    </row>
    <row r="202" spans="5:15" x14ac:dyDescent="0.15">
      <c r="E202">
        <v>183</v>
      </c>
      <c r="G202">
        <v>11</v>
      </c>
      <c r="K202" s="25" t="s">
        <v>241</v>
      </c>
      <c r="L202" s="25" t="s">
        <v>38</v>
      </c>
      <c r="M202" s="26">
        <v>912</v>
      </c>
      <c r="N202" s="27" t="s">
        <v>78</v>
      </c>
      <c r="O202" s="29"/>
    </row>
    <row r="203" spans="5:15" x14ac:dyDescent="0.15">
      <c r="E203">
        <v>184</v>
      </c>
      <c r="G203">
        <v>11</v>
      </c>
      <c r="K203" s="25" t="s">
        <v>242</v>
      </c>
      <c r="L203" s="25" t="s">
        <v>38</v>
      </c>
      <c r="M203" s="26">
        <v>1219</v>
      </c>
      <c r="N203" s="27" t="s">
        <v>78</v>
      </c>
      <c r="O203" s="29"/>
    </row>
    <row r="204" spans="5:15" x14ac:dyDescent="0.15">
      <c r="E204">
        <v>185</v>
      </c>
      <c r="G204">
        <v>11</v>
      </c>
      <c r="K204" s="25" t="s">
        <v>243</v>
      </c>
      <c r="L204" s="25" t="s">
        <v>38</v>
      </c>
      <c r="M204" s="26">
        <v>15</v>
      </c>
      <c r="N204" s="27" t="s">
        <v>46</v>
      </c>
      <c r="O204" s="29"/>
    </row>
    <row r="205" spans="5:15" x14ac:dyDescent="0.15">
      <c r="E205">
        <v>186</v>
      </c>
      <c r="G205">
        <v>9</v>
      </c>
      <c r="K205" s="25" t="s">
        <v>244</v>
      </c>
      <c r="L205" s="25" t="s">
        <v>38</v>
      </c>
      <c r="M205" s="26">
        <v>1</v>
      </c>
      <c r="N205" s="27" t="s">
        <v>40</v>
      </c>
      <c r="O205" s="28">
        <f>+O206</f>
        <v>0</v>
      </c>
    </row>
    <row r="206" spans="5:15" x14ac:dyDescent="0.15">
      <c r="E206">
        <v>187</v>
      </c>
      <c r="G206">
        <v>10</v>
      </c>
      <c r="K206" s="25" t="s">
        <v>245</v>
      </c>
      <c r="L206" s="25" t="s">
        <v>38</v>
      </c>
      <c r="M206" s="26">
        <v>1</v>
      </c>
      <c r="N206" s="27" t="s">
        <v>40</v>
      </c>
      <c r="O206" s="28">
        <f>+O207</f>
        <v>0</v>
      </c>
    </row>
    <row r="207" spans="5:15" x14ac:dyDescent="0.15">
      <c r="E207">
        <v>188</v>
      </c>
      <c r="G207">
        <v>11</v>
      </c>
      <c r="K207" s="25" t="s">
        <v>246</v>
      </c>
      <c r="L207" s="25" t="s">
        <v>38</v>
      </c>
      <c r="M207" s="26">
        <v>16</v>
      </c>
      <c r="N207" s="27" t="s">
        <v>247</v>
      </c>
      <c r="O207" s="29"/>
    </row>
    <row r="208" spans="5:15" x14ac:dyDescent="0.15">
      <c r="E208">
        <v>189</v>
      </c>
      <c r="G208">
        <v>9</v>
      </c>
      <c r="K208" s="25" t="s">
        <v>248</v>
      </c>
      <c r="L208" s="25" t="s">
        <v>38</v>
      </c>
      <c r="M208" s="26">
        <v>1</v>
      </c>
      <c r="N208" s="27" t="s">
        <v>40</v>
      </c>
      <c r="O208" s="28">
        <f>+O209</f>
        <v>0</v>
      </c>
    </row>
    <row r="209" spans="5:15" x14ac:dyDescent="0.15">
      <c r="E209">
        <v>190</v>
      </c>
      <c r="G209">
        <v>10</v>
      </c>
      <c r="K209" s="25" t="s">
        <v>249</v>
      </c>
      <c r="L209" s="25" t="s">
        <v>38</v>
      </c>
      <c r="M209" s="26">
        <v>1</v>
      </c>
      <c r="N209" s="27" t="s">
        <v>40</v>
      </c>
      <c r="O209" s="28">
        <f>+O210</f>
        <v>0</v>
      </c>
    </row>
    <row r="210" spans="5:15" x14ac:dyDescent="0.15">
      <c r="E210">
        <v>191</v>
      </c>
      <c r="G210">
        <v>11</v>
      </c>
      <c r="K210" s="25" t="s">
        <v>250</v>
      </c>
      <c r="L210" s="25" t="s">
        <v>251</v>
      </c>
      <c r="M210" s="26">
        <v>4</v>
      </c>
      <c r="N210" s="27" t="s">
        <v>46</v>
      </c>
      <c r="O210" s="29"/>
    </row>
    <row r="211" spans="5:15" x14ac:dyDescent="0.15">
      <c r="E211">
        <v>192</v>
      </c>
      <c r="F211">
        <v>8</v>
      </c>
      <c r="G211">
        <v>3</v>
      </c>
      <c r="K211" s="25" t="s">
        <v>252</v>
      </c>
      <c r="L211" s="25" t="s">
        <v>38</v>
      </c>
      <c r="M211" s="26">
        <v>1</v>
      </c>
      <c r="N211" s="27" t="s">
        <v>40</v>
      </c>
      <c r="O211" s="28">
        <f>+O212+O222</f>
        <v>0</v>
      </c>
    </row>
    <row r="212" spans="5:15" x14ac:dyDescent="0.15">
      <c r="E212">
        <v>193</v>
      </c>
      <c r="F212">
        <v>9</v>
      </c>
      <c r="G212">
        <v>4</v>
      </c>
      <c r="K212" s="25" t="s">
        <v>253</v>
      </c>
      <c r="L212" s="25" t="s">
        <v>38</v>
      </c>
      <c r="M212" s="26">
        <v>1</v>
      </c>
      <c r="N212" s="27" t="s">
        <v>40</v>
      </c>
      <c r="O212" s="28">
        <f>+O213+O214+O220</f>
        <v>0</v>
      </c>
    </row>
    <row r="213" spans="5:15" x14ac:dyDescent="0.15">
      <c r="E213">
        <v>194</v>
      </c>
      <c r="F213">
        <v>14</v>
      </c>
      <c r="G213">
        <v>5</v>
      </c>
      <c r="K213" s="25" t="s">
        <v>254</v>
      </c>
      <c r="L213" s="25" t="s">
        <v>38</v>
      </c>
      <c r="M213" s="26">
        <v>1</v>
      </c>
      <c r="N213" s="27" t="s">
        <v>40</v>
      </c>
      <c r="O213" s="29"/>
    </row>
    <row r="214" spans="5:15" x14ac:dyDescent="0.15">
      <c r="E214">
        <v>195</v>
      </c>
      <c r="F214">
        <v>15</v>
      </c>
      <c r="G214">
        <v>5</v>
      </c>
      <c r="K214" s="25" t="s">
        <v>255</v>
      </c>
      <c r="L214" s="25" t="s">
        <v>38</v>
      </c>
      <c r="M214" s="26">
        <v>1</v>
      </c>
      <c r="N214" s="27" t="s">
        <v>40</v>
      </c>
      <c r="O214" s="28">
        <f>+O215</f>
        <v>0</v>
      </c>
    </row>
    <row r="215" spans="5:15" x14ac:dyDescent="0.15">
      <c r="E215">
        <v>196</v>
      </c>
      <c r="G215">
        <v>9</v>
      </c>
      <c r="K215" s="25" t="s">
        <v>256</v>
      </c>
      <c r="L215" s="25" t="s">
        <v>38</v>
      </c>
      <c r="M215" s="26">
        <v>1</v>
      </c>
      <c r="N215" s="27" t="s">
        <v>40</v>
      </c>
      <c r="O215" s="28">
        <f>+O216</f>
        <v>0</v>
      </c>
    </row>
    <row r="216" spans="5:15" x14ac:dyDescent="0.15">
      <c r="E216">
        <v>197</v>
      </c>
      <c r="G216">
        <v>10</v>
      </c>
      <c r="K216" s="25" t="s">
        <v>257</v>
      </c>
      <c r="L216" s="25" t="s">
        <v>38</v>
      </c>
      <c r="M216" s="26">
        <v>1</v>
      </c>
      <c r="N216" s="27" t="s">
        <v>40</v>
      </c>
      <c r="O216" s="28">
        <f>+O217+O218+O219</f>
        <v>0</v>
      </c>
    </row>
    <row r="217" spans="5:15" x14ac:dyDescent="0.15">
      <c r="E217">
        <v>198</v>
      </c>
      <c r="G217">
        <v>11</v>
      </c>
      <c r="K217" s="25" t="s">
        <v>258</v>
      </c>
      <c r="L217" s="25" t="s">
        <v>259</v>
      </c>
      <c r="M217" s="26">
        <v>7.4</v>
      </c>
      <c r="N217" s="27" t="s">
        <v>181</v>
      </c>
      <c r="O217" s="29"/>
    </row>
    <row r="218" spans="5:15" x14ac:dyDescent="0.15">
      <c r="E218">
        <v>199</v>
      </c>
      <c r="G218">
        <v>11</v>
      </c>
      <c r="K218" s="25" t="s">
        <v>258</v>
      </c>
      <c r="L218" s="25" t="s">
        <v>260</v>
      </c>
      <c r="M218" s="26">
        <v>136.34</v>
      </c>
      <c r="N218" s="27" t="s">
        <v>181</v>
      </c>
      <c r="O218" s="29"/>
    </row>
    <row r="219" spans="5:15" x14ac:dyDescent="0.15">
      <c r="E219">
        <v>200</v>
      </c>
      <c r="G219">
        <v>11</v>
      </c>
      <c r="K219" s="25" t="s">
        <v>258</v>
      </c>
      <c r="L219" s="25" t="s">
        <v>261</v>
      </c>
      <c r="M219" s="26">
        <v>2.84</v>
      </c>
      <c r="N219" s="27" t="s">
        <v>181</v>
      </c>
      <c r="O219" s="29"/>
    </row>
    <row r="220" spans="5:15" x14ac:dyDescent="0.15">
      <c r="E220">
        <v>201</v>
      </c>
      <c r="F220">
        <v>203</v>
      </c>
      <c r="G220">
        <v>5</v>
      </c>
      <c r="K220" s="25" t="s">
        <v>262</v>
      </c>
      <c r="L220" s="25" t="s">
        <v>38</v>
      </c>
      <c r="M220" s="26">
        <v>1</v>
      </c>
      <c r="N220" s="27" t="s">
        <v>40</v>
      </c>
      <c r="O220" s="28">
        <f>+O221</f>
        <v>0</v>
      </c>
    </row>
    <row r="221" spans="5:15" x14ac:dyDescent="0.15">
      <c r="E221">
        <v>202</v>
      </c>
      <c r="F221">
        <v>204</v>
      </c>
      <c r="G221">
        <v>6</v>
      </c>
      <c r="K221" s="25" t="s">
        <v>263</v>
      </c>
      <c r="L221" s="25" t="s">
        <v>38</v>
      </c>
      <c r="M221" s="26">
        <v>1</v>
      </c>
      <c r="N221" s="27" t="s">
        <v>40</v>
      </c>
      <c r="O221" s="29"/>
    </row>
    <row r="222" spans="5:15" x14ac:dyDescent="0.15">
      <c r="E222">
        <v>203</v>
      </c>
      <c r="F222">
        <v>23</v>
      </c>
      <c r="G222">
        <v>4</v>
      </c>
      <c r="K222" s="25" t="s">
        <v>264</v>
      </c>
      <c r="L222" s="25" t="s">
        <v>38</v>
      </c>
      <c r="M222" s="26">
        <v>1</v>
      </c>
      <c r="N222" s="27" t="s">
        <v>40</v>
      </c>
      <c r="O222" s="28">
        <f>+O223</f>
        <v>0</v>
      </c>
    </row>
    <row r="223" spans="5:15" x14ac:dyDescent="0.15">
      <c r="E223">
        <v>204</v>
      </c>
      <c r="F223">
        <v>220</v>
      </c>
      <c r="G223">
        <v>5</v>
      </c>
      <c r="K223" s="25" t="s">
        <v>265</v>
      </c>
      <c r="L223" s="25" t="s">
        <v>38</v>
      </c>
      <c r="M223" s="26">
        <v>1</v>
      </c>
      <c r="N223" s="27" t="s">
        <v>40</v>
      </c>
      <c r="O223" s="29"/>
    </row>
    <row r="224" spans="5:15" x14ac:dyDescent="0.15">
      <c r="E224">
        <v>205</v>
      </c>
      <c r="F224">
        <v>25</v>
      </c>
      <c r="G224">
        <v>2</v>
      </c>
      <c r="K224" s="25" t="s">
        <v>266</v>
      </c>
      <c r="L224" s="25" t="s">
        <v>38</v>
      </c>
      <c r="M224" s="26">
        <v>1</v>
      </c>
      <c r="N224" s="27" t="s">
        <v>40</v>
      </c>
      <c r="O224" s="29"/>
    </row>
    <row r="225" spans="5:15" x14ac:dyDescent="0.15">
      <c r="E225">
        <v>206</v>
      </c>
      <c r="F225">
        <v>26</v>
      </c>
      <c r="G225">
        <v>2</v>
      </c>
      <c r="K225" s="25" t="s">
        <v>267</v>
      </c>
      <c r="L225" s="25" t="s">
        <v>38</v>
      </c>
      <c r="M225" s="26">
        <v>1</v>
      </c>
      <c r="N225" s="27" t="s">
        <v>40</v>
      </c>
      <c r="O225" s="28">
        <f>+O226</f>
        <v>0</v>
      </c>
    </row>
    <row r="226" spans="5:15" x14ac:dyDescent="0.15">
      <c r="E226">
        <v>207</v>
      </c>
      <c r="G226">
        <v>9</v>
      </c>
      <c r="K226" s="25" t="s">
        <v>268</v>
      </c>
      <c r="L226" s="25" t="s">
        <v>269</v>
      </c>
      <c r="M226" s="26">
        <v>1</v>
      </c>
      <c r="N226" s="27" t="s">
        <v>40</v>
      </c>
      <c r="O226" s="28">
        <f>+O227</f>
        <v>0</v>
      </c>
    </row>
    <row r="227" spans="5:15" x14ac:dyDescent="0.15">
      <c r="E227">
        <v>208</v>
      </c>
      <c r="G227">
        <v>10</v>
      </c>
      <c r="K227" s="25" t="s">
        <v>270</v>
      </c>
      <c r="L227" s="25" t="s">
        <v>269</v>
      </c>
      <c r="M227" s="26">
        <v>1</v>
      </c>
      <c r="N227" s="27" t="s">
        <v>40</v>
      </c>
      <c r="O227" s="28">
        <f>+O228</f>
        <v>0</v>
      </c>
    </row>
    <row r="228" spans="5:15" x14ac:dyDescent="0.15">
      <c r="E228">
        <v>209</v>
      </c>
      <c r="G228">
        <v>11</v>
      </c>
      <c r="K228" s="25" t="s">
        <v>271</v>
      </c>
      <c r="L228" s="25" t="s">
        <v>272</v>
      </c>
      <c r="M228" s="26">
        <v>6.5000000000000002E-2</v>
      </c>
      <c r="N228" s="27" t="s">
        <v>181</v>
      </c>
      <c r="O228" s="29"/>
    </row>
    <row r="229" spans="5:15" x14ac:dyDescent="0.15">
      <c r="E229">
        <v>1</v>
      </c>
      <c r="F229">
        <v>4</v>
      </c>
      <c r="G229">
        <v>1</v>
      </c>
      <c r="K229" s="30" t="s">
        <v>273</v>
      </c>
      <c r="L229" s="30" t="s">
        <v>38</v>
      </c>
      <c r="M229" s="31"/>
      <c r="N229" s="32" t="s">
        <v>38</v>
      </c>
      <c r="O229" s="33">
        <f>+O21+O224+O225</f>
        <v>0</v>
      </c>
    </row>
    <row r="230" spans="5:15" x14ac:dyDescent="0.15">
      <c r="M230" s="34"/>
      <c r="O230" s="35"/>
    </row>
    <row r="231" spans="5:15" ht="14.25" thickTop="1" x14ac:dyDescent="0.15">
      <c r="K231" s="36" t="s">
        <v>274</v>
      </c>
      <c r="O231" s="37">
        <f>+O229</f>
        <v>0</v>
      </c>
    </row>
    <row r="232" spans="5:15" x14ac:dyDescent="0.15">
      <c r="K232" s="38" t="s">
        <v>275</v>
      </c>
      <c r="O232" s="39">
        <f>ROUNDDOWN(工事価格*0.1,0)</f>
        <v>0</v>
      </c>
    </row>
    <row r="233" spans="5:15" ht="14.25" thickBot="1" x14ac:dyDescent="0.2">
      <c r="K233" s="40" t="s">
        <v>276</v>
      </c>
      <c r="O233" s="41">
        <f>工事価格+消費税</f>
        <v>0</v>
      </c>
    </row>
    <row r="234" spans="5:15" ht="14.25" thickTop="1" x14ac:dyDescent="0.15"/>
  </sheetData>
  <sheetProtection algorithmName="SHA-512" hashValue="I+/vMX5knP+/hDaenRkjVfdPPITAbCdAKUNNB/S43ZEd7uprat1g48RAS+jGfc4SrFVfJ8ZQ9I2niIo+q+l5qg==" saltValue="0OT33iM9iyX1n4xUkEZVskuhp4KVZX0x8TSdp8WPhb4Stlanj0ZfTUZNc0K5JaomgOw4PfhUaMBf7orwDf6Onw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230:O233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229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2025-07-17T06:47:49Z</cp:lastPrinted>
  <dcterms:created xsi:type="dcterms:W3CDTF">2014-01-09T08:55:00Z</dcterms:created>
  <dcterms:modified xsi:type="dcterms:W3CDTF">2025-07-17T06:47:56Z</dcterms:modified>
</cp:coreProperties>
</file>