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1505"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5" l="1"/>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<sst xmlns="http://schemas.openxmlformats.org/spreadsheetml/2006/main" count="5333" uniqueCount="2302">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</sst>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3">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29" fillId="32" borderId="114" xfId="0" applyFont="1" applyFill="1" applyBorder="1" applyAlignment="1" applyProtection="1">
      <alignment horizontal="left" vertical="center" shrinkToFit="1"/>
      <protection locked="0"/>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1036583" y="38159121"/>
              <a:ext cx="17801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1036583" y="39761948"/>
              <a:ext cx="17801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1036583" y="38159121"/>
              <a:ext cx="178019" cy="236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1036583" y="22071724"/>
              <a:ext cx="178019" cy="3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1036583" y="24659897"/>
              <a:ext cx="178019" cy="3420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39514" y="27609362"/>
              <a:ext cx="178019" cy="269328"/>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4941426" y="271298"/>
          <a:ext cx="7561813" cy="1013195"/>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233652" y="27149534"/>
              <a:ext cx="178019" cy="729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233652" y="27149534"/>
              <a:ext cx="178019" cy="729156"/>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7531624" y="121831"/>
          <a:ext cx="6877043" cy="2857498"/>
          <a:chOff x="7721063" y="113367"/>
          <a:chExt cx="7665428" cy="3347019"/>
        </a:xfrm>
      </xdr:grpSpPr>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xmlns=""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xmlns=""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xmlns=""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1036583" y="38159121"/>
              <a:ext cx="17801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xmlns="" id="{00000000-0008-0000-0100-000036000000}"/>
                </a:ext>
              </a:extLst>
            </xdr:cNvPr>
            <xdr:cNvGrpSpPr>
              <a:grpSpLocks/>
            </xdr:cNvGrpSpPr>
          </xdr:nvGrpSpPr>
          <xdr:grpSpPr bwMode="auto">
            <a:xfrm>
              <a:off x="1036583" y="38159121"/>
              <a:ext cx="178019" cy="236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xmlns="" id="{00000000-0008-0000-0100-00003E000000}"/>
                </a:ext>
              </a:extLst>
            </xdr:cNvPr>
            <xdr:cNvGrpSpPr>
              <a:grpSpLocks/>
            </xdr:cNvGrpSpPr>
          </xdr:nvGrpSpPr>
          <xdr:grpSpPr bwMode="auto">
            <a:xfrm>
              <a:off x="1036583" y="38159121"/>
              <a:ext cx="17801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xmlns="" id="{00000000-0008-0000-0100-0000C03C0000}"/>
                </a:ext>
              </a:extLst>
            </xdr:cNvPr>
            <xdr:cNvGrpSpPr>
              <a:grpSpLocks/>
            </xdr:cNvGrpSpPr>
          </xdr:nvGrpSpPr>
          <xdr:grpSpPr bwMode="auto">
            <a:xfrm>
              <a:off x="1036583" y="38159121"/>
              <a:ext cx="178019" cy="236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xmlns="" id="{00000000-0008-0000-0100-0000C13C0000}"/>
                </a:ext>
              </a:extLst>
            </xdr:cNvPr>
            <xdr:cNvGrpSpPr>
              <a:grpSpLocks/>
            </xdr:cNvGrpSpPr>
          </xdr:nvGrpSpPr>
          <xdr:grpSpPr bwMode="auto">
            <a:xfrm>
              <a:off x="1036583" y="38159121"/>
              <a:ext cx="17801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xmlns="" id="{00000000-0008-0000-0100-0000C23C0000}"/>
                </a:ext>
              </a:extLst>
            </xdr:cNvPr>
            <xdr:cNvGrpSpPr>
              <a:grpSpLocks/>
            </xdr:cNvGrpSpPr>
          </xdr:nvGrpSpPr>
          <xdr:grpSpPr bwMode="auto">
            <a:xfrm>
              <a:off x="1036583" y="38159121"/>
              <a:ext cx="178019" cy="236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xmlns="" id="{00000000-0008-0000-0100-0000C33C0000}"/>
                </a:ext>
              </a:extLst>
            </xdr:cNvPr>
            <xdr:cNvGrpSpPr>
              <a:grpSpLocks/>
            </xdr:cNvGrpSpPr>
          </xdr:nvGrpSpPr>
          <xdr:grpSpPr bwMode="auto">
            <a:xfrm>
              <a:off x="1036583" y="36160513"/>
              <a:ext cx="178019" cy="1834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xmlns="" id="{00000000-0008-0000-0100-0000C43C0000}"/>
                </a:ext>
              </a:extLst>
            </xdr:cNvPr>
            <xdr:cNvGrpSpPr>
              <a:grpSpLocks/>
            </xdr:cNvGrpSpPr>
          </xdr:nvGrpSpPr>
          <xdr:grpSpPr bwMode="auto">
            <a:xfrm>
              <a:off x="1036583" y="37824103"/>
              <a:ext cx="178019" cy="170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xmlns="" id="{00000000-0008-0000-0100-0000C53C0000}"/>
                </a:ext>
              </a:extLst>
            </xdr:cNvPr>
            <xdr:cNvGrpSpPr>
              <a:grpSpLocks/>
            </xdr:cNvGrpSpPr>
          </xdr:nvGrpSpPr>
          <xdr:grpSpPr bwMode="auto">
            <a:xfrm>
              <a:off x="1036583" y="33436034"/>
              <a:ext cx="178019" cy="473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xmlns="" id="{00000000-0008-0000-0100-0000C63C0000}"/>
                </a:ext>
              </a:extLst>
            </xdr:cNvPr>
            <xdr:cNvGrpSpPr>
              <a:grpSpLocks/>
            </xdr:cNvGrpSpPr>
          </xdr:nvGrpSpPr>
          <xdr:grpSpPr bwMode="auto">
            <a:xfrm>
              <a:off x="1036583" y="37824103"/>
              <a:ext cx="178019" cy="170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xmlns="" id="{00000000-0008-0000-0100-0000C73C0000}"/>
                </a:ext>
              </a:extLst>
            </xdr:cNvPr>
            <xdr:cNvGrpSpPr>
              <a:grpSpLocks/>
            </xdr:cNvGrpSpPr>
          </xdr:nvGrpSpPr>
          <xdr:grpSpPr bwMode="auto">
            <a:xfrm>
              <a:off x="1036583" y="33436034"/>
              <a:ext cx="178019" cy="473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xmlns="" id="{00000000-0008-0000-0100-0000C83C0000}"/>
                </a:ext>
              </a:extLst>
            </xdr:cNvPr>
            <xdr:cNvGrpSpPr>
              <a:grpSpLocks/>
            </xdr:cNvGrpSpPr>
          </xdr:nvGrpSpPr>
          <xdr:grpSpPr bwMode="auto">
            <a:xfrm>
              <a:off x="1036583" y="37824103"/>
              <a:ext cx="178019" cy="170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xmlns="" id="{00000000-0008-0000-0100-0000C93C0000}"/>
                </a:ext>
              </a:extLst>
            </xdr:cNvPr>
            <xdr:cNvGrpSpPr>
              <a:grpSpLocks/>
            </xdr:cNvGrpSpPr>
          </xdr:nvGrpSpPr>
          <xdr:grpSpPr bwMode="auto">
            <a:xfrm>
              <a:off x="1036583" y="33436034"/>
              <a:ext cx="178019" cy="473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xmlns="" id="{00000000-0008-0000-0100-0000CA3C0000}"/>
                </a:ext>
              </a:extLst>
            </xdr:cNvPr>
            <xdr:cNvGrpSpPr>
              <a:grpSpLocks/>
            </xdr:cNvGrpSpPr>
          </xdr:nvGrpSpPr>
          <xdr:grpSpPr bwMode="auto">
            <a:xfrm>
              <a:off x="1036583" y="36160513"/>
              <a:ext cx="178019" cy="1834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xmlns="" id="{00000000-0008-0000-0100-0000CB3C0000}"/>
                </a:ext>
              </a:extLst>
            </xdr:cNvPr>
            <xdr:cNvGrpSpPr>
              <a:grpSpLocks/>
            </xdr:cNvGrpSpPr>
          </xdr:nvGrpSpPr>
          <xdr:grpSpPr bwMode="auto">
            <a:xfrm>
              <a:off x="1036583" y="37824103"/>
              <a:ext cx="178019" cy="170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xmlns="" id="{00000000-0008-0000-0100-0000CC3C0000}"/>
                </a:ext>
              </a:extLst>
            </xdr:cNvPr>
            <xdr:cNvGrpSpPr>
              <a:grpSpLocks/>
            </xdr:cNvGrpSpPr>
          </xdr:nvGrpSpPr>
          <xdr:grpSpPr bwMode="auto">
            <a:xfrm>
              <a:off x="1036583" y="36160513"/>
              <a:ext cx="178019" cy="1834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xmlns="" id="{00000000-0008-0000-0100-0000CD3C0000}"/>
                </a:ext>
              </a:extLst>
            </xdr:cNvPr>
            <xdr:cNvGrpSpPr>
              <a:grpSpLocks/>
            </xdr:cNvGrpSpPr>
          </xdr:nvGrpSpPr>
          <xdr:grpSpPr bwMode="auto">
            <a:xfrm>
              <a:off x="1036583" y="37824103"/>
              <a:ext cx="178019" cy="170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xmlns="" id="{00000000-0008-0000-0100-0000CE3C0000}"/>
                </a:ext>
              </a:extLst>
            </xdr:cNvPr>
            <xdr:cNvGrpSpPr>
              <a:grpSpLocks/>
            </xdr:cNvGrpSpPr>
          </xdr:nvGrpSpPr>
          <xdr:grpSpPr bwMode="auto">
            <a:xfrm>
              <a:off x="1036583" y="33436034"/>
              <a:ext cx="178019" cy="473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xmlns="" id="{00000000-0008-0000-0100-0000CF3C0000}"/>
                </a:ext>
              </a:extLst>
            </xdr:cNvPr>
            <xdr:cNvGrpSpPr>
              <a:grpSpLocks/>
            </xdr:cNvGrpSpPr>
          </xdr:nvGrpSpPr>
          <xdr:grpSpPr bwMode="auto">
            <a:xfrm>
              <a:off x="1036583" y="33436034"/>
              <a:ext cx="178019" cy="473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xmlns="" id="{00000000-0008-0000-0100-0000D03C0000}"/>
                </a:ext>
              </a:extLst>
            </xdr:cNvPr>
            <xdr:cNvGrpSpPr>
              <a:grpSpLocks/>
            </xdr:cNvGrpSpPr>
          </xdr:nvGrpSpPr>
          <xdr:grpSpPr bwMode="auto">
            <a:xfrm>
              <a:off x="1036583" y="33436034"/>
              <a:ext cx="178019" cy="473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xmlns=""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xmlns=""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xmlns=""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xmlns=""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xmlns=""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xmlns=""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xmlns=""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xmlns=""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xmlns=""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xmlns=""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xmlns=""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xmlns=""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xmlns=""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xmlns="" id="{00000000-0008-0000-0100-0000D13C0000}"/>
                </a:ext>
              </a:extLst>
            </xdr:cNvPr>
            <xdr:cNvGrpSpPr>
              <a:grpSpLocks/>
            </xdr:cNvGrpSpPr>
          </xdr:nvGrpSpPr>
          <xdr:grpSpPr bwMode="auto">
            <a:xfrm>
              <a:off x="1036583" y="36160513"/>
              <a:ext cx="178019" cy="18629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xmlns="" id="{00000000-0008-0000-0100-0000D23C0000}"/>
                </a:ext>
              </a:extLst>
            </xdr:cNvPr>
            <xdr:cNvGrpSpPr>
              <a:grpSpLocks/>
            </xdr:cNvGrpSpPr>
          </xdr:nvGrpSpPr>
          <xdr:grpSpPr bwMode="auto">
            <a:xfrm>
              <a:off x="1036583" y="37824103"/>
              <a:ext cx="178019" cy="3350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xmlns="" id="{00000000-0008-0000-0100-0000D33C0000}"/>
                </a:ext>
              </a:extLst>
            </xdr:cNvPr>
            <xdr:cNvGrpSpPr>
              <a:grpSpLocks/>
            </xdr:cNvGrpSpPr>
          </xdr:nvGrpSpPr>
          <xdr:grpSpPr bwMode="auto">
            <a:xfrm>
              <a:off x="1036583" y="36160513"/>
              <a:ext cx="178019" cy="18629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xmlns="" id="{00000000-0008-0000-0100-0000D43C0000}"/>
                </a:ext>
              </a:extLst>
            </xdr:cNvPr>
            <xdr:cNvGrpSpPr>
              <a:grpSpLocks/>
            </xdr:cNvGrpSpPr>
          </xdr:nvGrpSpPr>
          <xdr:grpSpPr bwMode="auto">
            <a:xfrm>
              <a:off x="1036583" y="37824103"/>
              <a:ext cx="178019" cy="3350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xmlns="" id="{00000000-0008-0000-0100-0000D53C0000}"/>
                </a:ext>
              </a:extLst>
            </xdr:cNvPr>
            <xdr:cNvGrpSpPr>
              <a:grpSpLocks/>
            </xdr:cNvGrpSpPr>
          </xdr:nvGrpSpPr>
          <xdr:grpSpPr bwMode="auto">
            <a:xfrm>
              <a:off x="1036583" y="36160513"/>
              <a:ext cx="178019" cy="18629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xmlns="" id="{00000000-0008-0000-0100-0000D63C0000}"/>
                </a:ext>
              </a:extLst>
            </xdr:cNvPr>
            <xdr:cNvGrpSpPr>
              <a:grpSpLocks/>
            </xdr:cNvGrpSpPr>
          </xdr:nvGrpSpPr>
          <xdr:grpSpPr bwMode="auto">
            <a:xfrm>
              <a:off x="1036583" y="37824103"/>
              <a:ext cx="178019" cy="3350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xmlns=""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xmlns=""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xmlns=""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xmlns=""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xmlns=""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xmlns=""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xmlns=""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xmlns=""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xmlns=""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xmlns=""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xmlns=""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xmlns=""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xmlns=""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xmlns=""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algorithmName="SHA-512" hashValue="oqgZR4NqyEdtZsKFki+MWdv6+Eld19bfwDZguZ7+AEpZg+wcn5MHRhUAr/ASXLfu+lSSiQxkq3XOUZdqd59PiA==" saltValue="+KJDWTlgB0Jrc3dA8ZxQnA==" spinCount="100000" sheet="1" objects="1" scenarios="1"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topLeftCell="A118" zoomScale="145" zoomScaleNormal="120" zoomScaleSheetLayoutView="145" workbookViewId="0">
      <selection activeCell="M122" sqref="M12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6" t="s">
        <v>16</v>
      </c>
      <c r="AA1" s="776"/>
      <c r="AB1" s="776"/>
      <c r="AC1" s="776"/>
      <c r="AD1" s="776" t="str">
        <f>IF(基本情報入力シート!C32="","",基本情報入力シート!C32)</f>
        <v/>
      </c>
      <c r="AE1" s="776"/>
      <c r="AF1" s="776"/>
      <c r="AG1" s="776"/>
      <c r="AH1" s="776"/>
      <c r="AI1" s="776"/>
      <c r="AJ1" s="776"/>
      <c r="AK1" s="77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5" t="s">
        <v>2151</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5" t="s">
        <v>23</v>
      </c>
      <c r="C6" s="796"/>
      <c r="D6" s="796"/>
      <c r="E6" s="796"/>
      <c r="F6" s="796"/>
      <c r="G6" s="796"/>
      <c r="H6" s="792" t="str">
        <f>IF(基本情報入力シート!M36="","",基本情報入力シート!M36)</f>
        <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90"/>
    </row>
    <row r="7" spans="1:50" s="91" customFormat="1" ht="22.5" customHeight="1">
      <c r="A7" s="90"/>
      <c r="B7" s="786" t="s">
        <v>22</v>
      </c>
      <c r="C7" s="787"/>
      <c r="D7" s="787"/>
      <c r="E7" s="787"/>
      <c r="F7" s="787"/>
      <c r="G7" s="787"/>
      <c r="H7" s="797" t="str">
        <f>IF(基本情報入力シート!M37="","",基本情報入力シート!M37)</f>
        <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90"/>
    </row>
    <row r="8" spans="1:50" s="91" customFormat="1" ht="12.75" customHeight="1">
      <c r="A8" s="90"/>
      <c r="B8" s="780" t="s">
        <v>18</v>
      </c>
      <c r="C8" s="781"/>
      <c r="D8" s="781"/>
      <c r="E8" s="781"/>
      <c r="F8" s="781"/>
      <c r="G8" s="781"/>
      <c r="H8" s="92" t="s">
        <v>1</v>
      </c>
      <c r="I8" s="788" t="str">
        <f>IF(基本情報入力シート!AC38="－","",基本情報入力シート!AC38)</f>
        <v/>
      </c>
      <c r="J8" s="788"/>
      <c r="K8" s="788"/>
      <c r="L8" s="788"/>
      <c r="M8" s="78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2"/>
      <c r="C9" s="783"/>
      <c r="D9" s="783"/>
      <c r="E9" s="783"/>
      <c r="F9" s="783"/>
      <c r="G9" s="783"/>
      <c r="H9" s="800" t="str">
        <f>IF(基本情報入力シート!M39="","",基本情報入力シート!M39)</f>
        <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90"/>
    </row>
    <row r="10" spans="1:50" s="91" customFormat="1" ht="12" customHeight="1">
      <c r="A10" s="90"/>
      <c r="B10" s="784"/>
      <c r="C10" s="785"/>
      <c r="D10" s="785"/>
      <c r="E10" s="785"/>
      <c r="F10" s="785"/>
      <c r="G10" s="785"/>
      <c r="H10" s="777" t="str">
        <f>IF(基本情報入力シート!M40="","",基本情報入力シート!M40)</f>
        <v/>
      </c>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9"/>
      <c r="AL10" s="90"/>
    </row>
    <row r="11" spans="1:50" s="91" customFormat="1" ht="15" customHeight="1">
      <c r="A11" s="90"/>
      <c r="B11" s="790" t="s">
        <v>0</v>
      </c>
      <c r="C11" s="791"/>
      <c r="D11" s="791"/>
      <c r="E11" s="791"/>
      <c r="F11" s="791"/>
      <c r="G11" s="791"/>
      <c r="H11" s="792" t="str">
        <f>IF(基本情報入力シート!M43="","",基本情報入力シート!M43)</f>
        <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90"/>
      <c r="AT11" s="96"/>
      <c r="AU11" s="96"/>
      <c r="AV11" s="96"/>
      <c r="AW11" s="96"/>
      <c r="AX11" s="96"/>
    </row>
    <row r="12" spans="1:50" s="91" customFormat="1" ht="22.5" customHeight="1">
      <c r="A12" s="90"/>
      <c r="B12" s="782" t="s">
        <v>19</v>
      </c>
      <c r="C12" s="783"/>
      <c r="D12" s="783"/>
      <c r="E12" s="783"/>
      <c r="F12" s="783"/>
      <c r="G12" s="783"/>
      <c r="H12" s="777" t="str">
        <f>IF(基本情報入力シート!M44="","",基本情報入力シート!M44)</f>
        <v/>
      </c>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9"/>
      <c r="AL12" s="90"/>
      <c r="AT12" s="96"/>
      <c r="AU12" s="96"/>
      <c r="AV12" s="96"/>
      <c r="AW12" s="96"/>
      <c r="AX12" s="96"/>
    </row>
    <row r="13" spans="1:50" s="91" customFormat="1" ht="17.25" customHeight="1">
      <c r="A13" s="90"/>
      <c r="B13" s="803" t="s">
        <v>20</v>
      </c>
      <c r="C13" s="803"/>
      <c r="D13" s="803"/>
      <c r="E13" s="803"/>
      <c r="F13" s="803"/>
      <c r="G13" s="803"/>
      <c r="H13" s="789" t="s">
        <v>8</v>
      </c>
      <c r="I13" s="789"/>
      <c r="J13" s="789"/>
      <c r="K13" s="786"/>
      <c r="L13" s="804" t="str">
        <f>IF(基本情報入力シート!M45="","",基本情報入力シート!M45)</f>
        <v/>
      </c>
      <c r="M13" s="804"/>
      <c r="N13" s="804"/>
      <c r="O13" s="804"/>
      <c r="P13" s="804"/>
      <c r="Q13" s="804"/>
      <c r="R13" s="804"/>
      <c r="S13" s="804"/>
      <c r="T13" s="804"/>
      <c r="U13" s="804"/>
      <c r="V13" s="803" t="s">
        <v>21</v>
      </c>
      <c r="W13" s="803"/>
      <c r="X13" s="803"/>
      <c r="Y13" s="803"/>
      <c r="Z13" s="804" t="str">
        <f>IF(基本情報入力シート!M46="","",基本情報入力シート!M46)</f>
        <v/>
      </c>
      <c r="AA13" s="804"/>
      <c r="AB13" s="804"/>
      <c r="AC13" s="804"/>
      <c r="AD13" s="804"/>
      <c r="AE13" s="804"/>
      <c r="AF13" s="804"/>
      <c r="AG13" s="804"/>
      <c r="AH13" s="804"/>
      <c r="AI13" s="804"/>
      <c r="AJ13" s="804"/>
      <c r="AK13" s="804"/>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6" t="s">
        <v>1956</v>
      </c>
      <c r="C17" s="807"/>
      <c r="D17" s="807"/>
      <c r="E17" s="807"/>
      <c r="F17" s="807"/>
      <c r="G17" s="807"/>
      <c r="H17" s="807"/>
      <c r="I17" s="807"/>
      <c r="J17" s="807"/>
      <c r="K17" s="807"/>
      <c r="L17" s="807"/>
      <c r="M17" s="807"/>
      <c r="N17" s="807"/>
      <c r="O17" s="807"/>
      <c r="P17" s="807"/>
      <c r="Q17" s="807"/>
      <c r="R17" s="807"/>
      <c r="S17" s="807"/>
      <c r="T17" s="807"/>
      <c r="U17" s="807"/>
      <c r="V17" s="807"/>
      <c r="W17" s="808"/>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09"/>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0" t="s">
        <v>2100</v>
      </c>
      <c r="AN20" s="931"/>
      <c r="AO20" s="931"/>
      <c r="AP20" s="931"/>
      <c r="AQ20" s="931"/>
      <c r="AR20" s="931"/>
      <c r="AS20" s="931"/>
      <c r="AT20" s="931"/>
      <c r="AU20" s="931"/>
      <c r="AV20" s="931"/>
      <c r="AW20" s="931"/>
      <c r="AX20" s="931"/>
      <c r="AY20" s="931"/>
      <c r="AZ20" s="931"/>
      <c r="BA20" s="932"/>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2" t="s">
        <v>2049</v>
      </c>
      <c r="C24" s="773"/>
      <c r="D24" s="773"/>
      <c r="E24" s="773"/>
      <c r="F24" s="773"/>
      <c r="G24" s="773"/>
      <c r="H24" s="773"/>
      <c r="I24" s="773"/>
      <c r="J24" s="773"/>
      <c r="K24" s="773"/>
      <c r="L24" s="773"/>
      <c r="M24" s="773"/>
      <c r="N24" s="773"/>
      <c r="O24" s="773"/>
      <c r="P24" s="773"/>
      <c r="Q24" s="774"/>
      <c r="R24" s="774"/>
      <c r="S24" s="774"/>
      <c r="T24" s="774"/>
      <c r="U24" s="774"/>
      <c r="V24" s="774"/>
      <c r="W24" s="775"/>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6">
        <f>Q19-Q20</f>
        <v>0</v>
      </c>
      <c r="R25" s="897"/>
      <c r="S25" s="897"/>
      <c r="T25" s="897"/>
      <c r="U25" s="897"/>
      <c r="V25" s="897"/>
      <c r="W25" s="115" t="s">
        <v>4</v>
      </c>
      <c r="X25" s="86" t="s">
        <v>75</v>
      </c>
      <c r="Y25" s="898"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899"/>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2" t="s">
        <v>2098</v>
      </c>
      <c r="AN27" s="943"/>
      <c r="AO27" s="943"/>
      <c r="AP27" s="943"/>
      <c r="AQ27" s="943"/>
      <c r="AR27" s="943"/>
      <c r="AS27" s="943"/>
      <c r="AT27" s="943"/>
      <c r="AU27" s="943"/>
      <c r="AV27" s="943"/>
      <c r="AW27" s="943"/>
      <c r="AX27" s="943"/>
      <c r="AY27" s="943"/>
      <c r="AZ27" s="943"/>
      <c r="BA27" s="944"/>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5" t="s">
        <v>1929</v>
      </c>
      <c r="D29" s="765"/>
      <c r="E29" s="766"/>
      <c r="F29" s="124"/>
      <c r="G29" s="769" t="s">
        <v>1921</v>
      </c>
      <c r="H29" s="770"/>
      <c r="I29" s="770"/>
      <c r="J29" s="771"/>
      <c r="K29" s="751" t="s">
        <v>1922</v>
      </c>
      <c r="L29" s="751"/>
      <c r="M29" s="751"/>
      <c r="N29" s="751"/>
      <c r="O29" s="753"/>
      <c r="P29" s="754"/>
      <c r="Q29" s="757" t="s">
        <v>1923</v>
      </c>
      <c r="R29" s="757"/>
      <c r="S29" s="757"/>
      <c r="T29" s="757"/>
      <c r="U29" s="759"/>
      <c r="V29" s="760"/>
      <c r="W29" s="760"/>
      <c r="X29" s="760"/>
      <c r="Y29" s="760"/>
      <c r="Z29" s="760"/>
      <c r="AA29" s="760"/>
      <c r="AB29" s="760"/>
      <c r="AC29" s="760"/>
      <c r="AD29" s="760"/>
      <c r="AE29" s="760"/>
      <c r="AF29" s="760"/>
      <c r="AG29" s="760"/>
      <c r="AH29" s="760"/>
      <c r="AI29" s="760"/>
      <c r="AJ29" s="760"/>
      <c r="AK29" s="761"/>
      <c r="AL29" s="125"/>
      <c r="AM29" s="83" t="b">
        <v>0</v>
      </c>
    </row>
    <row r="30" spans="1:53" ht="18" customHeight="1" thickBot="1">
      <c r="A30" s="85"/>
      <c r="B30" s="725"/>
      <c r="C30" s="767"/>
      <c r="D30" s="767"/>
      <c r="E30" s="768"/>
      <c r="F30" s="126"/>
      <c r="G30" s="707" t="s">
        <v>1924</v>
      </c>
      <c r="H30" s="708"/>
      <c r="I30" s="708"/>
      <c r="J30" s="709"/>
      <c r="K30" s="752"/>
      <c r="L30" s="752"/>
      <c r="M30" s="752"/>
      <c r="N30" s="752"/>
      <c r="O30" s="755"/>
      <c r="P30" s="756"/>
      <c r="Q30" s="758"/>
      <c r="R30" s="758"/>
      <c r="S30" s="758"/>
      <c r="T30" s="758"/>
      <c r="U30" s="762"/>
      <c r="V30" s="763"/>
      <c r="W30" s="763"/>
      <c r="X30" s="763"/>
      <c r="Y30" s="763"/>
      <c r="Z30" s="763"/>
      <c r="AA30" s="763"/>
      <c r="AB30" s="763"/>
      <c r="AC30" s="763"/>
      <c r="AD30" s="763"/>
      <c r="AE30" s="763"/>
      <c r="AF30" s="763"/>
      <c r="AG30" s="763"/>
      <c r="AH30" s="763"/>
      <c r="AI30" s="763"/>
      <c r="AJ30" s="763"/>
      <c r="AK30" s="764"/>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41"/>
      <c r="R37" s="742"/>
      <c r="S37" s="742"/>
      <c r="T37" s="742"/>
      <c r="U37" s="742"/>
      <c r="V37" s="74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0" t="s">
        <v>2095</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3" t="s">
        <v>1919</v>
      </c>
      <c r="C60" s="834"/>
      <c r="D60" s="834"/>
      <c r="E60" s="834"/>
      <c r="F60" s="834"/>
      <c r="G60" s="834"/>
      <c r="H60" s="834"/>
      <c r="I60" s="834"/>
      <c r="J60" s="834"/>
      <c r="K60" s="834"/>
      <c r="L60" s="834"/>
      <c r="M60" s="834"/>
      <c r="N60" s="834"/>
      <c r="O60" s="834"/>
      <c r="P60" s="834"/>
      <c r="Q60" s="834"/>
      <c r="R60" s="834"/>
      <c r="S60" s="835"/>
      <c r="T60" s="836">
        <f>'別紙様式3-3（６月以降分）'!N6</f>
        <v>0</v>
      </c>
      <c r="U60" s="837"/>
      <c r="V60" s="837"/>
      <c r="W60" s="837"/>
      <c r="X60" s="837"/>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2" t="s">
        <v>1931</v>
      </c>
      <c r="D62" s="843"/>
      <c r="E62" s="843"/>
      <c r="F62" s="843"/>
      <c r="G62" s="843"/>
      <c r="H62" s="843"/>
      <c r="I62" s="843"/>
      <c r="J62" s="843"/>
      <c r="K62" s="843"/>
      <c r="L62" s="843"/>
      <c r="M62" s="843"/>
      <c r="N62" s="843"/>
      <c r="O62" s="843"/>
      <c r="P62" s="843"/>
      <c r="Q62" s="843"/>
      <c r="R62" s="843"/>
      <c r="S62" s="843"/>
      <c r="T62" s="838"/>
      <c r="U62" s="839"/>
      <c r="V62" s="839"/>
      <c r="W62" s="839"/>
      <c r="X62" s="840"/>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1" t="s">
        <v>1932</v>
      </c>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19" t="s">
        <v>129</v>
      </c>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5"/>
      <c r="D67" s="946"/>
      <c r="E67" s="817" t="s">
        <v>128</v>
      </c>
      <c r="F67" s="817"/>
      <c r="G67" s="817"/>
      <c r="H67" s="817"/>
      <c r="I67" s="817"/>
      <c r="J67" s="817"/>
      <c r="K67" s="817"/>
      <c r="L67" s="817"/>
      <c r="M67" s="817"/>
      <c r="N67" s="817"/>
      <c r="O67" s="817"/>
      <c r="P67" s="817"/>
      <c r="Q67" s="817"/>
      <c r="R67" s="817"/>
      <c r="S67" s="817"/>
      <c r="T67" s="817"/>
      <c r="U67" s="817"/>
      <c r="V67" s="817"/>
      <c r="W67" s="817"/>
      <c r="X67" s="817"/>
      <c r="Y67" s="817"/>
      <c r="Z67" s="818"/>
      <c r="AA67" s="86" t="s">
        <v>75</v>
      </c>
      <c r="AB67" s="120" t="str">
        <f>IF('別紙様式3-2（４・５月）'!AF6="継続ベア加算なし","",IF(AM66=TRUE,"○","×"))</f>
        <v/>
      </c>
      <c r="AC67" s="150"/>
      <c r="AD67" s="151"/>
      <c r="AE67" s="151"/>
      <c r="AF67" s="151"/>
      <c r="AG67" s="151"/>
      <c r="AH67" s="151"/>
      <c r="AI67" s="151"/>
      <c r="AJ67" s="151"/>
      <c r="AK67" s="151"/>
      <c r="AL67" s="151"/>
      <c r="AM67" s="936" t="s">
        <v>2106</v>
      </c>
      <c r="AN67" s="937"/>
      <c r="AO67" s="937"/>
      <c r="AP67" s="937"/>
      <c r="AQ67" s="937"/>
      <c r="AR67" s="937"/>
      <c r="AS67" s="937"/>
      <c r="AT67" s="937"/>
      <c r="AU67" s="937"/>
      <c r="AV67" s="937"/>
      <c r="AW67" s="937"/>
      <c r="AX67" s="937"/>
      <c r="AY67" s="937"/>
      <c r="AZ67" s="937"/>
      <c r="BA67" s="93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39"/>
      <c r="AN68" s="940"/>
      <c r="AO68" s="940"/>
      <c r="AP68" s="940"/>
      <c r="AQ68" s="940"/>
      <c r="AR68" s="940"/>
      <c r="AS68" s="940"/>
      <c r="AT68" s="940"/>
      <c r="AU68" s="940"/>
      <c r="AV68" s="940"/>
      <c r="AW68" s="940"/>
      <c r="AX68" s="940"/>
      <c r="AY68" s="940"/>
      <c r="AZ68" s="940"/>
      <c r="BA68" s="94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19" t="s">
        <v>2175</v>
      </c>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3" t="s">
        <v>1991</v>
      </c>
      <c r="D71" s="834"/>
      <c r="E71" s="834"/>
      <c r="F71" s="834"/>
      <c r="G71" s="834"/>
      <c r="H71" s="834"/>
      <c r="I71" s="834"/>
      <c r="J71" s="834"/>
      <c r="K71" s="834"/>
      <c r="L71" s="834"/>
      <c r="M71" s="834"/>
      <c r="N71" s="834"/>
      <c r="O71" s="834"/>
      <c r="P71" s="834"/>
      <c r="Q71" s="834"/>
      <c r="R71" s="834"/>
      <c r="S71" s="834"/>
      <c r="T71" s="835"/>
      <c r="U71" s="947">
        <f>'別紙様式3-2（４・５月）'!N8</f>
        <v>0</v>
      </c>
      <c r="V71" s="948"/>
      <c r="W71" s="948"/>
      <c r="X71" s="948"/>
      <c r="Y71" s="948"/>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49" t="s">
        <v>1990</v>
      </c>
      <c r="D72" s="950"/>
      <c r="E72" s="950"/>
      <c r="F72" s="950"/>
      <c r="G72" s="950"/>
      <c r="H72" s="950"/>
      <c r="I72" s="950"/>
      <c r="J72" s="950"/>
      <c r="K72" s="950"/>
      <c r="L72" s="950"/>
      <c r="M72" s="950"/>
      <c r="N72" s="950"/>
      <c r="O72" s="950"/>
      <c r="P72" s="950"/>
      <c r="Q72" s="950"/>
      <c r="R72" s="950"/>
      <c r="S72" s="950"/>
      <c r="T72" s="951"/>
      <c r="U72" s="947">
        <f>U73+U77</f>
        <v>0</v>
      </c>
      <c r="V72" s="948"/>
      <c r="W72" s="948"/>
      <c r="X72" s="948"/>
      <c r="Y72" s="948"/>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2" t="s">
        <v>2176</v>
      </c>
      <c r="D73" s="823"/>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2"/>
      <c r="D74" s="823"/>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2"/>
      <c r="D75" s="823"/>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2"/>
      <c r="D76" s="823"/>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0" t="s">
        <v>1993</v>
      </c>
      <c r="D77" s="821"/>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2"/>
      <c r="D78" s="823"/>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2"/>
      <c r="D79" s="823"/>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4"/>
      <c r="D80" s="825"/>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1"/>
      <c r="N82" s="812"/>
      <c r="O82" s="813" t="s">
        <v>1972</v>
      </c>
      <c r="P82" s="813"/>
      <c r="Q82" s="813"/>
      <c r="R82" s="813"/>
      <c r="S82" s="813"/>
      <c r="T82" s="813"/>
      <c r="U82" s="813"/>
      <c r="V82" s="813"/>
      <c r="W82" s="813"/>
      <c r="X82" s="813"/>
      <c r="Y82" s="813"/>
      <c r="Z82" s="813"/>
      <c r="AA82" s="813"/>
      <c r="AB82" s="813"/>
      <c r="AC82" s="813"/>
      <c r="AD82" s="813"/>
      <c r="AE82" s="813"/>
      <c r="AF82" s="813"/>
      <c r="AG82" s="813"/>
      <c r="AH82" s="813"/>
      <c r="AI82" s="813"/>
      <c r="AJ82" s="813"/>
      <c r="AK82" s="814"/>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58" t="str">
        <f>IF(OR('別紙様式3-2（４・５月）'!AE5="処遇加算Ⅰ・Ⅱあり",'別紙様式3-3（６月以降分）'!AF5="旧処遇加算Ⅰ・Ⅱ相当あり"),"該当","")</f>
        <v/>
      </c>
      <c r="AJ84" s="859"/>
      <c r="AK84" s="860"/>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58" t="str">
        <f>IF(AND('別紙様式3-2（４・５月）'!AE5="処遇加算Ⅰ・Ⅱなし",'別紙様式3-3（６月以降分）'!AF5="旧処遇加算Ⅰ・Ⅱ相当なし"),"該当","")</f>
        <v>該当</v>
      </c>
      <c r="AJ86" s="859"/>
      <c r="AK86" s="860"/>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28" t="s">
        <v>1902</v>
      </c>
      <c r="D88" s="828"/>
      <c r="E88" s="828"/>
      <c r="F88" s="828"/>
      <c r="G88" s="828"/>
      <c r="H88" s="828"/>
      <c r="I88" s="828"/>
      <c r="J88" s="828"/>
      <c r="K88" s="828"/>
      <c r="L88" s="828"/>
      <c r="M88" s="828"/>
      <c r="N88" s="828"/>
      <c r="O88" s="828"/>
      <c r="P88" s="828"/>
      <c r="Q88" s="828"/>
      <c r="R88" s="828"/>
      <c r="S88" s="828"/>
      <c r="T88" s="828"/>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1"/>
      <c r="D89" s="812"/>
      <c r="E89" s="826" t="s">
        <v>1903</v>
      </c>
      <c r="F89" s="826"/>
      <c r="G89" s="826"/>
      <c r="H89" s="826"/>
      <c r="I89" s="826"/>
      <c r="J89" s="826"/>
      <c r="K89" s="826"/>
      <c r="L89" s="826"/>
      <c r="M89" s="826"/>
      <c r="N89" s="826"/>
      <c r="O89" s="826"/>
      <c r="P89" s="826"/>
      <c r="Q89" s="826"/>
      <c r="R89" s="827"/>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28" t="s">
        <v>1908</v>
      </c>
      <c r="D94" s="828"/>
      <c r="E94" s="828"/>
      <c r="F94" s="828"/>
      <c r="G94" s="828"/>
      <c r="H94" s="828"/>
      <c r="I94" s="828"/>
      <c r="J94" s="828"/>
      <c r="K94" s="828"/>
      <c r="L94" s="828"/>
      <c r="M94" s="828"/>
      <c r="N94" s="828"/>
      <c r="O94" s="828"/>
      <c r="P94" s="828"/>
      <c r="Q94" s="828"/>
      <c r="R94" s="828"/>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1"/>
      <c r="D95" s="812"/>
      <c r="E95" s="826" t="s">
        <v>1909</v>
      </c>
      <c r="F95" s="826"/>
      <c r="G95" s="826"/>
      <c r="H95" s="826"/>
      <c r="I95" s="826"/>
      <c r="J95" s="826"/>
      <c r="K95" s="826"/>
      <c r="L95" s="826"/>
      <c r="M95" s="826"/>
      <c r="N95" s="826"/>
      <c r="O95" s="826"/>
      <c r="P95" s="826"/>
      <c r="Q95" s="826"/>
      <c r="R95" s="827"/>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0"/>
      <c r="C96" s="212" t="s">
        <v>1904</v>
      </c>
      <c r="D96" s="829" t="s">
        <v>2154</v>
      </c>
      <c r="E96" s="830"/>
      <c r="F96" s="830"/>
      <c r="G96" s="830"/>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0"/>
      <c r="C97" s="850"/>
      <c r="D97" s="852" t="s">
        <v>1910</v>
      </c>
      <c r="E97" s="853"/>
      <c r="F97" s="853"/>
      <c r="G97" s="853"/>
      <c r="H97" s="844"/>
      <c r="I97" s="846" t="s">
        <v>10</v>
      </c>
      <c r="J97" s="861" t="s">
        <v>2155</v>
      </c>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3"/>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0"/>
      <c r="C98" s="850"/>
      <c r="D98" s="854"/>
      <c r="E98" s="855"/>
      <c r="F98" s="855"/>
      <c r="G98" s="855"/>
      <c r="H98" s="845"/>
      <c r="I98" s="847"/>
      <c r="J98" s="864"/>
      <c r="K98" s="865"/>
      <c r="L98" s="865"/>
      <c r="M98" s="865"/>
      <c r="N98" s="865"/>
      <c r="O98" s="865"/>
      <c r="P98" s="865"/>
      <c r="Q98" s="865"/>
      <c r="R98" s="865"/>
      <c r="S98" s="865"/>
      <c r="T98" s="865"/>
      <c r="U98" s="865"/>
      <c r="V98" s="865"/>
      <c r="W98" s="865"/>
      <c r="X98" s="865"/>
      <c r="Y98" s="865"/>
      <c r="Z98" s="865"/>
      <c r="AA98" s="865"/>
      <c r="AB98" s="865"/>
      <c r="AC98" s="865"/>
      <c r="AD98" s="865"/>
      <c r="AE98" s="865"/>
      <c r="AF98" s="865"/>
      <c r="AG98" s="865"/>
      <c r="AH98" s="865"/>
      <c r="AI98" s="865"/>
      <c r="AJ98" s="865"/>
      <c r="AK98" s="866"/>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0"/>
      <c r="C99" s="850"/>
      <c r="D99" s="854"/>
      <c r="E99" s="855"/>
      <c r="F99" s="855"/>
      <c r="G99" s="855"/>
      <c r="H99" s="867"/>
      <c r="I99" s="869" t="s">
        <v>11</v>
      </c>
      <c r="J99" s="235" t="s">
        <v>1911</v>
      </c>
      <c r="K99" s="236"/>
      <c r="L99" s="236"/>
      <c r="M99" s="236"/>
      <c r="N99" s="236"/>
      <c r="O99" s="236"/>
      <c r="P99" s="236"/>
      <c r="Q99" s="236"/>
      <c r="R99" s="236"/>
      <c r="S99" s="871" t="s">
        <v>1912</v>
      </c>
      <c r="T99" s="871"/>
      <c r="U99" s="871"/>
      <c r="V99" s="871"/>
      <c r="W99" s="871"/>
      <c r="X99" s="871"/>
      <c r="Y99" s="871"/>
      <c r="Z99" s="871"/>
      <c r="AA99" s="871"/>
      <c r="AB99" s="871"/>
      <c r="AC99" s="871"/>
      <c r="AD99" s="871"/>
      <c r="AE99" s="871"/>
      <c r="AF99" s="871"/>
      <c r="AG99" s="871"/>
      <c r="AH99" s="871"/>
      <c r="AI99" s="871"/>
      <c r="AJ99" s="871"/>
      <c r="AK99" s="872"/>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0"/>
      <c r="C100" s="851"/>
      <c r="D100" s="856"/>
      <c r="E100" s="857"/>
      <c r="F100" s="857"/>
      <c r="G100" s="857"/>
      <c r="H100" s="868"/>
      <c r="I100" s="870"/>
      <c r="J100" s="873"/>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5"/>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1"/>
      <c r="N103" s="812"/>
      <c r="O103" s="815" t="s">
        <v>1972</v>
      </c>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816"/>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1"/>
      <c r="C107" s="812"/>
      <c r="D107" s="848" t="s">
        <v>1909</v>
      </c>
      <c r="E107" s="848"/>
      <c r="F107" s="848"/>
      <c r="G107" s="848"/>
      <c r="H107" s="848"/>
      <c r="I107" s="848"/>
      <c r="J107" s="848"/>
      <c r="K107" s="848"/>
      <c r="L107" s="848"/>
      <c r="M107" s="848"/>
      <c r="N107" s="848"/>
      <c r="O107" s="848"/>
      <c r="P107" s="848"/>
      <c r="Q107" s="849"/>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3" t="s">
        <v>2157</v>
      </c>
      <c r="D108" s="954"/>
      <c r="E108" s="954"/>
      <c r="F108" s="954"/>
      <c r="G108" s="954"/>
      <c r="H108" s="954"/>
      <c r="I108" s="954"/>
      <c r="J108" s="954"/>
      <c r="K108" s="954"/>
      <c r="L108" s="954"/>
      <c r="M108" s="954"/>
      <c r="N108" s="954"/>
      <c r="O108" s="954"/>
      <c r="P108" s="954"/>
      <c r="Q108" s="954"/>
      <c r="R108" s="954"/>
      <c r="S108" s="955"/>
      <c r="T108" s="954"/>
      <c r="U108" s="954"/>
      <c r="V108" s="954"/>
      <c r="W108" s="954"/>
      <c r="X108" s="954"/>
      <c r="Y108" s="954"/>
      <c r="Z108" s="954"/>
      <c r="AA108" s="954"/>
      <c r="AB108" s="954"/>
      <c r="AC108" s="954"/>
      <c r="AD108" s="954"/>
      <c r="AE108" s="954"/>
      <c r="AF108" s="954"/>
      <c r="AG108" s="954"/>
      <c r="AH108" s="954"/>
      <c r="AI108" s="954"/>
      <c r="AJ108" s="954"/>
      <c r="AK108" s="956"/>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0"/>
      <c r="C109" s="852" t="s">
        <v>1914</v>
      </c>
      <c r="D109" s="853"/>
      <c r="E109" s="853"/>
      <c r="F109" s="853"/>
      <c r="G109" s="250"/>
      <c r="H109" s="251" t="s">
        <v>10</v>
      </c>
      <c r="I109" s="957" t="s">
        <v>1915</v>
      </c>
      <c r="J109" s="958"/>
      <c r="K109" s="958"/>
      <c r="L109" s="958"/>
      <c r="M109" s="958"/>
      <c r="N109" s="958"/>
      <c r="O109" s="958"/>
      <c r="P109" s="958"/>
      <c r="Q109" s="958"/>
      <c r="R109" s="958"/>
      <c r="S109" s="958"/>
      <c r="T109" s="958"/>
      <c r="U109" s="958"/>
      <c r="V109" s="958"/>
      <c r="W109" s="958"/>
      <c r="X109" s="958"/>
      <c r="Y109" s="958"/>
      <c r="Z109" s="958"/>
      <c r="AA109" s="958"/>
      <c r="AB109" s="958"/>
      <c r="AC109" s="958"/>
      <c r="AD109" s="958"/>
      <c r="AE109" s="958"/>
      <c r="AF109" s="958"/>
      <c r="AG109" s="958"/>
      <c r="AH109" s="958"/>
      <c r="AI109" s="958"/>
      <c r="AJ109" s="958"/>
      <c r="AK109" s="959"/>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0"/>
      <c r="C110" s="854"/>
      <c r="D110" s="855"/>
      <c r="E110" s="855"/>
      <c r="F110" s="855"/>
      <c r="G110" s="252"/>
      <c r="H110" s="253" t="s">
        <v>11</v>
      </c>
      <c r="I110" s="960" t="s">
        <v>1916</v>
      </c>
      <c r="J110" s="961"/>
      <c r="K110" s="961"/>
      <c r="L110" s="961"/>
      <c r="M110" s="961"/>
      <c r="N110" s="961"/>
      <c r="O110" s="961"/>
      <c r="P110" s="961"/>
      <c r="Q110" s="961"/>
      <c r="R110" s="961"/>
      <c r="S110" s="961"/>
      <c r="T110" s="961"/>
      <c r="U110" s="961"/>
      <c r="V110" s="961"/>
      <c r="W110" s="961"/>
      <c r="X110" s="961"/>
      <c r="Y110" s="961"/>
      <c r="Z110" s="961"/>
      <c r="AA110" s="961"/>
      <c r="AB110" s="961"/>
      <c r="AC110" s="961"/>
      <c r="AD110" s="961"/>
      <c r="AE110" s="961"/>
      <c r="AF110" s="961"/>
      <c r="AG110" s="961"/>
      <c r="AH110" s="961"/>
      <c r="AI110" s="961"/>
      <c r="AJ110" s="961"/>
      <c r="AK110" s="962"/>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1"/>
      <c r="C111" s="856"/>
      <c r="D111" s="857"/>
      <c r="E111" s="857"/>
      <c r="F111" s="857"/>
      <c r="G111" s="254"/>
      <c r="H111" s="255" t="s">
        <v>1917</v>
      </c>
      <c r="I111" s="963" t="s">
        <v>1918</v>
      </c>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964"/>
      <c r="AK111" s="965"/>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5" t="s">
        <v>2156</v>
      </c>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6"/>
      <c r="AA112" s="916"/>
      <c r="AB112" s="916"/>
      <c r="AC112" s="916"/>
      <c r="AD112" s="916"/>
      <c r="AE112" s="916"/>
      <c r="AF112" s="916"/>
      <c r="AG112" s="916"/>
      <c r="AH112" s="916"/>
      <c r="AI112" s="916"/>
      <c r="AJ112" s="916"/>
      <c r="AK112" s="917"/>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18" t="s">
        <v>1945</v>
      </c>
      <c r="C117" s="826"/>
      <c r="D117" s="826"/>
      <c r="E117" s="826"/>
      <c r="F117" s="826"/>
      <c r="G117" s="826"/>
      <c r="H117" s="826"/>
      <c r="I117" s="826"/>
      <c r="J117" s="826"/>
      <c r="K117" s="826"/>
      <c r="L117" s="826"/>
      <c r="M117" s="826"/>
      <c r="N117" s="826"/>
      <c r="O117" s="826"/>
      <c r="P117" s="826"/>
      <c r="Q117" s="827"/>
      <c r="R117" s="260" t="s">
        <v>126</v>
      </c>
      <c r="S117" s="261" t="str">
        <f>'別紙様式3-2（４・５月）'!W8</f>
        <v/>
      </c>
      <c r="T117" s="883" t="s">
        <v>1948</v>
      </c>
      <c r="U117" s="883"/>
      <c r="V117" s="883"/>
      <c r="W117" s="883"/>
      <c r="X117" s="883"/>
      <c r="Y117" s="883"/>
      <c r="Z117" s="883"/>
      <c r="AA117" s="883"/>
      <c r="AB117" s="883"/>
      <c r="AC117" s="883"/>
      <c r="AD117" s="883"/>
      <c r="AE117" s="883"/>
      <c r="AF117" s="884"/>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79" t="s">
        <v>1995</v>
      </c>
      <c r="C118" s="880"/>
      <c r="D118" s="880"/>
      <c r="E118" s="880"/>
      <c r="F118" s="880"/>
      <c r="G118" s="880"/>
      <c r="H118" s="880"/>
      <c r="I118" s="880"/>
      <c r="J118" s="880"/>
      <c r="K118" s="880"/>
      <c r="L118" s="880"/>
      <c r="M118" s="880"/>
      <c r="N118" s="880"/>
      <c r="O118" s="880"/>
      <c r="P118" s="880"/>
      <c r="Q118" s="881"/>
      <c r="R118" s="260" t="s">
        <v>126</v>
      </c>
      <c r="S118" s="263" t="str">
        <f>'別紙様式3-3（６月以降分）'!Z5</f>
        <v/>
      </c>
      <c r="T118" s="882" t="s">
        <v>2070</v>
      </c>
      <c r="U118" s="883"/>
      <c r="V118" s="883"/>
      <c r="W118" s="883"/>
      <c r="X118" s="883"/>
      <c r="Y118" s="883"/>
      <c r="Z118" s="883"/>
      <c r="AA118" s="883"/>
      <c r="AB118" s="883"/>
      <c r="AC118" s="883"/>
      <c r="AD118" s="883"/>
      <c r="AE118" s="883"/>
      <c r="AF118" s="884"/>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79" t="s">
        <v>2071</v>
      </c>
      <c r="C119" s="880"/>
      <c r="D119" s="880"/>
      <c r="E119" s="880"/>
      <c r="F119" s="880"/>
      <c r="G119" s="880"/>
      <c r="H119" s="880"/>
      <c r="I119" s="880"/>
      <c r="J119" s="880"/>
      <c r="K119" s="880"/>
      <c r="L119" s="880"/>
      <c r="M119" s="880"/>
      <c r="N119" s="880"/>
      <c r="O119" s="880"/>
      <c r="P119" s="880"/>
      <c r="Q119" s="881"/>
      <c r="R119" s="260" t="s">
        <v>126</v>
      </c>
      <c r="S119" s="264" t="str">
        <f>'別紙様式3-3（６月以降分）'!Z7</f>
        <v/>
      </c>
      <c r="T119" s="882" t="s">
        <v>2070</v>
      </c>
      <c r="U119" s="883"/>
      <c r="V119" s="883"/>
      <c r="W119" s="883"/>
      <c r="X119" s="883"/>
      <c r="Y119" s="883"/>
      <c r="Z119" s="883"/>
      <c r="AA119" s="883"/>
      <c r="AB119" s="883"/>
      <c r="AC119" s="883"/>
      <c r="AD119" s="883"/>
      <c r="AE119" s="883"/>
      <c r="AF119" s="884"/>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0" t="s">
        <v>123</v>
      </c>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1162"/>
      <c r="G126" s="1162"/>
      <c r="H126" s="1162"/>
      <c r="I126" s="1162"/>
      <c r="J126" s="1162"/>
      <c r="K126" s="1162"/>
      <c r="L126" s="1162"/>
      <c r="M126" s="1162"/>
      <c r="N126" s="1162"/>
      <c r="O126" s="1162"/>
      <c r="P126" s="1162"/>
      <c r="Q126" s="1162"/>
      <c r="R126" s="1162"/>
      <c r="S126" s="1162"/>
      <c r="T126" s="1162"/>
      <c r="U126" s="1162"/>
      <c r="V126" s="1162"/>
      <c r="W126" s="1162"/>
      <c r="X126" s="1162"/>
      <c r="Y126" s="1162"/>
      <c r="Z126" s="1162"/>
      <c r="AA126" s="1162"/>
      <c r="AB126" s="1162"/>
      <c r="AC126" s="1162"/>
      <c r="AD126" s="1162"/>
      <c r="AE126" s="1162"/>
      <c r="AF126" s="1162"/>
      <c r="AG126" s="1162"/>
      <c r="AH126" s="1162"/>
      <c r="AI126" s="1162"/>
      <c r="AJ126" s="1162"/>
      <c r="AK126" s="288" t="s">
        <v>13</v>
      </c>
      <c r="AL126" s="90"/>
      <c r="AM126" s="83" t="b">
        <v>0</v>
      </c>
      <c r="AN126" s="933" t="s">
        <v>2105</v>
      </c>
      <c r="AO126" s="934"/>
      <c r="AP126" s="934"/>
      <c r="AQ126" s="934"/>
      <c r="AR126" s="934"/>
      <c r="AS126" s="934"/>
      <c r="AT126" s="934"/>
      <c r="AU126" s="934"/>
      <c r="AV126" s="934"/>
      <c r="AW126" s="934"/>
      <c r="AX126" s="934"/>
      <c r="AY126" s="934"/>
      <c r="AZ126" s="934"/>
      <c r="BA126" s="93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58" t="str">
        <f>IF(AND('別紙様式3-2（４・５月）'!AE7="特定加算なし",'別紙様式3-3（６月以降分）'!AG5="旧特定加算相当なし"),"該当","")</f>
        <v>該当</v>
      </c>
      <c r="AJ129" s="859"/>
      <c r="AK129" s="860"/>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87" t="s">
        <v>1950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58" t="str">
        <f>IF(OR('別紙様式3-2（４・５月）'!AE7="特定加算あり",'別紙様式3-3（６月以降分）'!AG5="旧特定加算相当あり"),"該当","")</f>
        <v/>
      </c>
      <c r="AJ132" s="859"/>
      <c r="AK132" s="860"/>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5" t="s">
        <v>2179</v>
      </c>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1"/>
      <c r="AL143" s="494"/>
      <c r="AM143" s="500" t="b">
        <v>0</v>
      </c>
    </row>
    <row r="144" spans="1:53" s="497" customFormat="1" ht="13.5" customHeight="1">
      <c r="A144" s="494"/>
      <c r="B144" s="592" t="s">
        <v>2160</v>
      </c>
      <c r="C144" s="593"/>
      <c r="D144" s="593"/>
      <c r="E144" s="594"/>
      <c r="F144" s="507"/>
      <c r="G144" s="895" t="s">
        <v>52</v>
      </c>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88" t="s">
        <v>2161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494"/>
      <c r="AM148" s="500" t="b">
        <v>0</v>
      </c>
    </row>
    <row r="149" spans="1:51" s="497" customFormat="1" ht="21" customHeight="1">
      <c r="A149" s="494"/>
      <c r="B149" s="592" t="s">
        <v>2162</v>
      </c>
      <c r="C149" s="593"/>
      <c r="D149" s="593"/>
      <c r="E149" s="594"/>
      <c r="F149" s="503"/>
      <c r="G149" s="890" t="s">
        <v>2163</v>
      </c>
      <c r="H149" s="890"/>
      <c r="I149" s="890"/>
      <c r="J149" s="890"/>
      <c r="K149" s="890"/>
      <c r="L149" s="890"/>
      <c r="M149" s="890"/>
      <c r="N149" s="890"/>
      <c r="O149" s="890"/>
      <c r="P149" s="890"/>
      <c r="Q149" s="890"/>
      <c r="R149" s="890"/>
      <c r="S149" s="890"/>
      <c r="T149" s="890"/>
      <c r="U149" s="890"/>
      <c r="V149" s="890"/>
      <c r="W149" s="890"/>
      <c r="X149" s="890"/>
      <c r="Y149" s="890"/>
      <c r="Z149" s="890"/>
      <c r="AA149" s="890"/>
      <c r="AB149" s="890"/>
      <c r="AC149" s="890"/>
      <c r="AD149" s="890"/>
      <c r="AE149" s="890"/>
      <c r="AF149" s="890"/>
      <c r="AG149" s="890"/>
      <c r="AH149" s="890"/>
      <c r="AI149" s="890"/>
      <c r="AJ149" s="890"/>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1"/>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1"/>
      <c r="C163" s="922"/>
      <c r="D163" s="922"/>
      <c r="E163" s="922"/>
      <c r="F163" s="922"/>
      <c r="G163" s="922"/>
      <c r="H163" s="922"/>
      <c r="I163" s="922"/>
      <c r="J163" s="922"/>
      <c r="K163" s="922"/>
      <c r="L163" s="922"/>
      <c r="M163" s="922"/>
      <c r="N163" s="922"/>
      <c r="O163" s="922"/>
      <c r="P163" s="922"/>
      <c r="Q163" s="922"/>
      <c r="R163" s="922"/>
      <c r="S163" s="922"/>
      <c r="T163" s="922"/>
      <c r="U163" s="922"/>
      <c r="V163" s="922"/>
      <c r="W163" s="922"/>
      <c r="X163" s="922"/>
      <c r="Y163" s="922"/>
      <c r="Z163" s="922"/>
      <c r="AA163" s="922"/>
      <c r="AB163" s="922"/>
      <c r="AC163" s="922"/>
      <c r="AD163" s="922"/>
      <c r="AE163" s="922"/>
      <c r="AF163" s="922"/>
      <c r="AG163" s="922"/>
      <c r="AH163" s="922"/>
      <c r="AI163" s="922"/>
      <c r="AJ163" s="922"/>
      <c r="AK163" s="923"/>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87" t="s">
        <v>2183</v>
      </c>
      <c r="D166" s="887"/>
      <c r="E166" s="887"/>
      <c r="F166" s="887"/>
      <c r="G166" s="887"/>
      <c r="H166" s="887"/>
      <c r="I166" s="887"/>
      <c r="J166" s="887"/>
      <c r="K166" s="887"/>
      <c r="L166" s="887"/>
      <c r="M166" s="887"/>
      <c r="N166" s="887"/>
      <c r="O166" s="887"/>
      <c r="P166" s="887"/>
      <c r="Q166" s="887"/>
      <c r="R166" s="887"/>
      <c r="S166" s="887"/>
      <c r="T166" s="887"/>
      <c r="U166" s="887"/>
      <c r="V166" s="887"/>
      <c r="W166" s="887"/>
      <c r="X166" s="887"/>
      <c r="Y166" s="887"/>
      <c r="Z166" s="887"/>
      <c r="AA166" s="887"/>
      <c r="AB166" s="887"/>
      <c r="AC166" s="887"/>
      <c r="AD166" s="887"/>
      <c r="AE166" s="887"/>
      <c r="AF166" s="887"/>
      <c r="AG166" s="887"/>
      <c r="AH166" s="887"/>
      <c r="AI166" s="887"/>
      <c r="AJ166" s="887"/>
      <c r="AK166" s="887"/>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6" t="s">
        <v>2167</v>
      </c>
      <c r="D169" s="886"/>
      <c r="E169" s="886"/>
      <c r="F169" s="886"/>
      <c r="G169" s="886"/>
      <c r="H169" s="886"/>
      <c r="I169" s="886"/>
      <c r="J169" s="886"/>
      <c r="K169" s="886"/>
      <c r="L169" s="886"/>
      <c r="M169" s="886"/>
      <c r="N169" s="886"/>
      <c r="O169" s="886"/>
      <c r="P169" s="886"/>
      <c r="Q169" s="886"/>
      <c r="R169" s="886"/>
      <c r="S169" s="886"/>
      <c r="T169" s="886"/>
      <c r="U169" s="886"/>
      <c r="V169" s="886"/>
      <c r="W169" s="886"/>
      <c r="X169" s="886"/>
      <c r="Y169" s="886"/>
      <c r="Z169" s="886"/>
      <c r="AA169" s="886"/>
      <c r="AB169" s="886"/>
      <c r="AC169" s="886"/>
      <c r="AD169" s="886"/>
      <c r="AE169" s="886"/>
      <c r="AF169" s="886"/>
      <c r="AG169" s="886"/>
      <c r="AH169" s="886"/>
      <c r="AI169" s="886"/>
      <c r="AJ169" s="886"/>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09"/>
      <c r="F171" s="910"/>
      <c r="G171" s="311" t="s">
        <v>2</v>
      </c>
      <c r="H171" s="909"/>
      <c r="I171" s="910"/>
      <c r="J171" s="311" t="s">
        <v>3</v>
      </c>
      <c r="K171" s="909"/>
      <c r="L171" s="910"/>
      <c r="M171" s="311" t="s">
        <v>5</v>
      </c>
      <c r="N171" s="308"/>
      <c r="O171" s="911" t="s">
        <v>22</v>
      </c>
      <c r="P171" s="911"/>
      <c r="Q171" s="911"/>
      <c r="R171" s="903" t="str">
        <f>IF(H7="","",H7)</f>
        <v/>
      </c>
      <c r="S171" s="903"/>
      <c r="T171" s="903"/>
      <c r="U171" s="903"/>
      <c r="V171" s="903"/>
      <c r="W171" s="903"/>
      <c r="X171" s="903"/>
      <c r="Y171" s="903"/>
      <c r="Z171" s="903"/>
      <c r="AA171" s="903"/>
      <c r="AB171" s="903"/>
      <c r="AC171" s="903"/>
      <c r="AD171" s="903"/>
      <c r="AE171" s="903"/>
      <c r="AF171" s="903"/>
      <c r="AG171" s="903"/>
      <c r="AH171" s="903"/>
      <c r="AI171" s="903"/>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2" t="s">
        <v>74</v>
      </c>
      <c r="P172" s="892"/>
      <c r="Q172" s="892"/>
      <c r="R172" s="893" t="s">
        <v>32</v>
      </c>
      <c r="S172" s="893"/>
      <c r="T172" s="894"/>
      <c r="U172" s="894"/>
      <c r="V172" s="894"/>
      <c r="W172" s="894"/>
      <c r="X172" s="894"/>
      <c r="Y172" s="908" t="s">
        <v>33</v>
      </c>
      <c r="Z172" s="908"/>
      <c r="AA172" s="894"/>
      <c r="AB172" s="894"/>
      <c r="AC172" s="894"/>
      <c r="AD172" s="894"/>
      <c r="AE172" s="894"/>
      <c r="AF172" s="894"/>
      <c r="AG172" s="894"/>
      <c r="AH172" s="894"/>
      <c r="AI172" s="894"/>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5" t="s">
        <v>1953</v>
      </c>
      <c r="C179" s="885"/>
      <c r="D179" s="885"/>
      <c r="E179" s="885"/>
      <c r="F179" s="885"/>
      <c r="G179" s="885"/>
      <c r="H179" s="885"/>
      <c r="I179" s="885"/>
      <c r="J179" s="885"/>
      <c r="K179" s="885"/>
      <c r="L179" s="885"/>
      <c r="M179" s="885"/>
      <c r="N179" s="885"/>
      <c r="O179" s="885"/>
      <c r="P179" s="885"/>
      <c r="Q179" s="885"/>
      <c r="R179" s="885"/>
      <c r="S179" s="885"/>
      <c r="T179" s="885"/>
      <c r="U179" s="885"/>
      <c r="V179" s="885"/>
      <c r="W179" s="885"/>
      <c r="X179" s="885"/>
      <c r="Y179" s="885"/>
      <c r="Z179" s="885"/>
      <c r="AA179" s="885"/>
      <c r="AB179" s="885"/>
      <c r="AC179" s="885"/>
      <c r="AD179" s="885"/>
      <c r="AE179" s="885"/>
      <c r="AF179" s="885"/>
      <c r="AG179" s="885"/>
      <c r="AH179" s="885"/>
      <c r="AI179" s="885"/>
      <c r="AJ179" s="885"/>
      <c r="AK179" s="885"/>
      <c r="AL179" s="85"/>
    </row>
    <row r="180" spans="1:39">
      <c r="A180" s="85"/>
      <c r="B180" s="924"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26"/>
      <c r="AK180" s="324" t="str">
        <f>Y21</f>
        <v>○</v>
      </c>
      <c r="AL180" s="85"/>
    </row>
    <row r="181" spans="1:39">
      <c r="A181" s="85"/>
      <c r="B181" s="925"/>
      <c r="C181" s="912" t="s">
        <v>2059</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24" t="str">
        <f>IF(Y25="○","○",IF(AA25="○","○",""))</f>
        <v/>
      </c>
      <c r="AL181" s="85"/>
    </row>
    <row r="182" spans="1:39">
      <c r="A182" s="85"/>
      <c r="B182" s="325" t="s">
        <v>82</v>
      </c>
      <c r="C182" s="927" t="s">
        <v>1958</v>
      </c>
      <c r="D182" s="928"/>
      <c r="E182" s="928"/>
      <c r="F182" s="928"/>
      <c r="G182" s="928"/>
      <c r="H182" s="928"/>
      <c r="I182" s="928"/>
      <c r="J182" s="928"/>
      <c r="K182" s="928"/>
      <c r="L182" s="928"/>
      <c r="M182" s="928"/>
      <c r="N182" s="928"/>
      <c r="O182" s="928"/>
      <c r="P182" s="928"/>
      <c r="Q182" s="928"/>
      <c r="R182" s="928"/>
      <c r="S182" s="928"/>
      <c r="T182" s="928"/>
      <c r="U182" s="928"/>
      <c r="V182" s="928"/>
      <c r="W182" s="928"/>
      <c r="X182" s="928"/>
      <c r="Y182" s="928"/>
      <c r="Z182" s="928"/>
      <c r="AA182" s="928"/>
      <c r="AB182" s="928"/>
      <c r="AC182" s="928"/>
      <c r="AD182" s="928"/>
      <c r="AE182" s="928"/>
      <c r="AF182" s="928"/>
      <c r="AG182" s="928"/>
      <c r="AH182" s="928"/>
      <c r="AI182" s="928"/>
      <c r="AJ182" s="929"/>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5" t="s">
        <v>1954</v>
      </c>
      <c r="C184" s="885"/>
      <c r="D184" s="885"/>
      <c r="E184" s="885"/>
      <c r="F184" s="885"/>
      <c r="G184" s="885"/>
      <c r="H184" s="885"/>
      <c r="I184" s="885"/>
      <c r="J184" s="885"/>
      <c r="K184" s="885"/>
      <c r="L184" s="885"/>
      <c r="M184" s="885"/>
      <c r="N184" s="885"/>
      <c r="O184" s="885"/>
      <c r="P184" s="885"/>
      <c r="Q184" s="885"/>
      <c r="R184" s="885"/>
      <c r="S184" s="885"/>
      <c r="T184" s="885"/>
      <c r="U184" s="885"/>
      <c r="V184" s="885"/>
      <c r="W184" s="885"/>
      <c r="X184" s="885"/>
      <c r="Y184" s="885"/>
      <c r="Z184" s="885"/>
      <c r="AA184" s="885"/>
      <c r="AB184" s="885"/>
      <c r="AC184" s="885"/>
      <c r="AD184" s="885"/>
      <c r="AE184" s="885"/>
      <c r="AF184" s="885"/>
      <c r="AG184" s="885"/>
      <c r="AH184" s="885"/>
      <c r="AI184" s="885"/>
      <c r="AJ184" s="885"/>
      <c r="AK184" s="885"/>
      <c r="AL184" s="85"/>
    </row>
    <row r="185" spans="1:39" ht="13.5" customHeight="1">
      <c r="A185" s="85"/>
      <c r="B185" s="326" t="s">
        <v>83</v>
      </c>
      <c r="C185" s="704" t="s">
        <v>1959</v>
      </c>
      <c r="D185" s="705"/>
      <c r="E185" s="705"/>
      <c r="F185" s="705"/>
      <c r="G185" s="705"/>
      <c r="H185" s="705"/>
      <c r="I185" s="706"/>
      <c r="J185" s="904" t="s">
        <v>1968</v>
      </c>
      <c r="K185" s="904"/>
      <c r="L185" s="904"/>
      <c r="M185" s="904"/>
      <c r="N185" s="904"/>
      <c r="O185" s="904"/>
      <c r="P185" s="904"/>
      <c r="Q185" s="904"/>
      <c r="R185" s="904"/>
      <c r="S185" s="904"/>
      <c r="T185" s="904"/>
      <c r="U185" s="904"/>
      <c r="V185" s="904"/>
      <c r="W185" s="904"/>
      <c r="X185" s="904"/>
      <c r="Y185" s="904"/>
      <c r="Z185" s="904"/>
      <c r="AA185" s="904"/>
      <c r="AB185" s="904"/>
      <c r="AC185" s="904"/>
      <c r="AD185" s="904"/>
      <c r="AE185" s="904"/>
      <c r="AF185" s="904"/>
      <c r="AG185" s="904"/>
      <c r="AH185" s="904"/>
      <c r="AI185" s="904"/>
      <c r="AJ185" s="905"/>
      <c r="AK185" s="324" t="str">
        <f>AH61</f>
        <v/>
      </c>
      <c r="AL185" s="85"/>
    </row>
    <row r="186" spans="1:39" ht="27.75" customHeight="1">
      <c r="A186" s="85"/>
      <c r="B186" s="919" t="s">
        <v>82</v>
      </c>
      <c r="C186" s="904" t="s">
        <v>1960</v>
      </c>
      <c r="D186" s="904"/>
      <c r="E186" s="904"/>
      <c r="F186" s="904"/>
      <c r="G186" s="904"/>
      <c r="H186" s="904"/>
      <c r="I186" s="904"/>
      <c r="J186" s="906" t="s">
        <v>1961</v>
      </c>
      <c r="K186" s="906"/>
      <c r="L186" s="906"/>
      <c r="M186" s="906"/>
      <c r="N186" s="906"/>
      <c r="O186" s="906"/>
      <c r="P186" s="906"/>
      <c r="Q186" s="906"/>
      <c r="R186" s="906"/>
      <c r="S186" s="906"/>
      <c r="T186" s="906"/>
      <c r="U186" s="906"/>
      <c r="V186" s="906"/>
      <c r="W186" s="906"/>
      <c r="X186" s="906"/>
      <c r="Y186" s="906"/>
      <c r="Z186" s="906"/>
      <c r="AA186" s="906"/>
      <c r="AB186" s="906"/>
      <c r="AC186" s="906"/>
      <c r="AD186" s="906"/>
      <c r="AE186" s="906"/>
      <c r="AF186" s="906"/>
      <c r="AG186" s="906"/>
      <c r="AH186" s="906"/>
      <c r="AI186" s="906"/>
      <c r="AJ186" s="907"/>
      <c r="AK186" s="324" t="str">
        <f>AB67</f>
        <v/>
      </c>
      <c r="AL186" s="85"/>
    </row>
    <row r="187" spans="1:39" ht="27" customHeight="1">
      <c r="A187" s="85"/>
      <c r="B187" s="919"/>
      <c r="C187" s="904"/>
      <c r="D187" s="904"/>
      <c r="E187" s="904"/>
      <c r="F187" s="904"/>
      <c r="G187" s="904"/>
      <c r="H187" s="904"/>
      <c r="I187" s="904"/>
      <c r="J187" s="906" t="s">
        <v>1969</v>
      </c>
      <c r="K187" s="906"/>
      <c r="L187" s="906"/>
      <c r="M187" s="906"/>
      <c r="N187" s="906"/>
      <c r="O187" s="906"/>
      <c r="P187" s="906"/>
      <c r="Q187" s="906"/>
      <c r="R187" s="906"/>
      <c r="S187" s="906"/>
      <c r="T187" s="906"/>
      <c r="U187" s="906"/>
      <c r="V187" s="906"/>
      <c r="W187" s="906"/>
      <c r="X187" s="906"/>
      <c r="Y187" s="906"/>
      <c r="Z187" s="906"/>
      <c r="AA187" s="906"/>
      <c r="AB187" s="906"/>
      <c r="AC187" s="906"/>
      <c r="AD187" s="906"/>
      <c r="AE187" s="906"/>
      <c r="AF187" s="906"/>
      <c r="AG187" s="906"/>
      <c r="AH187" s="906"/>
      <c r="AI187" s="906"/>
      <c r="AJ187" s="907"/>
      <c r="AK187" s="324" t="str">
        <f>AC71</f>
        <v/>
      </c>
      <c r="AL187" s="85"/>
    </row>
    <row r="188" spans="1:39">
      <c r="A188" s="85"/>
      <c r="B188" s="919"/>
      <c r="C188" s="904"/>
      <c r="D188" s="904"/>
      <c r="E188" s="904"/>
      <c r="F188" s="904"/>
      <c r="G188" s="904"/>
      <c r="H188" s="904"/>
      <c r="I188" s="904"/>
      <c r="J188" s="904" t="s">
        <v>2186</v>
      </c>
      <c r="K188" s="904"/>
      <c r="L188" s="904"/>
      <c r="M188" s="904"/>
      <c r="N188" s="904"/>
      <c r="O188" s="904"/>
      <c r="P188" s="904"/>
      <c r="Q188" s="904"/>
      <c r="R188" s="904"/>
      <c r="S188" s="904"/>
      <c r="T188" s="904"/>
      <c r="U188" s="904"/>
      <c r="V188" s="904"/>
      <c r="W188" s="904"/>
      <c r="X188" s="904"/>
      <c r="Y188" s="904"/>
      <c r="Z188" s="904"/>
      <c r="AA188" s="904"/>
      <c r="AB188" s="904"/>
      <c r="AC188" s="904"/>
      <c r="AD188" s="904"/>
      <c r="AE188" s="904"/>
      <c r="AF188" s="904"/>
      <c r="AG188" s="904"/>
      <c r="AH188" s="904"/>
      <c r="AI188" s="904"/>
      <c r="AJ188" s="905"/>
      <c r="AK188" s="324" t="str">
        <f>AI74</f>
        <v/>
      </c>
      <c r="AL188" s="85"/>
    </row>
    <row r="189" spans="1:39">
      <c r="A189" s="85"/>
      <c r="B189" s="919"/>
      <c r="C189" s="904"/>
      <c r="D189" s="904"/>
      <c r="E189" s="904"/>
      <c r="F189" s="904"/>
      <c r="G189" s="904"/>
      <c r="H189" s="904"/>
      <c r="I189" s="904"/>
      <c r="J189" s="906" t="s">
        <v>1970</v>
      </c>
      <c r="K189" s="906"/>
      <c r="L189" s="906"/>
      <c r="M189" s="906"/>
      <c r="N189" s="906"/>
      <c r="O189" s="906"/>
      <c r="P189" s="906"/>
      <c r="Q189" s="906"/>
      <c r="R189" s="906"/>
      <c r="S189" s="906"/>
      <c r="T189" s="906"/>
      <c r="U189" s="906"/>
      <c r="V189" s="906"/>
      <c r="W189" s="906"/>
      <c r="X189" s="906"/>
      <c r="Y189" s="906"/>
      <c r="Z189" s="906"/>
      <c r="AA189" s="906"/>
      <c r="AB189" s="906"/>
      <c r="AC189" s="906"/>
      <c r="AD189" s="906"/>
      <c r="AE189" s="906"/>
      <c r="AF189" s="906"/>
      <c r="AG189" s="906"/>
      <c r="AH189" s="906"/>
      <c r="AI189" s="906"/>
      <c r="AJ189" s="907"/>
      <c r="AK189" s="324" t="str">
        <f>AI78</f>
        <v/>
      </c>
      <c r="AL189" s="85"/>
    </row>
    <row r="190" spans="1:39" ht="25.5" customHeight="1">
      <c r="A190" s="85"/>
      <c r="B190" s="919" t="s">
        <v>1980</v>
      </c>
      <c r="C190" s="876" t="s">
        <v>1963</v>
      </c>
      <c r="D190" s="876"/>
      <c r="E190" s="876"/>
      <c r="F190" s="876"/>
      <c r="G190" s="876"/>
      <c r="H190" s="876"/>
      <c r="I190" s="876"/>
      <c r="J190" s="877" t="s">
        <v>1978</v>
      </c>
      <c r="K190" s="877"/>
      <c r="L190" s="877"/>
      <c r="M190" s="877"/>
      <c r="N190" s="877"/>
      <c r="O190" s="877"/>
      <c r="P190" s="877"/>
      <c r="Q190" s="877"/>
      <c r="R190" s="877"/>
      <c r="S190" s="877"/>
      <c r="T190" s="877"/>
      <c r="U190" s="877"/>
      <c r="V190" s="877"/>
      <c r="W190" s="877"/>
      <c r="X190" s="877"/>
      <c r="Y190" s="877"/>
      <c r="Z190" s="877"/>
      <c r="AA190" s="877"/>
      <c r="AB190" s="877"/>
      <c r="AC190" s="877"/>
      <c r="AD190" s="877"/>
      <c r="AE190" s="877"/>
      <c r="AF190" s="877"/>
      <c r="AG190" s="877"/>
      <c r="AH190" s="877"/>
      <c r="AI190" s="877"/>
      <c r="AJ190" s="878"/>
      <c r="AK190" s="324" t="str">
        <f>IF(AM82=TRUE,"",IF(AI86="該当",IF(AND(T89="○",T95="○"),"○","×"),""))</f>
        <v>×</v>
      </c>
      <c r="AL190" s="85"/>
      <c r="AM190" s="327"/>
    </row>
    <row r="191" spans="1:39" ht="25.5" customHeight="1">
      <c r="A191" s="85"/>
      <c r="B191" s="919"/>
      <c r="C191" s="876"/>
      <c r="D191" s="876"/>
      <c r="E191" s="876"/>
      <c r="F191" s="876"/>
      <c r="G191" s="876"/>
      <c r="H191" s="876"/>
      <c r="I191" s="876"/>
      <c r="J191" s="877" t="s">
        <v>1979</v>
      </c>
      <c r="K191" s="877"/>
      <c r="L191" s="877"/>
      <c r="M191" s="877"/>
      <c r="N191" s="877"/>
      <c r="O191" s="877"/>
      <c r="P191" s="877"/>
      <c r="Q191" s="877"/>
      <c r="R191" s="877"/>
      <c r="S191" s="877"/>
      <c r="T191" s="877"/>
      <c r="U191" s="877"/>
      <c r="V191" s="877"/>
      <c r="W191" s="877"/>
      <c r="X191" s="877"/>
      <c r="Y191" s="877"/>
      <c r="Z191" s="877"/>
      <c r="AA191" s="877"/>
      <c r="AB191" s="877"/>
      <c r="AC191" s="877"/>
      <c r="AD191" s="877"/>
      <c r="AE191" s="877"/>
      <c r="AF191" s="877"/>
      <c r="AG191" s="877"/>
      <c r="AH191" s="877"/>
      <c r="AI191" s="877"/>
      <c r="AJ191" s="878"/>
      <c r="AK191" s="324" t="str">
        <f>IF(AM82=TRUE,"",IF(AI86="該当",IF(OR(T89="○",T95="○"),"○","×"),""))</f>
        <v>×</v>
      </c>
      <c r="AL191" s="85"/>
    </row>
    <row r="192" spans="1:39" ht="15" customHeight="1">
      <c r="A192" s="85"/>
      <c r="B192" s="328" t="s">
        <v>1962</v>
      </c>
      <c r="C192" s="876" t="s">
        <v>1964</v>
      </c>
      <c r="D192" s="876"/>
      <c r="E192" s="876"/>
      <c r="F192" s="876"/>
      <c r="G192" s="876"/>
      <c r="H192" s="876"/>
      <c r="I192" s="876"/>
      <c r="J192" s="877" t="s">
        <v>1976</v>
      </c>
      <c r="K192" s="877"/>
      <c r="L192" s="877"/>
      <c r="M192" s="877"/>
      <c r="N192" s="877"/>
      <c r="O192" s="877"/>
      <c r="P192" s="877"/>
      <c r="Q192" s="877"/>
      <c r="R192" s="877"/>
      <c r="S192" s="877"/>
      <c r="T192" s="877"/>
      <c r="U192" s="877"/>
      <c r="V192" s="877"/>
      <c r="W192" s="877"/>
      <c r="X192" s="877"/>
      <c r="Y192" s="877"/>
      <c r="Z192" s="877"/>
      <c r="AA192" s="877"/>
      <c r="AB192" s="877"/>
      <c r="AC192" s="877"/>
      <c r="AD192" s="877"/>
      <c r="AE192" s="877"/>
      <c r="AF192" s="877"/>
      <c r="AG192" s="877"/>
      <c r="AH192" s="877"/>
      <c r="AI192" s="877"/>
      <c r="AJ192" s="878"/>
      <c r="AK192" s="324" t="str">
        <f>S107</f>
        <v/>
      </c>
      <c r="AL192" s="85"/>
    </row>
    <row r="193" spans="1:38" ht="37.5" customHeight="1">
      <c r="A193" s="85"/>
      <c r="B193" s="328" t="s">
        <v>1981</v>
      </c>
      <c r="C193" s="876" t="s">
        <v>1965</v>
      </c>
      <c r="D193" s="876"/>
      <c r="E193" s="876"/>
      <c r="F193" s="876"/>
      <c r="G193" s="876"/>
      <c r="H193" s="876"/>
      <c r="I193" s="876"/>
      <c r="J193" s="877" t="s">
        <v>1977</v>
      </c>
      <c r="K193" s="877"/>
      <c r="L193" s="877"/>
      <c r="M193" s="877"/>
      <c r="N193" s="877"/>
      <c r="O193" s="877"/>
      <c r="P193" s="877"/>
      <c r="Q193" s="877"/>
      <c r="R193" s="877"/>
      <c r="S193" s="877"/>
      <c r="T193" s="877"/>
      <c r="U193" s="877"/>
      <c r="V193" s="877"/>
      <c r="W193" s="877"/>
      <c r="X193" s="877"/>
      <c r="Y193" s="877"/>
      <c r="Z193" s="877"/>
      <c r="AA193" s="877"/>
      <c r="AB193" s="877"/>
      <c r="AC193" s="877"/>
      <c r="AD193" s="877"/>
      <c r="AE193" s="877"/>
      <c r="AF193" s="877"/>
      <c r="AG193" s="877"/>
      <c r="AH193" s="877"/>
      <c r="AI193" s="877"/>
      <c r="AJ193" s="878"/>
      <c r="AK193" s="324" t="str">
        <f>IF(OR(AND(S117&lt;&gt;"×",S118&lt;&gt;"×",S119&lt;&gt;"×"),AK121="○"),"○","×")</f>
        <v>○</v>
      </c>
      <c r="AL193" s="85"/>
    </row>
    <row r="194" spans="1:38">
      <c r="A194" s="85"/>
      <c r="B194" s="329" t="s">
        <v>1982</v>
      </c>
      <c r="C194" s="901" t="s">
        <v>1966</v>
      </c>
      <c r="D194" s="901"/>
      <c r="E194" s="901"/>
      <c r="F194" s="901"/>
      <c r="G194" s="901"/>
      <c r="H194" s="901"/>
      <c r="I194" s="901"/>
      <c r="J194" s="901" t="s">
        <v>1967</v>
      </c>
      <c r="K194" s="901"/>
      <c r="L194" s="901"/>
      <c r="M194" s="901"/>
      <c r="N194" s="901"/>
      <c r="O194" s="901"/>
      <c r="P194" s="901"/>
      <c r="Q194" s="901"/>
      <c r="R194" s="901"/>
      <c r="S194" s="901"/>
      <c r="T194" s="901"/>
      <c r="U194" s="901"/>
      <c r="V194" s="901"/>
      <c r="W194" s="901"/>
      <c r="X194" s="901"/>
      <c r="Y194" s="901"/>
      <c r="Z194" s="901"/>
      <c r="AA194" s="901"/>
      <c r="AB194" s="901"/>
      <c r="AC194" s="901"/>
      <c r="AD194" s="901"/>
      <c r="AE194" s="901"/>
      <c r="AF194" s="901"/>
      <c r="AG194" s="901"/>
      <c r="AH194" s="901"/>
      <c r="AI194" s="901"/>
      <c r="AJ194" s="902"/>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algorithmName="SHA-512" hashValue="eUzIKn/UEtfgqE8TkYCt2xgR1lOrH7u2iSXKQnfKpFpQdvbZ3yKi3YBXbyHjLQWl2DmGfNOrT4lLTmHoNtXvyw==" saltValue="BJXwqL5ukJAgEgVmQvR2GA==" spinCount="100000" sheet="1" objects="1" scenarios="1"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A13" zoomScale="80" zoomScaleNormal="120" zoomScaleSheetLayoutView="80" workbookViewId="0">
      <selection activeCell="K28" sqref="K28"/>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67" t="str">
        <f>IF(基本情報入力シート!C32="","",基本情報入力シート!C32)</f>
        <v/>
      </c>
      <c r="AC1" s="967"/>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4" t="s">
        <v>22</v>
      </c>
      <c r="B3" s="974"/>
      <c r="C3" s="974"/>
      <c r="D3" s="974"/>
      <c r="E3" s="975"/>
      <c r="F3" s="1013" t="str">
        <f>IF(基本情報入力シート!M37="","",基本情報入力シート!M37)</f>
        <v/>
      </c>
      <c r="G3" s="1014"/>
      <c r="H3" s="1014"/>
      <c r="I3" s="1014"/>
      <c r="J3" s="1014"/>
      <c r="K3" s="1014"/>
      <c r="L3" s="1014"/>
      <c r="M3" s="1015"/>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3" t="s">
        <v>1935</v>
      </c>
      <c r="C5" s="1003"/>
      <c r="D5" s="1003"/>
      <c r="E5" s="1003"/>
      <c r="F5" s="1003"/>
      <c r="G5" s="1003"/>
      <c r="H5" s="1003"/>
      <c r="I5" s="1003"/>
      <c r="J5" s="1003"/>
      <c r="K5" s="1003"/>
      <c r="L5" s="1003"/>
      <c r="M5" s="1004"/>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3" t="s">
        <v>1934</v>
      </c>
      <c r="C6" s="1003"/>
      <c r="D6" s="1003"/>
      <c r="E6" s="1003"/>
      <c r="F6" s="1003"/>
      <c r="G6" s="1003"/>
      <c r="H6" s="1003"/>
      <c r="I6" s="1003"/>
      <c r="J6" s="1003"/>
      <c r="K6" s="1003"/>
      <c r="L6" s="1003"/>
      <c r="M6" s="1004"/>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2" t="s">
        <v>1933</v>
      </c>
      <c r="C7" s="1002"/>
      <c r="D7" s="976"/>
      <c r="E7" s="976"/>
      <c r="F7" s="976"/>
      <c r="G7" s="976"/>
      <c r="H7" s="976"/>
      <c r="I7" s="976"/>
      <c r="J7" s="976"/>
      <c r="K7" s="976"/>
      <c r="L7" s="976"/>
      <c r="M7" s="977"/>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79"/>
      <c r="C8" s="980"/>
      <c r="D8" s="976" t="s">
        <v>1996</v>
      </c>
      <c r="E8" s="976"/>
      <c r="F8" s="976"/>
      <c r="G8" s="976"/>
      <c r="H8" s="976"/>
      <c r="I8" s="976"/>
      <c r="J8" s="976"/>
      <c r="K8" s="976"/>
      <c r="L8" s="976"/>
      <c r="M8" s="977"/>
      <c r="N8" s="368">
        <f>IFERROR(SUMIFS(AB$16:AB$1048576,Q$16:Q$1048576,"ベア加算なし",Z$16:Z$1048576,"ベア加算"),"")</f>
        <v>0</v>
      </c>
      <c r="O8" s="365" t="s">
        <v>4</v>
      </c>
      <c r="P8" s="86"/>
      <c r="Q8" s="86"/>
      <c r="R8" s="978" t="s">
        <v>2007</v>
      </c>
      <c r="S8" s="978" t="s">
        <v>1943</v>
      </c>
      <c r="T8" s="978"/>
      <c r="U8" s="1026"/>
      <c r="V8" s="369">
        <f>SUM(W$16:W$115)</f>
        <v>0</v>
      </c>
      <c r="W8" s="1024" t="str">
        <f>IF(AE7="特定加算なし","",IF(V8&gt;=V9,"○","×"))</f>
        <v/>
      </c>
      <c r="X8" s="1022" t="s">
        <v>1944</v>
      </c>
      <c r="Y8" s="1023"/>
      <c r="Z8" s="1023"/>
      <c r="AA8" s="1023"/>
      <c r="AB8" s="1023"/>
      <c r="AF8" s="370"/>
      <c r="AG8" s="361"/>
    </row>
    <row r="9" spans="1:33" ht="25.5" customHeight="1" thickBot="1">
      <c r="A9" s="86"/>
      <c r="B9" s="977" t="s">
        <v>2060</v>
      </c>
      <c r="C9" s="1005"/>
      <c r="D9" s="1005"/>
      <c r="E9" s="1005"/>
      <c r="F9" s="1005"/>
      <c r="G9" s="1005"/>
      <c r="H9" s="1005"/>
      <c r="I9" s="1005"/>
      <c r="J9" s="1005"/>
      <c r="K9" s="1005"/>
      <c r="L9" s="1005"/>
      <c r="M9" s="1006"/>
      <c r="N9" s="371">
        <f>IFERROR(ROUNDDOWN(SUM(AB$16:AB$115,T$16:T$115,X$16:Y$115),0),"")</f>
        <v>0</v>
      </c>
      <c r="O9" s="365" t="s">
        <v>4</v>
      </c>
      <c r="P9" s="86"/>
      <c r="Q9" s="86"/>
      <c r="R9" s="978"/>
      <c r="S9" s="978" t="s">
        <v>2170</v>
      </c>
      <c r="T9" s="978"/>
      <c r="U9" s="1026"/>
      <c r="V9" s="372">
        <f>SUM(AD$16:AD$115)</f>
        <v>0</v>
      </c>
      <c r="W9" s="1025"/>
      <c r="X9" s="1022"/>
      <c r="Y9" s="1023"/>
      <c r="Z9" s="1023"/>
      <c r="AA9" s="1023"/>
      <c r="AB9" s="1023"/>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1" t="s">
        <v>2189</v>
      </c>
      <c r="C11" s="1021"/>
      <c r="D11" s="1021"/>
      <c r="E11" s="1021"/>
      <c r="F11" s="1021"/>
      <c r="G11" s="1021"/>
      <c r="H11" s="1021"/>
      <c r="I11" s="1021"/>
      <c r="J11" s="1021"/>
      <c r="K11" s="1021"/>
      <c r="L11" s="1021"/>
      <c r="M11" s="1021"/>
      <c r="N11" s="1021"/>
      <c r="O11" s="1021"/>
      <c r="P11" s="1021"/>
      <c r="Q11" s="1021"/>
      <c r="R11" s="1021"/>
      <c r="S11" s="1021"/>
      <c r="T11" s="1021"/>
      <c r="U11" s="1021"/>
      <c r="V11" s="1021"/>
      <c r="W11" s="1021"/>
      <c r="X11" s="1021"/>
      <c r="Y11" s="375"/>
      <c r="Z11" s="375"/>
      <c r="AA11" s="375"/>
      <c r="AB11" s="375"/>
      <c r="AC11" s="375"/>
    </row>
    <row r="12" spans="1:33" ht="24" customHeight="1" thickBot="1">
      <c r="A12" s="990"/>
      <c r="B12" s="993" t="s">
        <v>2169</v>
      </c>
      <c r="C12" s="994"/>
      <c r="D12" s="994"/>
      <c r="E12" s="994"/>
      <c r="F12" s="994"/>
      <c r="G12" s="994"/>
      <c r="H12" s="994"/>
      <c r="I12" s="995"/>
      <c r="J12" s="981" t="s">
        <v>41</v>
      </c>
      <c r="K12" s="1007" t="s">
        <v>73</v>
      </c>
      <c r="L12" s="1008"/>
      <c r="M12" s="984" t="s">
        <v>42</v>
      </c>
      <c r="N12" s="987" t="s">
        <v>6</v>
      </c>
      <c r="O12" s="1049" t="s">
        <v>2014</v>
      </c>
      <c r="P12" s="1050"/>
      <c r="Q12" s="1051"/>
      <c r="R12" s="1030" t="s">
        <v>2013</v>
      </c>
      <c r="S12" s="1031"/>
      <c r="T12" s="1031"/>
      <c r="U12" s="1031"/>
      <c r="V12" s="1031"/>
      <c r="W12" s="1031"/>
      <c r="X12" s="1031"/>
      <c r="Y12" s="1031"/>
      <c r="Z12" s="1031"/>
      <c r="AA12" s="1031"/>
      <c r="AB12" s="1031"/>
      <c r="AC12" s="1032"/>
      <c r="AD12" s="1016" t="s">
        <v>2191</v>
      </c>
      <c r="AE12" s="966" t="s">
        <v>2053</v>
      </c>
      <c r="AF12" s="966" t="s">
        <v>2054</v>
      </c>
      <c r="AG12" s="966" t="s">
        <v>2055</v>
      </c>
    </row>
    <row r="13" spans="1:33" ht="21.75" customHeight="1">
      <c r="A13" s="991"/>
      <c r="B13" s="996"/>
      <c r="C13" s="997"/>
      <c r="D13" s="997"/>
      <c r="E13" s="997"/>
      <c r="F13" s="997"/>
      <c r="G13" s="997"/>
      <c r="H13" s="997"/>
      <c r="I13" s="998"/>
      <c r="J13" s="982"/>
      <c r="K13" s="1009"/>
      <c r="L13" s="1010"/>
      <c r="M13" s="985"/>
      <c r="N13" s="988"/>
      <c r="O13" s="1017" t="s">
        <v>2015</v>
      </c>
      <c r="P13" s="982" t="s">
        <v>2016</v>
      </c>
      <c r="Q13" s="1019" t="s">
        <v>2017</v>
      </c>
      <c r="R13" s="1035" t="s">
        <v>2044</v>
      </c>
      <c r="S13" s="1036"/>
      <c r="T13" s="1036"/>
      <c r="U13" s="1042" t="s">
        <v>1899</v>
      </c>
      <c r="V13" s="1043"/>
      <c r="W13" s="1043"/>
      <c r="X13" s="1043"/>
      <c r="Y13" s="1044"/>
      <c r="Z13" s="971" t="s">
        <v>2017</v>
      </c>
      <c r="AA13" s="972"/>
      <c r="AB13" s="972"/>
      <c r="AC13" s="973"/>
      <c r="AD13" s="1016"/>
      <c r="AE13" s="966"/>
      <c r="AF13" s="966"/>
      <c r="AG13" s="966"/>
    </row>
    <row r="14" spans="1:33" ht="51" customHeight="1">
      <c r="A14" s="991"/>
      <c r="B14" s="996"/>
      <c r="C14" s="997"/>
      <c r="D14" s="997"/>
      <c r="E14" s="997"/>
      <c r="F14" s="997"/>
      <c r="G14" s="997"/>
      <c r="H14" s="997"/>
      <c r="I14" s="998"/>
      <c r="J14" s="982"/>
      <c r="K14" s="1011"/>
      <c r="L14" s="1012"/>
      <c r="M14" s="985"/>
      <c r="N14" s="988"/>
      <c r="O14" s="1017"/>
      <c r="P14" s="982"/>
      <c r="Q14" s="1019"/>
      <c r="R14" s="1034" t="s">
        <v>130</v>
      </c>
      <c r="S14" s="1033" t="s">
        <v>131</v>
      </c>
      <c r="T14" s="1037" t="s">
        <v>2042</v>
      </c>
      <c r="U14" s="1034" t="s">
        <v>130</v>
      </c>
      <c r="V14" s="1033" t="s">
        <v>131</v>
      </c>
      <c r="W14" s="376" t="s">
        <v>2003</v>
      </c>
      <c r="X14" s="1037" t="s">
        <v>2042</v>
      </c>
      <c r="Y14" s="1045"/>
      <c r="Z14" s="1034" t="s">
        <v>130</v>
      </c>
      <c r="AA14" s="1033" t="s">
        <v>131</v>
      </c>
      <c r="AB14" s="1039" t="s">
        <v>2042</v>
      </c>
      <c r="AC14" s="1041" t="s">
        <v>2004</v>
      </c>
      <c r="AD14" s="1016"/>
      <c r="AE14" s="966"/>
      <c r="AF14" s="966"/>
      <c r="AG14" s="966"/>
    </row>
    <row r="15" spans="1:33" ht="72" customHeight="1" thickBot="1">
      <c r="A15" s="992"/>
      <c r="B15" s="999"/>
      <c r="C15" s="1000"/>
      <c r="D15" s="1000"/>
      <c r="E15" s="1000"/>
      <c r="F15" s="1000"/>
      <c r="G15" s="1000"/>
      <c r="H15" s="1000"/>
      <c r="I15" s="1001"/>
      <c r="J15" s="983"/>
      <c r="K15" s="377" t="s">
        <v>44</v>
      </c>
      <c r="L15" s="377" t="s">
        <v>45</v>
      </c>
      <c r="M15" s="986"/>
      <c r="N15" s="989"/>
      <c r="O15" s="1018"/>
      <c r="P15" s="983"/>
      <c r="Q15" s="1020"/>
      <c r="R15" s="1018"/>
      <c r="S15" s="983"/>
      <c r="T15" s="1038"/>
      <c r="U15" s="1018"/>
      <c r="V15" s="983"/>
      <c r="W15" s="378" t="s">
        <v>2045</v>
      </c>
      <c r="X15" s="1038"/>
      <c r="Y15" s="1046"/>
      <c r="Z15" s="1018"/>
      <c r="AA15" s="983"/>
      <c r="AB15" s="1040"/>
      <c r="AC15" s="1020"/>
      <c r="AD15" s="379" t="s">
        <v>2007</v>
      </c>
      <c r="AE15" s="966"/>
      <c r="AF15" s="966"/>
      <c r="AG15" s="966"/>
    </row>
    <row r="16" spans="1:33" s="389" customFormat="1" ht="24.95" customHeight="1">
      <c r="A16" s="380" t="s">
        <v>7</v>
      </c>
      <c r="B16" s="1027" t="str">
        <f>IF(基本情報入力シート!C53="","",基本情報入力シート!C53)</f>
        <v/>
      </c>
      <c r="C16" s="1028"/>
      <c r="D16" s="1028"/>
      <c r="E16" s="1028"/>
      <c r="F16" s="1028"/>
      <c r="G16" s="1028"/>
      <c r="H16" s="1028"/>
      <c r="I16" s="102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2" t="str">
        <f>IFERROR(V16*VLOOKUP(AF16,【参考】数式用3!$AN$15:$BU$23,MATCH(N16,【参考】数式用3!$AN$2:$BU$2,0)),"")</f>
        <v/>
      </c>
      <c r="Y16" s="1053"/>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68" t="str">
        <f>IF(基本情報入力シート!C54="","",基本情報入力シート!C54)</f>
        <v/>
      </c>
      <c r="C17" s="969"/>
      <c r="D17" s="969"/>
      <c r="E17" s="969"/>
      <c r="F17" s="969"/>
      <c r="G17" s="969"/>
      <c r="H17" s="969"/>
      <c r="I17" s="970"/>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47" t="str">
        <f>IFERROR(V17*VLOOKUP(AF17,【参考】数式用3!$AN$15:$BU$23,MATCH(N17,【参考】数式用3!$AN$2:$BU$2,0)),"")</f>
        <v/>
      </c>
      <c r="Y17" s="1048"/>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68" t="str">
        <f>IF(基本情報入力シート!C55="","",基本情報入力シート!C55)</f>
        <v/>
      </c>
      <c r="C18" s="969"/>
      <c r="D18" s="969"/>
      <c r="E18" s="969"/>
      <c r="F18" s="969"/>
      <c r="G18" s="969"/>
      <c r="H18" s="969"/>
      <c r="I18" s="970"/>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47" t="str">
        <f>IFERROR(V18*VLOOKUP(AF18,【参考】数式用3!$AN$15:$BU$23,MATCH(N18,【参考】数式用3!$AN$2:$BU$2,0)),"")</f>
        <v/>
      </c>
      <c r="Y18" s="1048"/>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68" t="str">
        <f>IF(基本情報入力シート!C56="","",基本情報入力シート!C56)</f>
        <v/>
      </c>
      <c r="C19" s="969"/>
      <c r="D19" s="969"/>
      <c r="E19" s="969"/>
      <c r="F19" s="969"/>
      <c r="G19" s="969"/>
      <c r="H19" s="969"/>
      <c r="I19" s="970"/>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47" t="str">
        <f>IFERROR(V19*VLOOKUP(AF19,【参考】数式用3!$AN$15:$BU$23,MATCH(N19,【参考】数式用3!$AN$2:$BU$2,0)),"")</f>
        <v/>
      </c>
      <c r="Y19" s="1048"/>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68" t="str">
        <f>IF(基本情報入力シート!C57="","",基本情報入力シート!C57)</f>
        <v/>
      </c>
      <c r="C20" s="969"/>
      <c r="D20" s="969"/>
      <c r="E20" s="969"/>
      <c r="F20" s="969"/>
      <c r="G20" s="969"/>
      <c r="H20" s="969"/>
      <c r="I20" s="970"/>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47" t="str">
        <f>IFERROR(V20*VLOOKUP(AF20,【参考】数式用3!$AN$15:$BU$23,MATCH(N20,【参考】数式用3!$AN$2:$BU$2,0)),"")</f>
        <v/>
      </c>
      <c r="Y20" s="1048"/>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68" t="str">
        <f>IF(基本情報入力シート!C58="","",基本情報入力シート!C58)</f>
        <v/>
      </c>
      <c r="C21" s="969"/>
      <c r="D21" s="969"/>
      <c r="E21" s="969"/>
      <c r="F21" s="969"/>
      <c r="G21" s="969"/>
      <c r="H21" s="969"/>
      <c r="I21" s="970"/>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47" t="str">
        <f>IFERROR(V21*VLOOKUP(AF21,【参考】数式用3!$AN$15:$BU$23,MATCH(N21,【参考】数式用3!$AN$2:$BU$2,0)),"")</f>
        <v/>
      </c>
      <c r="Y21" s="1048"/>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68" t="str">
        <f>IF(基本情報入力シート!C59="","",基本情報入力シート!C59)</f>
        <v/>
      </c>
      <c r="C22" s="969"/>
      <c r="D22" s="969"/>
      <c r="E22" s="969"/>
      <c r="F22" s="969"/>
      <c r="G22" s="969"/>
      <c r="H22" s="969"/>
      <c r="I22" s="970"/>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47" t="str">
        <f>IFERROR(V22*VLOOKUP(AF22,【参考】数式用3!$AN$15:$BU$23,MATCH(N22,【参考】数式用3!$AN$2:$BU$2,0)),"")</f>
        <v/>
      </c>
      <c r="Y22" s="1048"/>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68" t="str">
        <f>IF(基本情報入力シート!C60="","",基本情報入力シート!C60)</f>
        <v/>
      </c>
      <c r="C23" s="969"/>
      <c r="D23" s="969"/>
      <c r="E23" s="969"/>
      <c r="F23" s="969"/>
      <c r="G23" s="969"/>
      <c r="H23" s="969"/>
      <c r="I23" s="970"/>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47" t="str">
        <f>IFERROR(V23*VLOOKUP(AF23,【参考】数式用3!$AN$15:$BU$23,MATCH(N23,【参考】数式用3!$AN$2:$BU$2,0)),"")</f>
        <v/>
      </c>
      <c r="Y23" s="1048"/>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68" t="str">
        <f>IF(基本情報入力シート!C61="","",基本情報入力シート!C61)</f>
        <v/>
      </c>
      <c r="C24" s="969"/>
      <c r="D24" s="969"/>
      <c r="E24" s="969"/>
      <c r="F24" s="969"/>
      <c r="G24" s="969"/>
      <c r="H24" s="969"/>
      <c r="I24" s="970"/>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47" t="str">
        <f>IFERROR(V24*VLOOKUP(AF24,【参考】数式用3!$AN$15:$BU$23,MATCH(N24,【参考】数式用3!$AN$2:$BU$2,0)),"")</f>
        <v/>
      </c>
      <c r="Y24" s="1048"/>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68" t="str">
        <f>IF(基本情報入力シート!C62="","",基本情報入力シート!C62)</f>
        <v/>
      </c>
      <c r="C25" s="969"/>
      <c r="D25" s="969"/>
      <c r="E25" s="969"/>
      <c r="F25" s="969"/>
      <c r="G25" s="969"/>
      <c r="H25" s="969"/>
      <c r="I25" s="970"/>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47" t="str">
        <f>IFERROR(V25*VLOOKUP(AF25,【参考】数式用3!$AN$15:$BU$23,MATCH(N25,【参考】数式用3!$AN$2:$BU$2,0)),"")</f>
        <v/>
      </c>
      <c r="Y25" s="1048"/>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68" t="str">
        <f>IF(基本情報入力シート!C63="","",基本情報入力シート!C63)</f>
        <v/>
      </c>
      <c r="C26" s="969"/>
      <c r="D26" s="969"/>
      <c r="E26" s="969"/>
      <c r="F26" s="969"/>
      <c r="G26" s="969"/>
      <c r="H26" s="969"/>
      <c r="I26" s="970"/>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47" t="str">
        <f>IFERROR(V26*VLOOKUP(AF26,【参考】数式用3!$AN$15:$BU$23,MATCH(N26,【参考】数式用3!$AN$2:$BU$2,0)),"")</f>
        <v/>
      </c>
      <c r="Y26" s="1048"/>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68" t="str">
        <f>IF(基本情報入力シート!C64="","",基本情報入力シート!C64)</f>
        <v/>
      </c>
      <c r="C27" s="969"/>
      <c r="D27" s="969"/>
      <c r="E27" s="969"/>
      <c r="F27" s="969"/>
      <c r="G27" s="969"/>
      <c r="H27" s="969"/>
      <c r="I27" s="970"/>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47" t="str">
        <f>IFERROR(V27*VLOOKUP(AF27,【参考】数式用3!$AN$15:$BU$23,MATCH(N27,【参考】数式用3!$AN$2:$BU$2,0)),"")</f>
        <v/>
      </c>
      <c r="Y27" s="1048"/>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68" t="str">
        <f>IF(基本情報入力シート!C65="","",基本情報入力シート!C65)</f>
        <v/>
      </c>
      <c r="C28" s="969"/>
      <c r="D28" s="969"/>
      <c r="E28" s="969"/>
      <c r="F28" s="969"/>
      <c r="G28" s="969"/>
      <c r="H28" s="969"/>
      <c r="I28" s="970"/>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47" t="str">
        <f>IFERROR(V28*VLOOKUP(AF28,【参考】数式用3!$AN$15:$BU$23,MATCH(N28,【参考】数式用3!$AN$2:$BU$2,0)),"")</f>
        <v/>
      </c>
      <c r="Y28" s="1048"/>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68" t="str">
        <f>IF(基本情報入力シート!C66="","",基本情報入力シート!C66)</f>
        <v/>
      </c>
      <c r="C29" s="969"/>
      <c r="D29" s="969"/>
      <c r="E29" s="969"/>
      <c r="F29" s="969"/>
      <c r="G29" s="969"/>
      <c r="H29" s="969"/>
      <c r="I29" s="970"/>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47" t="str">
        <f>IFERROR(V29*VLOOKUP(AF29,【参考】数式用3!$AN$15:$BU$23,MATCH(N29,【参考】数式用3!$AN$2:$BU$2,0)),"")</f>
        <v/>
      </c>
      <c r="Y29" s="1048"/>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68" t="str">
        <f>IF(基本情報入力シート!C67="","",基本情報入力シート!C67)</f>
        <v/>
      </c>
      <c r="C30" s="969"/>
      <c r="D30" s="969"/>
      <c r="E30" s="969"/>
      <c r="F30" s="969"/>
      <c r="G30" s="969"/>
      <c r="H30" s="969"/>
      <c r="I30" s="970"/>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47" t="str">
        <f>IFERROR(V30*VLOOKUP(AF30,【参考】数式用3!$AN$15:$BU$23,MATCH(N30,【参考】数式用3!$AN$2:$BU$2,0)),"")</f>
        <v/>
      </c>
      <c r="Y30" s="1048"/>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68" t="str">
        <f>IF(基本情報入力シート!C68="","",基本情報入力シート!C68)</f>
        <v/>
      </c>
      <c r="C31" s="969"/>
      <c r="D31" s="969"/>
      <c r="E31" s="969"/>
      <c r="F31" s="969"/>
      <c r="G31" s="969"/>
      <c r="H31" s="969"/>
      <c r="I31" s="970"/>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47" t="str">
        <f>IFERROR(V31*VLOOKUP(AF31,【参考】数式用3!$AN$15:$BU$23,MATCH(N31,【参考】数式用3!$AN$2:$BU$2,0)),"")</f>
        <v/>
      </c>
      <c r="Y31" s="1048"/>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68" t="str">
        <f>IF(基本情報入力シート!C69="","",基本情報入力シート!C69)</f>
        <v/>
      </c>
      <c r="C32" s="969"/>
      <c r="D32" s="969"/>
      <c r="E32" s="969"/>
      <c r="F32" s="969"/>
      <c r="G32" s="969"/>
      <c r="H32" s="969"/>
      <c r="I32" s="970"/>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47" t="str">
        <f>IFERROR(V32*VLOOKUP(AF32,【参考】数式用3!$AN$15:$BU$23,MATCH(N32,【参考】数式用3!$AN$2:$BU$2,0)),"")</f>
        <v/>
      </c>
      <c r="Y32" s="1048"/>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68" t="str">
        <f>IF(基本情報入力シート!C70="","",基本情報入力シート!C70)</f>
        <v/>
      </c>
      <c r="C33" s="969"/>
      <c r="D33" s="969"/>
      <c r="E33" s="969"/>
      <c r="F33" s="969"/>
      <c r="G33" s="969"/>
      <c r="H33" s="969"/>
      <c r="I33" s="970"/>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47" t="str">
        <f>IFERROR(V33*VLOOKUP(AF33,【参考】数式用3!$AN$15:$BU$23,MATCH(N33,【参考】数式用3!$AN$2:$BU$2,0)),"")</f>
        <v/>
      </c>
      <c r="Y33" s="1048"/>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68" t="str">
        <f>IF(基本情報入力シート!C71="","",基本情報入力シート!C71)</f>
        <v/>
      </c>
      <c r="C34" s="969"/>
      <c r="D34" s="969"/>
      <c r="E34" s="969"/>
      <c r="F34" s="969"/>
      <c r="G34" s="969"/>
      <c r="H34" s="969"/>
      <c r="I34" s="970"/>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47" t="str">
        <f>IFERROR(V34*VLOOKUP(AF34,【参考】数式用3!$AN$15:$BU$23,MATCH(N34,【参考】数式用3!$AN$2:$BU$2,0)),"")</f>
        <v/>
      </c>
      <c r="Y34" s="1048"/>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68" t="str">
        <f>IF(基本情報入力シート!C72="","",基本情報入力シート!C72)</f>
        <v/>
      </c>
      <c r="C35" s="969"/>
      <c r="D35" s="969"/>
      <c r="E35" s="969"/>
      <c r="F35" s="969"/>
      <c r="G35" s="969"/>
      <c r="H35" s="969"/>
      <c r="I35" s="970"/>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47" t="str">
        <f>IFERROR(V35*VLOOKUP(AF35,【参考】数式用3!$AN$15:$BU$23,MATCH(N35,【参考】数式用3!$AN$2:$BU$2,0)),"")</f>
        <v/>
      </c>
      <c r="Y35" s="1048"/>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68" t="str">
        <f>IF(基本情報入力シート!C73="","",基本情報入力シート!C73)</f>
        <v/>
      </c>
      <c r="C36" s="969"/>
      <c r="D36" s="969"/>
      <c r="E36" s="969"/>
      <c r="F36" s="969"/>
      <c r="G36" s="969"/>
      <c r="H36" s="969"/>
      <c r="I36" s="970"/>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47" t="str">
        <f>IFERROR(V36*VLOOKUP(AF36,【参考】数式用3!$AN$15:$BU$23,MATCH(N36,【参考】数式用3!$AN$2:$BU$2,0)),"")</f>
        <v/>
      </c>
      <c r="Y36" s="1048"/>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68" t="str">
        <f>IF(基本情報入力シート!C74="","",基本情報入力シート!C74)</f>
        <v/>
      </c>
      <c r="C37" s="969"/>
      <c r="D37" s="969"/>
      <c r="E37" s="969"/>
      <c r="F37" s="969"/>
      <c r="G37" s="969"/>
      <c r="H37" s="969"/>
      <c r="I37" s="970"/>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47" t="str">
        <f>IFERROR(V37*VLOOKUP(AF37,【参考】数式用3!$AN$15:$BU$23,MATCH(N37,【参考】数式用3!$AN$2:$BU$2,0)),"")</f>
        <v/>
      </c>
      <c r="Y37" s="1048"/>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68" t="str">
        <f>IF(基本情報入力シート!C75="","",基本情報入力シート!C75)</f>
        <v/>
      </c>
      <c r="C38" s="969"/>
      <c r="D38" s="969"/>
      <c r="E38" s="969"/>
      <c r="F38" s="969"/>
      <c r="G38" s="969"/>
      <c r="H38" s="969"/>
      <c r="I38" s="970"/>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47" t="str">
        <f>IFERROR(V38*VLOOKUP(AF38,【参考】数式用3!$AN$15:$BU$23,MATCH(N38,【参考】数式用3!$AN$2:$BU$2,0)),"")</f>
        <v/>
      </c>
      <c r="Y38" s="1048"/>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68" t="str">
        <f>IF(基本情報入力シート!C76="","",基本情報入力シート!C76)</f>
        <v/>
      </c>
      <c r="C39" s="969"/>
      <c r="D39" s="969"/>
      <c r="E39" s="969"/>
      <c r="F39" s="969"/>
      <c r="G39" s="969"/>
      <c r="H39" s="969"/>
      <c r="I39" s="970"/>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47" t="str">
        <f>IFERROR(V39*VLOOKUP(AF39,【参考】数式用3!$AN$15:$BU$23,MATCH(N39,【参考】数式用3!$AN$2:$BU$2,0)),"")</f>
        <v/>
      </c>
      <c r="Y39" s="1048"/>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68" t="str">
        <f>IF(基本情報入力シート!C77="","",基本情報入力シート!C77)</f>
        <v/>
      </c>
      <c r="C40" s="969"/>
      <c r="D40" s="969"/>
      <c r="E40" s="969"/>
      <c r="F40" s="969"/>
      <c r="G40" s="969"/>
      <c r="H40" s="969"/>
      <c r="I40" s="970"/>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47" t="str">
        <f>IFERROR(V40*VLOOKUP(AF40,【参考】数式用3!$AN$15:$BU$23,MATCH(N40,【参考】数式用3!$AN$2:$BU$2,0)),"")</f>
        <v/>
      </c>
      <c r="Y40" s="1048"/>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68" t="str">
        <f>IF(基本情報入力シート!C78="","",基本情報入力シート!C78)</f>
        <v/>
      </c>
      <c r="C41" s="969"/>
      <c r="D41" s="969"/>
      <c r="E41" s="969"/>
      <c r="F41" s="969"/>
      <c r="G41" s="969"/>
      <c r="H41" s="969"/>
      <c r="I41" s="970"/>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47" t="str">
        <f>IFERROR(V41*VLOOKUP(AF41,【参考】数式用3!$AN$15:$BU$23,MATCH(N41,【参考】数式用3!$AN$2:$BU$2,0)),"")</f>
        <v/>
      </c>
      <c r="Y41" s="1048"/>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68" t="str">
        <f>IF(基本情報入力シート!C79="","",基本情報入力シート!C79)</f>
        <v/>
      </c>
      <c r="C42" s="969"/>
      <c r="D42" s="969"/>
      <c r="E42" s="969"/>
      <c r="F42" s="969"/>
      <c r="G42" s="969"/>
      <c r="H42" s="969"/>
      <c r="I42" s="970"/>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47" t="str">
        <f>IFERROR(V42*VLOOKUP(AF42,【参考】数式用3!$AN$15:$BU$23,MATCH(N42,【参考】数式用3!$AN$2:$BU$2,0)),"")</f>
        <v/>
      </c>
      <c r="Y42" s="1048"/>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68" t="str">
        <f>IF(基本情報入力シート!C80="","",基本情報入力シート!C80)</f>
        <v/>
      </c>
      <c r="C43" s="969"/>
      <c r="D43" s="969"/>
      <c r="E43" s="969"/>
      <c r="F43" s="969"/>
      <c r="G43" s="969"/>
      <c r="H43" s="969"/>
      <c r="I43" s="970"/>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47" t="str">
        <f>IFERROR(V43*VLOOKUP(AF43,【参考】数式用3!$AN$15:$BU$23,MATCH(N43,【参考】数式用3!$AN$2:$BU$2,0)),"")</f>
        <v/>
      </c>
      <c r="Y43" s="1048"/>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68" t="str">
        <f>IF(基本情報入力シート!C81="","",基本情報入力シート!C81)</f>
        <v/>
      </c>
      <c r="C44" s="969"/>
      <c r="D44" s="969"/>
      <c r="E44" s="969"/>
      <c r="F44" s="969"/>
      <c r="G44" s="969"/>
      <c r="H44" s="969"/>
      <c r="I44" s="970"/>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47" t="str">
        <f>IFERROR(V44*VLOOKUP(AF44,【参考】数式用3!$AN$15:$BU$23,MATCH(N44,【参考】数式用3!$AN$2:$BU$2,0)),"")</f>
        <v/>
      </c>
      <c r="Y44" s="1048"/>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68" t="str">
        <f>IF(基本情報入力シート!C82="","",基本情報入力シート!C82)</f>
        <v/>
      </c>
      <c r="C45" s="969"/>
      <c r="D45" s="969"/>
      <c r="E45" s="969"/>
      <c r="F45" s="969"/>
      <c r="G45" s="969"/>
      <c r="H45" s="969"/>
      <c r="I45" s="970"/>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47" t="str">
        <f>IFERROR(V45*VLOOKUP(AF45,【参考】数式用3!$AN$15:$BU$23,MATCH(N45,【参考】数式用3!$AN$2:$BU$2,0)),"")</f>
        <v/>
      </c>
      <c r="Y45" s="1048"/>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68" t="str">
        <f>IF(基本情報入力シート!C83="","",基本情報入力シート!C83)</f>
        <v/>
      </c>
      <c r="C46" s="969"/>
      <c r="D46" s="969"/>
      <c r="E46" s="969"/>
      <c r="F46" s="969"/>
      <c r="G46" s="969"/>
      <c r="H46" s="969"/>
      <c r="I46" s="970"/>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47" t="str">
        <f>IFERROR(V46*VLOOKUP(AF46,【参考】数式用3!$AN$15:$BU$23,MATCH(N46,【参考】数式用3!$AN$2:$BU$2,0)),"")</f>
        <v/>
      </c>
      <c r="Y46" s="1048"/>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68" t="str">
        <f>IF(基本情報入力シート!C84="","",基本情報入力シート!C84)</f>
        <v/>
      </c>
      <c r="C47" s="969"/>
      <c r="D47" s="969"/>
      <c r="E47" s="969"/>
      <c r="F47" s="969"/>
      <c r="G47" s="969"/>
      <c r="H47" s="969"/>
      <c r="I47" s="970"/>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47" t="str">
        <f>IFERROR(V47*VLOOKUP(AF47,【参考】数式用3!$AN$15:$BU$23,MATCH(N47,【参考】数式用3!$AN$2:$BU$2,0)),"")</f>
        <v/>
      </c>
      <c r="Y47" s="1048"/>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68" t="str">
        <f>IF(基本情報入力シート!C85="","",基本情報入力シート!C85)</f>
        <v/>
      </c>
      <c r="C48" s="969"/>
      <c r="D48" s="969"/>
      <c r="E48" s="969"/>
      <c r="F48" s="969"/>
      <c r="G48" s="969"/>
      <c r="H48" s="969"/>
      <c r="I48" s="970"/>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47" t="str">
        <f>IFERROR(V48*VLOOKUP(AF48,【参考】数式用3!$AN$15:$BU$23,MATCH(N48,【参考】数式用3!$AN$2:$BU$2,0)),"")</f>
        <v/>
      </c>
      <c r="Y48" s="1048"/>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68" t="str">
        <f>IF(基本情報入力シート!C86="","",基本情報入力シート!C86)</f>
        <v/>
      </c>
      <c r="C49" s="969"/>
      <c r="D49" s="969"/>
      <c r="E49" s="969"/>
      <c r="F49" s="969"/>
      <c r="G49" s="969"/>
      <c r="H49" s="969"/>
      <c r="I49" s="970"/>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47" t="str">
        <f>IFERROR(V49*VLOOKUP(AF49,【参考】数式用3!$AN$15:$BU$23,MATCH(N49,【参考】数式用3!$AN$2:$BU$2,0)),"")</f>
        <v/>
      </c>
      <c r="Y49" s="1048"/>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68" t="str">
        <f>IF(基本情報入力シート!C87="","",基本情報入力シート!C87)</f>
        <v/>
      </c>
      <c r="C50" s="969"/>
      <c r="D50" s="969"/>
      <c r="E50" s="969"/>
      <c r="F50" s="969"/>
      <c r="G50" s="969"/>
      <c r="H50" s="969"/>
      <c r="I50" s="970"/>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47" t="str">
        <f>IFERROR(V50*VLOOKUP(AF50,【参考】数式用3!$AN$15:$BU$23,MATCH(N50,【参考】数式用3!$AN$2:$BU$2,0)),"")</f>
        <v/>
      </c>
      <c r="Y50" s="1048"/>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68" t="str">
        <f>IF(基本情報入力シート!C88="","",基本情報入力シート!C88)</f>
        <v/>
      </c>
      <c r="C51" s="969"/>
      <c r="D51" s="969"/>
      <c r="E51" s="969"/>
      <c r="F51" s="969"/>
      <c r="G51" s="969"/>
      <c r="H51" s="969"/>
      <c r="I51" s="970"/>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47" t="str">
        <f>IFERROR(V51*VLOOKUP(AF51,【参考】数式用3!$AN$15:$BU$23,MATCH(N51,【参考】数式用3!$AN$2:$BU$2,0)),"")</f>
        <v/>
      </c>
      <c r="Y51" s="1048"/>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68" t="str">
        <f>IF(基本情報入力シート!C89="","",基本情報入力シート!C89)</f>
        <v/>
      </c>
      <c r="C52" s="969"/>
      <c r="D52" s="969"/>
      <c r="E52" s="969"/>
      <c r="F52" s="969"/>
      <c r="G52" s="969"/>
      <c r="H52" s="969"/>
      <c r="I52" s="970"/>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47" t="str">
        <f>IFERROR(V52*VLOOKUP(AF52,【参考】数式用3!$AN$15:$BU$23,MATCH(N52,【参考】数式用3!$AN$2:$BU$2,0)),"")</f>
        <v/>
      </c>
      <c r="Y52" s="1048"/>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68" t="str">
        <f>IF(基本情報入力シート!C90="","",基本情報入力シート!C90)</f>
        <v/>
      </c>
      <c r="C53" s="969"/>
      <c r="D53" s="969"/>
      <c r="E53" s="969"/>
      <c r="F53" s="969"/>
      <c r="G53" s="969"/>
      <c r="H53" s="969"/>
      <c r="I53" s="970"/>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47" t="str">
        <f>IFERROR(V53*VLOOKUP(AF53,【参考】数式用3!$AN$15:$BU$23,MATCH(N53,【参考】数式用3!$AN$2:$BU$2,0)),"")</f>
        <v/>
      </c>
      <c r="Y53" s="1048"/>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68" t="str">
        <f>IF(基本情報入力シート!C91="","",基本情報入力シート!C91)</f>
        <v/>
      </c>
      <c r="C54" s="969"/>
      <c r="D54" s="969"/>
      <c r="E54" s="969"/>
      <c r="F54" s="969"/>
      <c r="G54" s="969"/>
      <c r="H54" s="969"/>
      <c r="I54" s="970"/>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47" t="str">
        <f>IFERROR(V54*VLOOKUP(AF54,【参考】数式用3!$AN$15:$BU$23,MATCH(N54,【参考】数式用3!$AN$2:$BU$2,0)),"")</f>
        <v/>
      </c>
      <c r="Y54" s="1048"/>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68" t="str">
        <f>IF(基本情報入力シート!C92="","",基本情報入力シート!C92)</f>
        <v/>
      </c>
      <c r="C55" s="969"/>
      <c r="D55" s="969"/>
      <c r="E55" s="969"/>
      <c r="F55" s="969"/>
      <c r="G55" s="969"/>
      <c r="H55" s="969"/>
      <c r="I55" s="970"/>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47" t="str">
        <f>IFERROR(V55*VLOOKUP(AF55,【参考】数式用3!$AN$15:$BU$23,MATCH(N55,【参考】数式用3!$AN$2:$BU$2,0)),"")</f>
        <v/>
      </c>
      <c r="Y55" s="1048"/>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68" t="str">
        <f>IF(基本情報入力シート!C93="","",基本情報入力シート!C93)</f>
        <v/>
      </c>
      <c r="C56" s="969"/>
      <c r="D56" s="969"/>
      <c r="E56" s="969"/>
      <c r="F56" s="969"/>
      <c r="G56" s="969"/>
      <c r="H56" s="969"/>
      <c r="I56" s="970"/>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47" t="str">
        <f>IFERROR(V56*VLOOKUP(AF56,【参考】数式用3!$AN$15:$BU$23,MATCH(N56,【参考】数式用3!$AN$2:$BU$2,0)),"")</f>
        <v/>
      </c>
      <c r="Y56" s="1048"/>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68" t="str">
        <f>IF(基本情報入力シート!C94="","",基本情報入力シート!C94)</f>
        <v/>
      </c>
      <c r="C57" s="969"/>
      <c r="D57" s="969"/>
      <c r="E57" s="969"/>
      <c r="F57" s="969"/>
      <c r="G57" s="969"/>
      <c r="H57" s="969"/>
      <c r="I57" s="970"/>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47" t="str">
        <f>IFERROR(V57*VLOOKUP(AF57,【参考】数式用3!$AN$15:$BU$23,MATCH(N57,【参考】数式用3!$AN$2:$BU$2,0)),"")</f>
        <v/>
      </c>
      <c r="Y57" s="1048"/>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68" t="str">
        <f>IF(基本情報入力シート!C95="","",基本情報入力シート!C95)</f>
        <v/>
      </c>
      <c r="C58" s="969"/>
      <c r="D58" s="969"/>
      <c r="E58" s="969"/>
      <c r="F58" s="969"/>
      <c r="G58" s="969"/>
      <c r="H58" s="969"/>
      <c r="I58" s="970"/>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47" t="str">
        <f>IFERROR(V58*VLOOKUP(AF58,【参考】数式用3!$AN$15:$BU$23,MATCH(N58,【参考】数式用3!$AN$2:$BU$2,0)),"")</f>
        <v/>
      </c>
      <c r="Y58" s="1048"/>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68" t="str">
        <f>IF(基本情報入力シート!C96="","",基本情報入力シート!C96)</f>
        <v/>
      </c>
      <c r="C59" s="969"/>
      <c r="D59" s="969"/>
      <c r="E59" s="969"/>
      <c r="F59" s="969"/>
      <c r="G59" s="969"/>
      <c r="H59" s="969"/>
      <c r="I59" s="970"/>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47" t="str">
        <f>IFERROR(V59*VLOOKUP(AF59,【参考】数式用3!$AN$15:$BU$23,MATCH(N59,【参考】数式用3!$AN$2:$BU$2,0)),"")</f>
        <v/>
      </c>
      <c r="Y59" s="1048"/>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68" t="str">
        <f>IF(基本情報入力シート!C97="","",基本情報入力シート!C97)</f>
        <v/>
      </c>
      <c r="C60" s="969"/>
      <c r="D60" s="969"/>
      <c r="E60" s="969"/>
      <c r="F60" s="969"/>
      <c r="G60" s="969"/>
      <c r="H60" s="969"/>
      <c r="I60" s="970"/>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47" t="str">
        <f>IFERROR(V60*VLOOKUP(AF60,【参考】数式用3!$AN$15:$BU$23,MATCH(N60,【参考】数式用3!$AN$2:$BU$2,0)),"")</f>
        <v/>
      </c>
      <c r="Y60" s="1048"/>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68" t="str">
        <f>IF(基本情報入力シート!C98="","",基本情報入力シート!C98)</f>
        <v/>
      </c>
      <c r="C61" s="969"/>
      <c r="D61" s="969"/>
      <c r="E61" s="969"/>
      <c r="F61" s="969"/>
      <c r="G61" s="969"/>
      <c r="H61" s="969"/>
      <c r="I61" s="970"/>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47" t="str">
        <f>IFERROR(V61*VLOOKUP(AF61,【参考】数式用3!$AN$15:$BU$23,MATCH(N61,【参考】数式用3!$AN$2:$BU$2,0)),"")</f>
        <v/>
      </c>
      <c r="Y61" s="1048"/>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68" t="str">
        <f>IF(基本情報入力シート!C99="","",基本情報入力シート!C99)</f>
        <v/>
      </c>
      <c r="C62" s="969"/>
      <c r="D62" s="969"/>
      <c r="E62" s="969"/>
      <c r="F62" s="969"/>
      <c r="G62" s="969"/>
      <c r="H62" s="969"/>
      <c r="I62" s="970"/>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47" t="str">
        <f>IFERROR(V62*VLOOKUP(AF62,【参考】数式用3!$AN$15:$BU$23,MATCH(N62,【参考】数式用3!$AN$2:$BU$2,0)),"")</f>
        <v/>
      </c>
      <c r="Y62" s="1048"/>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68" t="str">
        <f>IF(基本情報入力シート!C100="","",基本情報入力シート!C100)</f>
        <v/>
      </c>
      <c r="C63" s="969"/>
      <c r="D63" s="969"/>
      <c r="E63" s="969"/>
      <c r="F63" s="969"/>
      <c r="G63" s="969"/>
      <c r="H63" s="969"/>
      <c r="I63" s="970"/>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47" t="str">
        <f>IFERROR(V63*VLOOKUP(AF63,【参考】数式用3!$AN$15:$BU$23,MATCH(N63,【参考】数式用3!$AN$2:$BU$2,0)),"")</f>
        <v/>
      </c>
      <c r="Y63" s="1048"/>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68" t="str">
        <f>IF(基本情報入力シート!C101="","",基本情報入力シート!C101)</f>
        <v/>
      </c>
      <c r="C64" s="969"/>
      <c r="D64" s="969"/>
      <c r="E64" s="969"/>
      <c r="F64" s="969"/>
      <c r="G64" s="969"/>
      <c r="H64" s="969"/>
      <c r="I64" s="970"/>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47" t="str">
        <f>IFERROR(V64*VLOOKUP(AF64,【参考】数式用3!$AN$15:$BU$23,MATCH(N64,【参考】数式用3!$AN$2:$BU$2,0)),"")</f>
        <v/>
      </c>
      <c r="Y64" s="1048"/>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68" t="str">
        <f>IF(基本情報入力シート!C102="","",基本情報入力シート!C102)</f>
        <v/>
      </c>
      <c r="C65" s="969"/>
      <c r="D65" s="969"/>
      <c r="E65" s="969"/>
      <c r="F65" s="969"/>
      <c r="G65" s="969"/>
      <c r="H65" s="969"/>
      <c r="I65" s="970"/>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47" t="str">
        <f>IFERROR(V65*VLOOKUP(AF65,【参考】数式用3!$AN$15:$BU$23,MATCH(N65,【参考】数式用3!$AN$2:$BU$2,0)),"")</f>
        <v/>
      </c>
      <c r="Y65" s="1048"/>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68" t="str">
        <f>IF(基本情報入力シート!C103="","",基本情報入力シート!C103)</f>
        <v/>
      </c>
      <c r="C66" s="969"/>
      <c r="D66" s="969"/>
      <c r="E66" s="969"/>
      <c r="F66" s="969"/>
      <c r="G66" s="969"/>
      <c r="H66" s="969"/>
      <c r="I66" s="970"/>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47" t="str">
        <f>IFERROR(V66*VLOOKUP(AF66,【参考】数式用3!$AN$15:$BU$23,MATCH(N66,【参考】数式用3!$AN$2:$BU$2,0)),"")</f>
        <v/>
      </c>
      <c r="Y66" s="1048"/>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68" t="str">
        <f>IF(基本情報入力シート!C104="","",基本情報入力シート!C104)</f>
        <v/>
      </c>
      <c r="C67" s="969"/>
      <c r="D67" s="969"/>
      <c r="E67" s="969"/>
      <c r="F67" s="969"/>
      <c r="G67" s="969"/>
      <c r="H67" s="969"/>
      <c r="I67" s="970"/>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47" t="str">
        <f>IFERROR(V67*VLOOKUP(AF67,【参考】数式用3!$AN$15:$BU$23,MATCH(N67,【参考】数式用3!$AN$2:$BU$2,0)),"")</f>
        <v/>
      </c>
      <c r="Y67" s="1048"/>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68" t="str">
        <f>IF(基本情報入力シート!C105="","",基本情報入力シート!C105)</f>
        <v/>
      </c>
      <c r="C68" s="969"/>
      <c r="D68" s="969"/>
      <c r="E68" s="969"/>
      <c r="F68" s="969"/>
      <c r="G68" s="969"/>
      <c r="H68" s="969"/>
      <c r="I68" s="970"/>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47" t="str">
        <f>IFERROR(V68*VLOOKUP(AF68,【参考】数式用3!$AN$15:$BU$23,MATCH(N68,【参考】数式用3!$AN$2:$BU$2,0)),"")</f>
        <v/>
      </c>
      <c r="Y68" s="1048"/>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68" t="str">
        <f>IF(基本情報入力シート!C106="","",基本情報入力シート!C106)</f>
        <v/>
      </c>
      <c r="C69" s="969"/>
      <c r="D69" s="969"/>
      <c r="E69" s="969"/>
      <c r="F69" s="969"/>
      <c r="G69" s="969"/>
      <c r="H69" s="969"/>
      <c r="I69" s="970"/>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47" t="str">
        <f>IFERROR(V69*VLOOKUP(AF69,【参考】数式用3!$AN$15:$BU$23,MATCH(N69,【参考】数式用3!$AN$2:$BU$2,0)),"")</f>
        <v/>
      </c>
      <c r="Y69" s="1048"/>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68" t="str">
        <f>IF(基本情報入力シート!C107="","",基本情報入力シート!C107)</f>
        <v/>
      </c>
      <c r="C70" s="969"/>
      <c r="D70" s="969"/>
      <c r="E70" s="969"/>
      <c r="F70" s="969"/>
      <c r="G70" s="969"/>
      <c r="H70" s="969"/>
      <c r="I70" s="970"/>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47" t="str">
        <f>IFERROR(V70*VLOOKUP(AF70,【参考】数式用3!$AN$15:$BU$23,MATCH(N70,【参考】数式用3!$AN$2:$BU$2,0)),"")</f>
        <v/>
      </c>
      <c r="Y70" s="1048"/>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68" t="str">
        <f>IF(基本情報入力シート!C108="","",基本情報入力シート!C108)</f>
        <v/>
      </c>
      <c r="C71" s="969"/>
      <c r="D71" s="969"/>
      <c r="E71" s="969"/>
      <c r="F71" s="969"/>
      <c r="G71" s="969"/>
      <c r="H71" s="969"/>
      <c r="I71" s="970"/>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47" t="str">
        <f>IFERROR(V71*VLOOKUP(AF71,【参考】数式用3!$AN$15:$BU$23,MATCH(N71,【参考】数式用3!$AN$2:$BU$2,0)),"")</f>
        <v/>
      </c>
      <c r="Y71" s="1048"/>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68" t="str">
        <f>IF(基本情報入力シート!C109="","",基本情報入力シート!C109)</f>
        <v/>
      </c>
      <c r="C72" s="969"/>
      <c r="D72" s="969"/>
      <c r="E72" s="969"/>
      <c r="F72" s="969"/>
      <c r="G72" s="969"/>
      <c r="H72" s="969"/>
      <c r="I72" s="970"/>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47" t="str">
        <f>IFERROR(V72*VLOOKUP(AF72,【参考】数式用3!$AN$15:$BU$23,MATCH(N72,【参考】数式用3!$AN$2:$BU$2,0)),"")</f>
        <v/>
      </c>
      <c r="Y72" s="1048"/>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68" t="str">
        <f>IF(基本情報入力シート!C110="","",基本情報入力シート!C110)</f>
        <v/>
      </c>
      <c r="C73" s="969"/>
      <c r="D73" s="969"/>
      <c r="E73" s="969"/>
      <c r="F73" s="969"/>
      <c r="G73" s="969"/>
      <c r="H73" s="969"/>
      <c r="I73" s="970"/>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47" t="str">
        <f>IFERROR(V73*VLOOKUP(AF73,【参考】数式用3!$AN$15:$BU$23,MATCH(N73,【参考】数式用3!$AN$2:$BU$2,0)),"")</f>
        <v/>
      </c>
      <c r="Y73" s="1048"/>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68" t="str">
        <f>IF(基本情報入力シート!C111="","",基本情報入力シート!C111)</f>
        <v/>
      </c>
      <c r="C74" s="969"/>
      <c r="D74" s="969"/>
      <c r="E74" s="969"/>
      <c r="F74" s="969"/>
      <c r="G74" s="969"/>
      <c r="H74" s="969"/>
      <c r="I74" s="970"/>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47" t="str">
        <f>IFERROR(V74*VLOOKUP(AF74,【参考】数式用3!$AN$15:$BU$23,MATCH(N74,【参考】数式用3!$AN$2:$BU$2,0)),"")</f>
        <v/>
      </c>
      <c r="Y74" s="1048"/>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68" t="str">
        <f>IF(基本情報入力シート!C112="","",基本情報入力シート!C112)</f>
        <v/>
      </c>
      <c r="C75" s="969"/>
      <c r="D75" s="969"/>
      <c r="E75" s="969"/>
      <c r="F75" s="969"/>
      <c r="G75" s="969"/>
      <c r="H75" s="969"/>
      <c r="I75" s="970"/>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47" t="str">
        <f>IFERROR(V75*VLOOKUP(AF75,【参考】数式用3!$AN$15:$BU$23,MATCH(N75,【参考】数式用3!$AN$2:$BU$2,0)),"")</f>
        <v/>
      </c>
      <c r="Y75" s="1048"/>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68" t="str">
        <f>IF(基本情報入力シート!C113="","",基本情報入力シート!C113)</f>
        <v/>
      </c>
      <c r="C76" s="969"/>
      <c r="D76" s="969"/>
      <c r="E76" s="969"/>
      <c r="F76" s="969"/>
      <c r="G76" s="969"/>
      <c r="H76" s="969"/>
      <c r="I76" s="970"/>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47" t="str">
        <f>IFERROR(V76*VLOOKUP(AF76,【参考】数式用3!$AN$15:$BU$23,MATCH(N76,【参考】数式用3!$AN$2:$BU$2,0)),"")</f>
        <v/>
      </c>
      <c r="Y76" s="1048"/>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68" t="str">
        <f>IF(基本情報入力シート!C114="","",基本情報入力シート!C114)</f>
        <v/>
      </c>
      <c r="C77" s="969"/>
      <c r="D77" s="969"/>
      <c r="E77" s="969"/>
      <c r="F77" s="969"/>
      <c r="G77" s="969"/>
      <c r="H77" s="969"/>
      <c r="I77" s="970"/>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47" t="str">
        <f>IFERROR(V77*VLOOKUP(AF77,【参考】数式用3!$AN$15:$BU$23,MATCH(N77,【参考】数式用3!$AN$2:$BU$2,0)),"")</f>
        <v/>
      </c>
      <c r="Y77" s="1048"/>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68" t="str">
        <f>IF(基本情報入力シート!C115="","",基本情報入力シート!C115)</f>
        <v/>
      </c>
      <c r="C78" s="969"/>
      <c r="D78" s="969"/>
      <c r="E78" s="969"/>
      <c r="F78" s="969"/>
      <c r="G78" s="969"/>
      <c r="H78" s="969"/>
      <c r="I78" s="970"/>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47" t="str">
        <f>IFERROR(V78*VLOOKUP(AF78,【参考】数式用3!$AN$15:$BU$23,MATCH(N78,【参考】数式用3!$AN$2:$BU$2,0)),"")</f>
        <v/>
      </c>
      <c r="Y78" s="1048"/>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68" t="str">
        <f>IF(基本情報入力シート!C116="","",基本情報入力シート!C116)</f>
        <v/>
      </c>
      <c r="C79" s="969"/>
      <c r="D79" s="969"/>
      <c r="E79" s="969"/>
      <c r="F79" s="969"/>
      <c r="G79" s="969"/>
      <c r="H79" s="969"/>
      <c r="I79" s="970"/>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47" t="str">
        <f>IFERROR(V79*VLOOKUP(AF79,【参考】数式用3!$AN$15:$BU$23,MATCH(N79,【参考】数式用3!$AN$2:$BU$2,0)),"")</f>
        <v/>
      </c>
      <c r="Y79" s="1048"/>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68" t="str">
        <f>IF(基本情報入力シート!C117="","",基本情報入力シート!C117)</f>
        <v/>
      </c>
      <c r="C80" s="969"/>
      <c r="D80" s="969"/>
      <c r="E80" s="969"/>
      <c r="F80" s="969"/>
      <c r="G80" s="969"/>
      <c r="H80" s="969"/>
      <c r="I80" s="970"/>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47" t="str">
        <f>IFERROR(V80*VLOOKUP(AF80,【参考】数式用3!$AN$15:$BU$23,MATCH(N80,【参考】数式用3!$AN$2:$BU$2,0)),"")</f>
        <v/>
      </c>
      <c r="Y80" s="1048"/>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68" t="str">
        <f>IF(基本情報入力シート!C118="","",基本情報入力シート!C118)</f>
        <v/>
      </c>
      <c r="C81" s="969"/>
      <c r="D81" s="969"/>
      <c r="E81" s="969"/>
      <c r="F81" s="969"/>
      <c r="G81" s="969"/>
      <c r="H81" s="969"/>
      <c r="I81" s="970"/>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47" t="str">
        <f>IFERROR(V81*VLOOKUP(AF81,【参考】数式用3!$AN$15:$BU$23,MATCH(N81,【参考】数式用3!$AN$2:$BU$2,0)),"")</f>
        <v/>
      </c>
      <c r="Y81" s="1048"/>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68" t="str">
        <f>IF(基本情報入力シート!C119="","",基本情報入力シート!C119)</f>
        <v/>
      </c>
      <c r="C82" s="969"/>
      <c r="D82" s="969"/>
      <c r="E82" s="969"/>
      <c r="F82" s="969"/>
      <c r="G82" s="969"/>
      <c r="H82" s="969"/>
      <c r="I82" s="970"/>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47" t="str">
        <f>IFERROR(V82*VLOOKUP(AF82,【参考】数式用3!$AN$15:$BU$23,MATCH(N82,【参考】数式用3!$AN$2:$BU$2,0)),"")</f>
        <v/>
      </c>
      <c r="Y82" s="1048"/>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68" t="str">
        <f>IF(基本情報入力シート!C120="","",基本情報入力シート!C120)</f>
        <v/>
      </c>
      <c r="C83" s="969"/>
      <c r="D83" s="969"/>
      <c r="E83" s="969"/>
      <c r="F83" s="969"/>
      <c r="G83" s="969"/>
      <c r="H83" s="969"/>
      <c r="I83" s="970"/>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47" t="str">
        <f>IFERROR(V83*VLOOKUP(AF83,【参考】数式用3!$AN$15:$BU$23,MATCH(N83,【参考】数式用3!$AN$2:$BU$2,0)),"")</f>
        <v/>
      </c>
      <c r="Y83" s="1048"/>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68" t="str">
        <f>IF(基本情報入力シート!C121="","",基本情報入力シート!C121)</f>
        <v/>
      </c>
      <c r="C84" s="969"/>
      <c r="D84" s="969"/>
      <c r="E84" s="969"/>
      <c r="F84" s="969"/>
      <c r="G84" s="969"/>
      <c r="H84" s="969"/>
      <c r="I84" s="970"/>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47" t="str">
        <f>IFERROR(V84*VLOOKUP(AF84,【参考】数式用3!$AN$15:$BU$23,MATCH(N84,【参考】数式用3!$AN$2:$BU$2,0)),"")</f>
        <v/>
      </c>
      <c r="Y84" s="1048"/>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68" t="str">
        <f>IF(基本情報入力シート!C122="","",基本情報入力シート!C122)</f>
        <v/>
      </c>
      <c r="C85" s="969"/>
      <c r="D85" s="969"/>
      <c r="E85" s="969"/>
      <c r="F85" s="969"/>
      <c r="G85" s="969"/>
      <c r="H85" s="969"/>
      <c r="I85" s="970"/>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47" t="str">
        <f>IFERROR(V85*VLOOKUP(AF85,【参考】数式用3!$AN$15:$BU$23,MATCH(N85,【参考】数式用3!$AN$2:$BU$2,0)),"")</f>
        <v/>
      </c>
      <c r="Y85" s="1048"/>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68" t="str">
        <f>IF(基本情報入力シート!C123="","",基本情報入力シート!C123)</f>
        <v/>
      </c>
      <c r="C86" s="969"/>
      <c r="D86" s="969"/>
      <c r="E86" s="969"/>
      <c r="F86" s="969"/>
      <c r="G86" s="969"/>
      <c r="H86" s="969"/>
      <c r="I86" s="970"/>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47" t="str">
        <f>IFERROR(V86*VLOOKUP(AF86,【参考】数式用3!$AN$15:$BU$23,MATCH(N86,【参考】数式用3!$AN$2:$BU$2,0)),"")</f>
        <v/>
      </c>
      <c r="Y86" s="1048"/>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68" t="str">
        <f>IF(基本情報入力シート!C124="","",基本情報入力シート!C124)</f>
        <v/>
      </c>
      <c r="C87" s="969"/>
      <c r="D87" s="969"/>
      <c r="E87" s="969"/>
      <c r="F87" s="969"/>
      <c r="G87" s="969"/>
      <c r="H87" s="969"/>
      <c r="I87" s="970"/>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47" t="str">
        <f>IFERROR(V87*VLOOKUP(AF87,【参考】数式用3!$AN$15:$BU$23,MATCH(N87,【参考】数式用3!$AN$2:$BU$2,0)),"")</f>
        <v/>
      </c>
      <c r="Y87" s="1048"/>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68" t="str">
        <f>IF(基本情報入力シート!C125="","",基本情報入力シート!C125)</f>
        <v/>
      </c>
      <c r="C88" s="969"/>
      <c r="D88" s="969"/>
      <c r="E88" s="969"/>
      <c r="F88" s="969"/>
      <c r="G88" s="969"/>
      <c r="H88" s="969"/>
      <c r="I88" s="970"/>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47" t="str">
        <f>IFERROR(V88*VLOOKUP(AF88,【参考】数式用3!$AN$15:$BU$23,MATCH(N88,【参考】数式用3!$AN$2:$BU$2,0)),"")</f>
        <v/>
      </c>
      <c r="Y88" s="1048"/>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68" t="str">
        <f>IF(基本情報入力シート!C126="","",基本情報入力シート!C126)</f>
        <v/>
      </c>
      <c r="C89" s="969"/>
      <c r="D89" s="969"/>
      <c r="E89" s="969"/>
      <c r="F89" s="969"/>
      <c r="G89" s="969"/>
      <c r="H89" s="969"/>
      <c r="I89" s="970"/>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47" t="str">
        <f>IFERROR(V89*VLOOKUP(AF89,【参考】数式用3!$AN$15:$BU$23,MATCH(N89,【参考】数式用3!$AN$2:$BU$2,0)),"")</f>
        <v/>
      </c>
      <c r="Y89" s="1048"/>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68" t="str">
        <f>IF(基本情報入力シート!C127="","",基本情報入力シート!C127)</f>
        <v/>
      </c>
      <c r="C90" s="969"/>
      <c r="D90" s="969"/>
      <c r="E90" s="969"/>
      <c r="F90" s="969"/>
      <c r="G90" s="969"/>
      <c r="H90" s="969"/>
      <c r="I90" s="970"/>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47" t="str">
        <f>IFERROR(V90*VLOOKUP(AF90,【参考】数式用3!$AN$15:$BU$23,MATCH(N90,【参考】数式用3!$AN$2:$BU$2,0)),"")</f>
        <v/>
      </c>
      <c r="Y90" s="1048"/>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68" t="str">
        <f>IF(基本情報入力シート!C128="","",基本情報入力シート!C128)</f>
        <v/>
      </c>
      <c r="C91" s="969"/>
      <c r="D91" s="969"/>
      <c r="E91" s="969"/>
      <c r="F91" s="969"/>
      <c r="G91" s="969"/>
      <c r="H91" s="969"/>
      <c r="I91" s="970"/>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47" t="str">
        <f>IFERROR(V91*VLOOKUP(AF91,【参考】数式用3!$AN$15:$BU$23,MATCH(N91,【参考】数式用3!$AN$2:$BU$2,0)),"")</f>
        <v/>
      </c>
      <c r="Y91" s="1048"/>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68" t="str">
        <f>IF(基本情報入力シート!C129="","",基本情報入力シート!C129)</f>
        <v/>
      </c>
      <c r="C92" s="969"/>
      <c r="D92" s="969"/>
      <c r="E92" s="969"/>
      <c r="F92" s="969"/>
      <c r="G92" s="969"/>
      <c r="H92" s="969"/>
      <c r="I92" s="970"/>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47" t="str">
        <f>IFERROR(V92*VLOOKUP(AF92,【参考】数式用3!$AN$15:$BU$23,MATCH(N92,【参考】数式用3!$AN$2:$BU$2,0)),"")</f>
        <v/>
      </c>
      <c r="Y92" s="1048"/>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68" t="str">
        <f>IF(基本情報入力シート!C130="","",基本情報入力シート!C130)</f>
        <v/>
      </c>
      <c r="C93" s="969"/>
      <c r="D93" s="969"/>
      <c r="E93" s="969"/>
      <c r="F93" s="969"/>
      <c r="G93" s="969"/>
      <c r="H93" s="969"/>
      <c r="I93" s="970"/>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47" t="str">
        <f>IFERROR(V93*VLOOKUP(AF93,【参考】数式用3!$AN$15:$BU$23,MATCH(N93,【参考】数式用3!$AN$2:$BU$2,0)),"")</f>
        <v/>
      </c>
      <c r="Y93" s="1048"/>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68" t="str">
        <f>IF(基本情報入力シート!C131="","",基本情報入力シート!C131)</f>
        <v/>
      </c>
      <c r="C94" s="969"/>
      <c r="D94" s="969"/>
      <c r="E94" s="969"/>
      <c r="F94" s="969"/>
      <c r="G94" s="969"/>
      <c r="H94" s="969"/>
      <c r="I94" s="970"/>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47" t="str">
        <f>IFERROR(V94*VLOOKUP(AF94,【参考】数式用3!$AN$15:$BU$23,MATCH(N94,【参考】数式用3!$AN$2:$BU$2,0)),"")</f>
        <v/>
      </c>
      <c r="Y94" s="1048"/>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68" t="str">
        <f>IF(基本情報入力シート!C132="","",基本情報入力シート!C132)</f>
        <v/>
      </c>
      <c r="C95" s="969"/>
      <c r="D95" s="969"/>
      <c r="E95" s="969"/>
      <c r="F95" s="969"/>
      <c r="G95" s="969"/>
      <c r="H95" s="969"/>
      <c r="I95" s="970"/>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47" t="str">
        <f>IFERROR(V95*VLOOKUP(AF95,【参考】数式用3!$AN$15:$BU$23,MATCH(N95,【参考】数式用3!$AN$2:$BU$2,0)),"")</f>
        <v/>
      </c>
      <c r="Y95" s="1048"/>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68" t="str">
        <f>IF(基本情報入力シート!C133="","",基本情報入力シート!C133)</f>
        <v/>
      </c>
      <c r="C96" s="969"/>
      <c r="D96" s="969"/>
      <c r="E96" s="969"/>
      <c r="F96" s="969"/>
      <c r="G96" s="969"/>
      <c r="H96" s="969"/>
      <c r="I96" s="970"/>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47" t="str">
        <f>IFERROR(V96*VLOOKUP(AF96,【参考】数式用3!$AN$15:$BU$23,MATCH(N96,【参考】数式用3!$AN$2:$BU$2,0)),"")</f>
        <v/>
      </c>
      <c r="Y96" s="1048"/>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68" t="str">
        <f>IF(基本情報入力シート!C134="","",基本情報入力シート!C134)</f>
        <v/>
      </c>
      <c r="C97" s="969"/>
      <c r="D97" s="969"/>
      <c r="E97" s="969"/>
      <c r="F97" s="969"/>
      <c r="G97" s="969"/>
      <c r="H97" s="969"/>
      <c r="I97" s="970"/>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47" t="str">
        <f>IFERROR(V97*VLOOKUP(AF97,【参考】数式用3!$AN$15:$BU$23,MATCH(N97,【参考】数式用3!$AN$2:$BU$2,0)),"")</f>
        <v/>
      </c>
      <c r="Y97" s="1048"/>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68" t="str">
        <f>IF(基本情報入力シート!C135="","",基本情報入力シート!C135)</f>
        <v/>
      </c>
      <c r="C98" s="969"/>
      <c r="D98" s="969"/>
      <c r="E98" s="969"/>
      <c r="F98" s="969"/>
      <c r="G98" s="969"/>
      <c r="H98" s="969"/>
      <c r="I98" s="970"/>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47" t="str">
        <f>IFERROR(V98*VLOOKUP(AF98,【参考】数式用3!$AN$15:$BU$23,MATCH(N98,【参考】数式用3!$AN$2:$BU$2,0)),"")</f>
        <v/>
      </c>
      <c r="Y98" s="1048"/>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68" t="str">
        <f>IF(基本情報入力シート!C136="","",基本情報入力シート!C136)</f>
        <v/>
      </c>
      <c r="C99" s="969"/>
      <c r="D99" s="969"/>
      <c r="E99" s="969"/>
      <c r="F99" s="969"/>
      <c r="G99" s="969"/>
      <c r="H99" s="969"/>
      <c r="I99" s="970"/>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47" t="str">
        <f>IFERROR(V99*VLOOKUP(AF99,【参考】数式用3!$AN$15:$BU$23,MATCH(N99,【参考】数式用3!$AN$2:$BU$2,0)),"")</f>
        <v/>
      </c>
      <c r="Y99" s="1048"/>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68" t="str">
        <f>IF(基本情報入力シート!C137="","",基本情報入力シート!C137)</f>
        <v/>
      </c>
      <c r="C100" s="969"/>
      <c r="D100" s="969"/>
      <c r="E100" s="969"/>
      <c r="F100" s="969"/>
      <c r="G100" s="969"/>
      <c r="H100" s="969"/>
      <c r="I100" s="970"/>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47" t="str">
        <f>IFERROR(V100*VLOOKUP(AF100,【参考】数式用3!$AN$15:$BU$23,MATCH(N100,【参考】数式用3!$AN$2:$BU$2,0)),"")</f>
        <v/>
      </c>
      <c r="Y100" s="1048"/>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68" t="str">
        <f>IF(基本情報入力シート!C138="","",基本情報入力シート!C138)</f>
        <v/>
      </c>
      <c r="C101" s="969"/>
      <c r="D101" s="969"/>
      <c r="E101" s="969"/>
      <c r="F101" s="969"/>
      <c r="G101" s="969"/>
      <c r="H101" s="969"/>
      <c r="I101" s="970"/>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47" t="str">
        <f>IFERROR(V101*VLOOKUP(AF101,【参考】数式用3!$AN$15:$BU$23,MATCH(N101,【参考】数式用3!$AN$2:$BU$2,0)),"")</f>
        <v/>
      </c>
      <c r="Y101" s="1048"/>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68" t="str">
        <f>IF(基本情報入力シート!C139="","",基本情報入力シート!C139)</f>
        <v/>
      </c>
      <c r="C102" s="969"/>
      <c r="D102" s="969"/>
      <c r="E102" s="969"/>
      <c r="F102" s="969"/>
      <c r="G102" s="969"/>
      <c r="H102" s="969"/>
      <c r="I102" s="970"/>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47" t="str">
        <f>IFERROR(V102*VLOOKUP(AF102,【参考】数式用3!$AN$15:$BU$23,MATCH(N102,【参考】数式用3!$AN$2:$BU$2,0)),"")</f>
        <v/>
      </c>
      <c r="Y102" s="1048"/>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68" t="str">
        <f>IF(基本情報入力シート!C140="","",基本情報入力シート!C140)</f>
        <v/>
      </c>
      <c r="C103" s="969"/>
      <c r="D103" s="969"/>
      <c r="E103" s="969"/>
      <c r="F103" s="969"/>
      <c r="G103" s="969"/>
      <c r="H103" s="969"/>
      <c r="I103" s="970"/>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47" t="str">
        <f>IFERROR(V103*VLOOKUP(AF103,【参考】数式用3!$AN$15:$BU$23,MATCH(N103,【参考】数式用3!$AN$2:$BU$2,0)),"")</f>
        <v/>
      </c>
      <c r="Y103" s="1048"/>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68" t="str">
        <f>IF(基本情報入力シート!C141="","",基本情報入力シート!C141)</f>
        <v/>
      </c>
      <c r="C104" s="969"/>
      <c r="D104" s="969"/>
      <c r="E104" s="969"/>
      <c r="F104" s="969"/>
      <c r="G104" s="969"/>
      <c r="H104" s="969"/>
      <c r="I104" s="970"/>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47" t="str">
        <f>IFERROR(V104*VLOOKUP(AF104,【参考】数式用3!$AN$15:$BU$23,MATCH(N104,【参考】数式用3!$AN$2:$BU$2,0)),"")</f>
        <v/>
      </c>
      <c r="Y104" s="1048"/>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68" t="str">
        <f>IF(基本情報入力シート!C142="","",基本情報入力シート!C142)</f>
        <v/>
      </c>
      <c r="C105" s="969"/>
      <c r="D105" s="969"/>
      <c r="E105" s="969"/>
      <c r="F105" s="969"/>
      <c r="G105" s="969"/>
      <c r="H105" s="969"/>
      <c r="I105" s="970"/>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47" t="str">
        <f>IFERROR(V105*VLOOKUP(AF105,【参考】数式用3!$AN$15:$BU$23,MATCH(N105,【参考】数式用3!$AN$2:$BU$2,0)),"")</f>
        <v/>
      </c>
      <c r="Y105" s="1048"/>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68" t="str">
        <f>IF(基本情報入力シート!C143="","",基本情報入力シート!C143)</f>
        <v/>
      </c>
      <c r="C106" s="969"/>
      <c r="D106" s="969"/>
      <c r="E106" s="969"/>
      <c r="F106" s="969"/>
      <c r="G106" s="969"/>
      <c r="H106" s="969"/>
      <c r="I106" s="970"/>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47" t="str">
        <f>IFERROR(V106*VLOOKUP(AF106,【参考】数式用3!$AN$15:$BU$23,MATCH(N106,【参考】数式用3!$AN$2:$BU$2,0)),"")</f>
        <v/>
      </c>
      <c r="Y106" s="1048"/>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68" t="str">
        <f>IF(基本情報入力シート!C144="","",基本情報入力シート!C144)</f>
        <v/>
      </c>
      <c r="C107" s="969"/>
      <c r="D107" s="969"/>
      <c r="E107" s="969"/>
      <c r="F107" s="969"/>
      <c r="G107" s="969"/>
      <c r="H107" s="969"/>
      <c r="I107" s="970"/>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47" t="str">
        <f>IFERROR(V107*VLOOKUP(AF107,【参考】数式用3!$AN$15:$BU$23,MATCH(N107,【参考】数式用3!$AN$2:$BU$2,0)),"")</f>
        <v/>
      </c>
      <c r="Y107" s="1048"/>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68" t="str">
        <f>IF(基本情報入力シート!C145="","",基本情報入力シート!C145)</f>
        <v/>
      </c>
      <c r="C108" s="969"/>
      <c r="D108" s="969"/>
      <c r="E108" s="969"/>
      <c r="F108" s="969"/>
      <c r="G108" s="969"/>
      <c r="H108" s="969"/>
      <c r="I108" s="970"/>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47" t="str">
        <f>IFERROR(V108*VLOOKUP(AF108,【参考】数式用3!$AN$15:$BU$23,MATCH(N108,【参考】数式用3!$AN$2:$BU$2,0)),"")</f>
        <v/>
      </c>
      <c r="Y108" s="1048"/>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68" t="str">
        <f>IF(基本情報入力シート!C146="","",基本情報入力シート!C146)</f>
        <v/>
      </c>
      <c r="C109" s="969"/>
      <c r="D109" s="969"/>
      <c r="E109" s="969"/>
      <c r="F109" s="969"/>
      <c r="G109" s="969"/>
      <c r="H109" s="969"/>
      <c r="I109" s="970"/>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47" t="str">
        <f>IFERROR(V109*VLOOKUP(AF109,【参考】数式用3!$AN$15:$BU$23,MATCH(N109,【参考】数式用3!$AN$2:$BU$2,0)),"")</f>
        <v/>
      </c>
      <c r="Y109" s="1048"/>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68" t="str">
        <f>IF(基本情報入力シート!C147="","",基本情報入力シート!C147)</f>
        <v/>
      </c>
      <c r="C110" s="969"/>
      <c r="D110" s="969"/>
      <c r="E110" s="969"/>
      <c r="F110" s="969"/>
      <c r="G110" s="969"/>
      <c r="H110" s="969"/>
      <c r="I110" s="970"/>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47" t="str">
        <f>IFERROR(V110*VLOOKUP(AF110,【参考】数式用3!$AN$15:$BU$23,MATCH(N110,【参考】数式用3!$AN$2:$BU$2,0)),"")</f>
        <v/>
      </c>
      <c r="Y110" s="1048"/>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68" t="str">
        <f>IF(基本情報入力シート!C148="","",基本情報入力シート!C148)</f>
        <v/>
      </c>
      <c r="C111" s="969"/>
      <c r="D111" s="969"/>
      <c r="E111" s="969"/>
      <c r="F111" s="969"/>
      <c r="G111" s="969"/>
      <c r="H111" s="969"/>
      <c r="I111" s="970"/>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47" t="str">
        <f>IFERROR(V111*VLOOKUP(AF111,【参考】数式用3!$AN$15:$BU$23,MATCH(N111,【参考】数式用3!$AN$2:$BU$2,0)),"")</f>
        <v/>
      </c>
      <c r="Y111" s="1048"/>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68" t="str">
        <f>IF(基本情報入力シート!C149="","",基本情報入力シート!C149)</f>
        <v/>
      </c>
      <c r="C112" s="969"/>
      <c r="D112" s="969"/>
      <c r="E112" s="969"/>
      <c r="F112" s="969"/>
      <c r="G112" s="969"/>
      <c r="H112" s="969"/>
      <c r="I112" s="970"/>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47" t="str">
        <f>IFERROR(V112*VLOOKUP(AF112,【参考】数式用3!$AN$15:$BU$23,MATCH(N112,【参考】数式用3!$AN$2:$BU$2,0)),"")</f>
        <v/>
      </c>
      <c r="Y112" s="1048"/>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68" t="str">
        <f>IF(基本情報入力シート!C150="","",基本情報入力シート!C150)</f>
        <v/>
      </c>
      <c r="C113" s="969"/>
      <c r="D113" s="969"/>
      <c r="E113" s="969"/>
      <c r="F113" s="969"/>
      <c r="G113" s="969"/>
      <c r="H113" s="969"/>
      <c r="I113" s="970"/>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47" t="str">
        <f>IFERROR(V113*VLOOKUP(AF113,【参考】数式用3!$AN$15:$BU$23,MATCH(N113,【参考】数式用3!$AN$2:$BU$2,0)),"")</f>
        <v/>
      </c>
      <c r="Y113" s="1048"/>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68" t="str">
        <f>IF(基本情報入力シート!C151="","",基本情報入力シート!C151)</f>
        <v/>
      </c>
      <c r="C114" s="969"/>
      <c r="D114" s="969"/>
      <c r="E114" s="969"/>
      <c r="F114" s="969"/>
      <c r="G114" s="969"/>
      <c r="H114" s="969"/>
      <c r="I114" s="970"/>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47" t="str">
        <f>IFERROR(V114*VLOOKUP(AF114,【参考】数式用3!$AN$15:$BU$23,MATCH(N114,【参考】数式用3!$AN$2:$BU$2,0)),"")</f>
        <v/>
      </c>
      <c r="Y114" s="1048"/>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68" t="str">
        <f>IF(基本情報入力シート!C152="","",基本情報入力シート!C152)</f>
        <v/>
      </c>
      <c r="C115" s="969"/>
      <c r="D115" s="969"/>
      <c r="E115" s="969"/>
      <c r="F115" s="969"/>
      <c r="G115" s="969"/>
      <c r="H115" s="969"/>
      <c r="I115" s="970"/>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47" t="str">
        <f>IFERROR(V115*VLOOKUP(AF115,【参考】数式用3!$AN$15:$BU$23,MATCH(N115,【参考】数式用3!$AN$2:$BU$2,0)),"")</f>
        <v/>
      </c>
      <c r="Y115" s="1048"/>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algorithmName="SHA-512" hashValue="FBaYRP8/SVC8dLCLDetKcu2NFmTn6TeLthvT47J3j7JrWhFzEOw56eUOEWgxqEiU2ags73Pls01pJm5qJj+32A==" saltValue="XYGgX4TQF0TuTpkxO37uOg==" spinCount="100000" sheet="1" objects="1" scenarios="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A4" zoomScale="80" zoomScaleNormal="120" zoomScaleSheetLayoutView="80" workbookViewId="0">
      <selection activeCell="T15" sqref="T15:U15"/>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2" width="24.75" style="360" hidden="1" customWidth="1"/>
    <col min="33"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5" t="s">
        <v>16</v>
      </c>
      <c r="AA1" s="1096"/>
      <c r="AB1" s="967" t="str">
        <f>IF(基本情報入力シート!C32="","",基本情報入力シート!C32)</f>
        <v/>
      </c>
      <c r="AC1" s="967"/>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4" t="s">
        <v>22</v>
      </c>
      <c r="B3" s="974"/>
      <c r="C3" s="974"/>
      <c r="D3" s="974"/>
      <c r="E3" s="975"/>
      <c r="F3" s="1013" t="str">
        <f>IF(基本情報入力シート!M37="","",基本情報入力シート!M37)</f>
        <v/>
      </c>
      <c r="G3" s="1014"/>
      <c r="H3" s="1014"/>
      <c r="I3" s="1014"/>
      <c r="J3" s="1014"/>
      <c r="K3" s="1014"/>
      <c r="L3" s="1014"/>
      <c r="M3" s="1015"/>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2" t="s">
        <v>1936</v>
      </c>
      <c r="C5" s="1002"/>
      <c r="D5" s="976"/>
      <c r="E5" s="976"/>
      <c r="F5" s="976"/>
      <c r="G5" s="976"/>
      <c r="H5" s="976"/>
      <c r="I5" s="976"/>
      <c r="J5" s="976"/>
      <c r="K5" s="976"/>
      <c r="L5" s="976"/>
      <c r="M5" s="977"/>
      <c r="N5" s="364">
        <f>IFERROR(SUM(P14:Q113)+SUM(X14:X113),"")</f>
        <v>0</v>
      </c>
      <c r="O5" s="365" t="s">
        <v>4</v>
      </c>
      <c r="P5" s="85"/>
      <c r="Q5" s="85"/>
      <c r="R5" s="978" t="s">
        <v>2008</v>
      </c>
      <c r="S5" s="978" t="s">
        <v>1943</v>
      </c>
      <c r="T5" s="978"/>
      <c r="U5" s="978"/>
      <c r="V5" s="978"/>
      <c r="W5" s="978"/>
      <c r="X5" s="1026"/>
      <c r="Y5" s="369">
        <f>SUM(T14:U113)</f>
        <v>0</v>
      </c>
      <c r="Z5" s="1103" t="str">
        <f>IF(AG6="旧特定加算相当なし","",IF(Y5&gt;=Y6,"○","×"))</f>
        <v/>
      </c>
      <c r="AA5" s="1105" t="s">
        <v>1944</v>
      </c>
      <c r="AB5" s="1106"/>
      <c r="AC5" s="1106"/>
      <c r="AD5" s="1094" t="str">
        <f>IF(OR(AD6="旧処遇加算Ⅰ相当あり",AD7="旧処遇加算Ⅰ相当あり"),"旧処遇加算Ⅰ相当あり","旧処遇加算Ⅰ相当なし")</f>
        <v>旧処遇加算Ⅰ相当なし</v>
      </c>
      <c r="AE5" s="1094"/>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79"/>
      <c r="C6" s="980"/>
      <c r="D6" s="976" t="s">
        <v>2061</v>
      </c>
      <c r="E6" s="976"/>
      <c r="F6" s="976"/>
      <c r="G6" s="976"/>
      <c r="H6" s="976"/>
      <c r="I6" s="976"/>
      <c r="J6" s="976"/>
      <c r="K6" s="976"/>
      <c r="L6" s="976"/>
      <c r="M6" s="977"/>
      <c r="N6" s="367">
        <f>ROUNDDOWN(SUM(R$14:R$113,Y$14:Z$113),0)</f>
        <v>0</v>
      </c>
      <c r="O6" s="365" t="s">
        <v>4</v>
      </c>
      <c r="P6" s="85"/>
      <c r="Q6" s="85"/>
      <c r="R6" s="978"/>
      <c r="S6" s="978" t="s">
        <v>2190</v>
      </c>
      <c r="T6" s="978"/>
      <c r="U6" s="978"/>
      <c r="V6" s="978"/>
      <c r="W6" s="978"/>
      <c r="X6" s="1026"/>
      <c r="Y6" s="372">
        <f>SUM(AD:AD)</f>
        <v>0</v>
      </c>
      <c r="Z6" s="1104"/>
      <c r="AA6" s="1105"/>
      <c r="AB6" s="1106"/>
      <c r="AC6" s="1106"/>
      <c r="AD6" s="1094" t="str">
        <f>IF((COUNTIF(O:O,"新加算Ⅰ")+COUNTIF(O:O,"新加算Ⅱ")+COUNTIF(O:O,"新加算Ⅲ")+COUNTIF(O:O,"新加算Ⅴ（１）")+COUNTIF(O:O,"新加算Ⅴ（３）")+COUNTIF(O:O,"新加算Ⅴ（８）"))&gt;=1,"旧処遇加算Ⅰ相当あり","旧処遇加算Ⅰ相当なし")</f>
        <v>旧処遇加算Ⅰ相当なし</v>
      </c>
      <c r="AE6" s="1094"/>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76" t="s">
        <v>2062</v>
      </c>
      <c r="C7" s="976"/>
      <c r="D7" s="976"/>
      <c r="E7" s="976"/>
      <c r="F7" s="976"/>
      <c r="G7" s="976"/>
      <c r="H7" s="976"/>
      <c r="I7" s="976"/>
      <c r="J7" s="976"/>
      <c r="K7" s="976"/>
      <c r="L7" s="976"/>
      <c r="M7" s="1102"/>
      <c r="N7" s="403">
        <f>ROUNDDOWN(SUM(V$14:V$1048576,AC$14:AC$1048576),0)</f>
        <v>0</v>
      </c>
      <c r="O7" s="365" t="s">
        <v>4</v>
      </c>
      <c r="P7" s="85"/>
      <c r="Q7" s="85"/>
      <c r="R7" s="1097" t="s">
        <v>2073</v>
      </c>
      <c r="S7" s="978" t="s">
        <v>1943</v>
      </c>
      <c r="T7" s="978"/>
      <c r="U7" s="978"/>
      <c r="V7" s="978"/>
      <c r="W7" s="978"/>
      <c r="X7" s="1026"/>
      <c r="Y7" s="404">
        <f>SUM(AB:AB)</f>
        <v>0</v>
      </c>
      <c r="Z7" s="1103" t="str">
        <f>IF(AG7="旧特定加算相当なし","",IF(Y7&gt;=Y8,"○","×"))</f>
        <v/>
      </c>
      <c r="AA7" s="1056" t="s">
        <v>1944</v>
      </c>
      <c r="AB7" s="1057"/>
      <c r="AC7" s="1057"/>
      <c r="AD7" s="1094" t="str">
        <f>IF((COUNTIF(W:W,"新加算Ⅰ")+COUNTIF(W:W,"新加算Ⅱ")+COUNTIF(W:W,"新加算Ⅲ"))&gt;=1,"旧処遇加算Ⅰ相当あり","旧処遇加算Ⅰ相当なし")</f>
        <v>旧処遇加算Ⅰ相当なし</v>
      </c>
      <c r="AE7" s="1094"/>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098"/>
      <c r="S8" s="978" t="s">
        <v>2184</v>
      </c>
      <c r="T8" s="978"/>
      <c r="U8" s="978"/>
      <c r="V8" s="978"/>
      <c r="W8" s="978"/>
      <c r="X8" s="1026"/>
      <c r="Y8" s="372">
        <f>SUM(AE$14:AE$1048576)</f>
        <v>0</v>
      </c>
      <c r="Z8" s="1104"/>
      <c r="AA8" s="1056"/>
      <c r="AB8" s="1057"/>
      <c r="AC8" s="1057"/>
      <c r="AD8" s="370"/>
      <c r="AE8" s="370"/>
      <c r="AF8" s="370"/>
      <c r="AG8" s="370"/>
      <c r="AH8" s="405"/>
    </row>
    <row r="9" spans="1:34" ht="42" customHeight="1" thickBot="1">
      <c r="A9" s="398"/>
      <c r="B9" s="1062"/>
      <c r="C9" s="1062"/>
      <c r="D9" s="1062"/>
      <c r="E9" s="1062"/>
      <c r="F9" s="1062"/>
      <c r="G9" s="1062"/>
      <c r="H9" s="1062"/>
      <c r="I9" s="1062"/>
      <c r="J9" s="1062"/>
      <c r="K9" s="1062"/>
      <c r="L9" s="1062"/>
      <c r="M9" s="1062"/>
      <c r="N9" s="1062"/>
      <c r="O9" s="1062"/>
      <c r="P9" s="375"/>
      <c r="Q9" s="375"/>
      <c r="R9" s="375"/>
      <c r="S9" s="406"/>
      <c r="T9" s="375"/>
      <c r="U9" s="375"/>
      <c r="V9" s="375"/>
      <c r="W9" s="407"/>
      <c r="X9" s="407"/>
      <c r="Y9" s="407"/>
      <c r="Z9" s="407"/>
      <c r="AA9" s="406"/>
      <c r="AB9" s="407"/>
      <c r="AC9" s="407"/>
    </row>
    <row r="10" spans="1:34" ht="24" customHeight="1" thickBot="1">
      <c r="A10" s="1107"/>
      <c r="B10" s="1110" t="s">
        <v>2169</v>
      </c>
      <c r="C10" s="1111"/>
      <c r="D10" s="1111"/>
      <c r="E10" s="1111"/>
      <c r="F10" s="1111"/>
      <c r="G10" s="1111"/>
      <c r="H10" s="1111"/>
      <c r="I10" s="1112"/>
      <c r="J10" s="1117" t="s">
        <v>41</v>
      </c>
      <c r="K10" s="1119" t="s">
        <v>73</v>
      </c>
      <c r="L10" s="1120"/>
      <c r="M10" s="1125" t="s">
        <v>42</v>
      </c>
      <c r="N10" s="1128" t="s">
        <v>6</v>
      </c>
      <c r="O10" s="1099" t="s">
        <v>2171</v>
      </c>
      <c r="P10" s="1100"/>
      <c r="Q10" s="1100"/>
      <c r="R10" s="1100"/>
      <c r="S10" s="1100"/>
      <c r="T10" s="1100"/>
      <c r="U10" s="1100"/>
      <c r="V10" s="1100"/>
      <c r="W10" s="1100"/>
      <c r="X10" s="1100"/>
      <c r="Y10" s="1100"/>
      <c r="Z10" s="1100"/>
      <c r="AA10" s="1100"/>
      <c r="AB10" s="1100"/>
      <c r="AC10" s="1101"/>
      <c r="AD10" s="1016" t="s">
        <v>2056</v>
      </c>
      <c r="AE10" s="966"/>
      <c r="AF10" s="966" t="s">
        <v>2057</v>
      </c>
      <c r="AG10" s="966"/>
    </row>
    <row r="11" spans="1:34" ht="21.75" customHeight="1">
      <c r="A11" s="1108"/>
      <c r="B11" s="1113"/>
      <c r="C11" s="1114"/>
      <c r="D11" s="1114"/>
      <c r="E11" s="1114"/>
      <c r="F11" s="1114"/>
      <c r="G11" s="1114"/>
      <c r="H11" s="1114"/>
      <c r="I11" s="1115"/>
      <c r="J11" s="1118"/>
      <c r="K11" s="1121"/>
      <c r="L11" s="1122"/>
      <c r="M11" s="1126"/>
      <c r="N11" s="1129"/>
      <c r="O11" s="1072" t="s">
        <v>1942</v>
      </c>
      <c r="P11" s="1073"/>
      <c r="Q11" s="1073"/>
      <c r="R11" s="1073"/>
      <c r="S11" s="1073"/>
      <c r="T11" s="1073"/>
      <c r="U11" s="1074"/>
      <c r="V11" s="1067" t="s">
        <v>2075</v>
      </c>
      <c r="W11" s="1075" t="s">
        <v>2072</v>
      </c>
      <c r="X11" s="1076"/>
      <c r="Y11" s="1076"/>
      <c r="Z11" s="1076"/>
      <c r="AA11" s="1076"/>
      <c r="AB11" s="1077"/>
      <c r="AC11" s="1067" t="s">
        <v>2108</v>
      </c>
      <c r="AD11" s="1016"/>
      <c r="AE11" s="966"/>
      <c r="AF11" s="966"/>
      <c r="AG11" s="966"/>
    </row>
    <row r="12" spans="1:34" ht="36.75" customHeight="1">
      <c r="A12" s="1108"/>
      <c r="B12" s="1113"/>
      <c r="C12" s="1114"/>
      <c r="D12" s="1114"/>
      <c r="E12" s="1114"/>
      <c r="F12" s="1114"/>
      <c r="G12" s="1114"/>
      <c r="H12" s="1114"/>
      <c r="I12" s="1115"/>
      <c r="J12" s="1118"/>
      <c r="K12" s="1123"/>
      <c r="L12" s="1124"/>
      <c r="M12" s="1126"/>
      <c r="N12" s="1129"/>
      <c r="O12" s="1063" t="s">
        <v>2002</v>
      </c>
      <c r="P12" s="1078" t="s">
        <v>132</v>
      </c>
      <c r="Q12" s="1079"/>
      <c r="R12" s="1070" t="s">
        <v>2006</v>
      </c>
      <c r="S12" s="1070" t="s">
        <v>2005</v>
      </c>
      <c r="T12" s="1082" t="s">
        <v>2058</v>
      </c>
      <c r="U12" s="1083"/>
      <c r="V12" s="1068"/>
      <c r="W12" s="1063" t="s">
        <v>2076</v>
      </c>
      <c r="X12" s="1065" t="s">
        <v>132</v>
      </c>
      <c r="Y12" s="1058" t="s">
        <v>2006</v>
      </c>
      <c r="Z12" s="1059"/>
      <c r="AA12" s="1070" t="s">
        <v>2005</v>
      </c>
      <c r="AB12" s="408" t="s">
        <v>2058</v>
      </c>
      <c r="AC12" s="1068"/>
      <c r="AD12" s="1016"/>
      <c r="AE12" s="966"/>
      <c r="AF12" s="966"/>
      <c r="AG12" s="966"/>
    </row>
    <row r="13" spans="1:34" ht="78.599999999999994" customHeight="1" thickBot="1">
      <c r="A13" s="1109"/>
      <c r="B13" s="1080"/>
      <c r="C13" s="1116"/>
      <c r="D13" s="1116"/>
      <c r="E13" s="1116"/>
      <c r="F13" s="1116"/>
      <c r="G13" s="1116"/>
      <c r="H13" s="1116"/>
      <c r="I13" s="1081"/>
      <c r="J13" s="1066"/>
      <c r="K13" s="409" t="s">
        <v>44</v>
      </c>
      <c r="L13" s="409" t="s">
        <v>45</v>
      </c>
      <c r="M13" s="1127"/>
      <c r="N13" s="1130"/>
      <c r="O13" s="1064"/>
      <c r="P13" s="1080"/>
      <c r="Q13" s="1081"/>
      <c r="R13" s="1071"/>
      <c r="S13" s="1071"/>
      <c r="T13" s="1092" t="s">
        <v>2109</v>
      </c>
      <c r="U13" s="1093"/>
      <c r="V13" s="1069"/>
      <c r="W13" s="1064"/>
      <c r="X13" s="1066"/>
      <c r="Y13" s="1060"/>
      <c r="Z13" s="1061"/>
      <c r="AA13" s="1071"/>
      <c r="AB13" s="410" t="s">
        <v>2110</v>
      </c>
      <c r="AC13" s="1069"/>
      <c r="AD13" s="379" t="s">
        <v>2009</v>
      </c>
      <c r="AE13" s="518" t="s">
        <v>2010</v>
      </c>
      <c r="AF13" s="411" t="s">
        <v>2009</v>
      </c>
      <c r="AG13" s="411" t="s">
        <v>2010</v>
      </c>
    </row>
    <row r="14" spans="1:34" s="389" customFormat="1" ht="24.95" customHeight="1">
      <c r="A14" s="412" t="s">
        <v>2074</v>
      </c>
      <c r="B14" s="1027" t="str">
        <f>IF(基本情報入力シート!C53="","",基本情報入力シート!C53)</f>
        <v/>
      </c>
      <c r="C14" s="1028"/>
      <c r="D14" s="1028"/>
      <c r="E14" s="1028"/>
      <c r="F14" s="1028"/>
      <c r="G14" s="1028"/>
      <c r="H14" s="1028"/>
      <c r="I14" s="102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88"/>
      <c r="Q14" s="1089"/>
      <c r="R14" s="523" t="str">
        <f>IFERROR(IF(OR('別紙様式3-2（４・５月）'!Z16="ベア加算",'別紙様式3-2（４・５月）'!R16=""),"",P14*VLOOKUP(N14,【参考】数式用!$AD$2:$AH$37,MATCH(O14,【参考】数式用!$K$4:$N$4,0)+1,0)),"")</f>
        <v/>
      </c>
      <c r="S14" s="74"/>
      <c r="T14" s="1088"/>
      <c r="U14" s="1089"/>
      <c r="V14" s="520" t="str">
        <f>IFERROR(IF(AND('別紙様式3-2（４・５月）'!O16="",O14&lt;&gt;""),P14,P14*VLOOKUP(AF14,【参考】数式用4!$EY$3:$GF$106,MATCH(N14,【参考】数式用4!$EY$2:$GF$2,0))),"")</f>
        <v/>
      </c>
      <c r="W14" s="81"/>
      <c r="X14" s="82"/>
      <c r="Y14" s="1090" t="str">
        <f>IFERROR(IF(OR('別紙様式3-2（４・５月）'!Z16="ベア加算",'別紙様式3-2（４・５月）'!R16=""),"",W14*VLOOKUP(N14,【参考】数式用!$AD$2:$AH$27,MATCH(O14,【参考】数式用!$K$4:$N$4,0)+1,0)),"")</f>
        <v/>
      </c>
      <c r="Z14" s="1091"/>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68" t="str">
        <f>IF(基本情報入力シート!C54="","",基本情報入力シート!C54)</f>
        <v/>
      </c>
      <c r="C15" s="969"/>
      <c r="D15" s="969"/>
      <c r="E15" s="969"/>
      <c r="F15" s="969"/>
      <c r="G15" s="969"/>
      <c r="H15" s="969"/>
      <c r="I15" s="970"/>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4"/>
      <c r="Q15" s="1085"/>
      <c r="R15" s="522" t="str">
        <f>IFERROR(IF(OR('別紙様式3-2（４・５月）'!Z17="ベア加算",'別紙様式3-2（４・５月）'!R17=""),"",P15*VLOOKUP(N15,【参考】数式用!$AD$2:$AH$37,MATCH(O15,【参考】数式用!$K$4:$N$4,0)+1,0)),"")</f>
        <v/>
      </c>
      <c r="S15" s="72"/>
      <c r="T15" s="1086"/>
      <c r="U15" s="1087"/>
      <c r="V15" s="520" t="str">
        <f>IFERROR(IF(AND('別紙様式3-2（４・５月）'!O17="",O15&lt;&gt;""),P15,P15*VLOOKUP(AF15,【参考】数式用4!$EY$3:$GF$106,MATCH(N15,【参考】数式用4!$EY$2:$GF$2,0))),"")</f>
        <v/>
      </c>
      <c r="W15" s="49"/>
      <c r="X15" s="71"/>
      <c r="Y15" s="1054" t="str">
        <f>IFERROR(IF(OR('別紙様式3-2（４・５月）'!Z17="ベア加算",'別紙様式3-2（４・５月）'!R17=""),"",W15*VLOOKUP(N15,【参考】数式用!$AD$2:$AH$27,MATCH(O15,【参考】数式用!$K$4:$N$4,0)+1,0)),"")</f>
        <v/>
      </c>
      <c r="Z15" s="1055"/>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68" t="str">
        <f>IF(基本情報入力シート!C55="","",基本情報入力シート!C55)</f>
        <v/>
      </c>
      <c r="C16" s="969"/>
      <c r="D16" s="969"/>
      <c r="E16" s="969"/>
      <c r="F16" s="969"/>
      <c r="G16" s="969"/>
      <c r="H16" s="969"/>
      <c r="I16" s="970"/>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4"/>
      <c r="Q16" s="1085"/>
      <c r="R16" s="522" t="str">
        <f>IFERROR(IF(OR('別紙様式3-2（４・５月）'!Z18="ベア加算",'別紙様式3-2（４・５月）'!R18=""),"",P16*VLOOKUP(N16,【参考】数式用!$AD$2:$AH$37,MATCH(O16,【参考】数式用!$K$4:$N$4,0)+1,0)),"")</f>
        <v/>
      </c>
      <c r="S16" s="72"/>
      <c r="T16" s="1086"/>
      <c r="U16" s="1087"/>
      <c r="V16" s="520" t="str">
        <f>IFERROR(IF(AND('別紙様式3-2（４・５月）'!O18="",O16&lt;&gt;""),P16,P16*VLOOKUP(AF16,【参考】数式用4!$EY$3:$GF$106,MATCH(N16,【参考】数式用4!$EY$2:$GF$2,0))),"")</f>
        <v/>
      </c>
      <c r="W16" s="49"/>
      <c r="X16" s="71"/>
      <c r="Y16" s="1054" t="str">
        <f>IFERROR(IF(OR('別紙様式3-2（４・５月）'!Z18="ベア加算",'別紙様式3-2（４・５月）'!R18=""),"",W16*VLOOKUP(N16,【参考】数式用!$AD$2:$AH$27,MATCH(O16,【参考】数式用!$K$4:$N$4,0)+1,0)),"")</f>
        <v/>
      </c>
      <c r="Z16" s="1055"/>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68" t="str">
        <f>IF(基本情報入力シート!C56="","",基本情報入力シート!C56)</f>
        <v/>
      </c>
      <c r="C17" s="969"/>
      <c r="D17" s="969"/>
      <c r="E17" s="969"/>
      <c r="F17" s="969"/>
      <c r="G17" s="969"/>
      <c r="H17" s="969"/>
      <c r="I17" s="970"/>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4"/>
      <c r="Q17" s="1085"/>
      <c r="R17" s="522" t="str">
        <f>IFERROR(IF(OR('別紙様式3-2（４・５月）'!Z19="ベア加算",'別紙様式3-2（４・５月）'!R19=""),"",P17*VLOOKUP(N17,【参考】数式用!$AD$2:$AH$37,MATCH(O17,【参考】数式用!$K$4:$N$4,0)+1,0)),"")</f>
        <v/>
      </c>
      <c r="S17" s="72"/>
      <c r="T17" s="1086"/>
      <c r="U17" s="1087"/>
      <c r="V17" s="520" t="str">
        <f>IFERROR(IF(AND('別紙様式3-2（４・５月）'!O19="",O17&lt;&gt;""),P17,P17*VLOOKUP(AF17,【参考】数式用4!$EY$3:$GF$106,MATCH(N17,【参考】数式用4!$EY$2:$GF$2,0))),"")</f>
        <v/>
      </c>
      <c r="W17" s="49"/>
      <c r="X17" s="71"/>
      <c r="Y17" s="1054" t="str">
        <f>IFERROR(IF(OR('別紙様式3-2（４・５月）'!Z19="ベア加算",'別紙様式3-2（４・５月）'!R19=""),"",W17*VLOOKUP(N17,【参考】数式用!$AD$2:$AH$27,MATCH(O17,【参考】数式用!$K$4:$N$4,0)+1,0)),"")</f>
        <v/>
      </c>
      <c r="Z17" s="1055"/>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68" t="str">
        <f>IF(基本情報入力シート!C57="","",基本情報入力シート!C57)</f>
        <v/>
      </c>
      <c r="C18" s="969"/>
      <c r="D18" s="969"/>
      <c r="E18" s="969"/>
      <c r="F18" s="969"/>
      <c r="G18" s="969"/>
      <c r="H18" s="969"/>
      <c r="I18" s="970"/>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4"/>
      <c r="Q18" s="1085"/>
      <c r="R18" s="522" t="str">
        <f>IFERROR(IF(OR('別紙様式3-2（４・５月）'!Z20="ベア加算",'別紙様式3-2（４・５月）'!R20=""),"",P18*VLOOKUP(N18,【参考】数式用!$AD$2:$AH$37,MATCH(O18,【参考】数式用!$K$4:$N$4,0)+1,0)),"")</f>
        <v/>
      </c>
      <c r="S18" s="72"/>
      <c r="T18" s="1086"/>
      <c r="U18" s="1087"/>
      <c r="V18" s="520" t="str">
        <f>IFERROR(IF(AND('別紙様式3-2（４・５月）'!O20="",O18&lt;&gt;""),P18,P18*VLOOKUP(AF18,【参考】数式用4!$EY$3:$GF$106,MATCH(N18,【参考】数式用4!$EY$2:$GF$2,0))),"")</f>
        <v/>
      </c>
      <c r="W18" s="49"/>
      <c r="X18" s="71"/>
      <c r="Y18" s="1054" t="str">
        <f>IFERROR(IF(OR('別紙様式3-2（４・５月）'!Z20="ベア加算",'別紙様式3-2（４・５月）'!R20=""),"",W18*VLOOKUP(N18,【参考】数式用!$AD$2:$AH$27,MATCH(O18,【参考】数式用!$K$4:$N$4,0)+1,0)),"")</f>
        <v/>
      </c>
      <c r="Z18" s="1055"/>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68" t="str">
        <f>IF(基本情報入力シート!C58="","",基本情報入力シート!C58)</f>
        <v/>
      </c>
      <c r="C19" s="969"/>
      <c r="D19" s="969"/>
      <c r="E19" s="969"/>
      <c r="F19" s="969"/>
      <c r="G19" s="969"/>
      <c r="H19" s="969"/>
      <c r="I19" s="970"/>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4"/>
      <c r="Q19" s="1085"/>
      <c r="R19" s="522" t="str">
        <f>IFERROR(IF(OR('別紙様式3-2（４・５月）'!Z21="ベア加算",'別紙様式3-2（４・５月）'!R21=""),"",P19*VLOOKUP(N19,【参考】数式用!$AD$2:$AH$37,MATCH(O19,【参考】数式用!$K$4:$N$4,0)+1,0)),"")</f>
        <v/>
      </c>
      <c r="S19" s="72"/>
      <c r="T19" s="1086"/>
      <c r="U19" s="1087"/>
      <c r="V19" s="520" t="str">
        <f>IFERROR(IF(AND('別紙様式3-2（４・５月）'!O21="",O19&lt;&gt;""),P19,P19*VLOOKUP(AF19,【参考】数式用4!$EY$3:$GF$106,MATCH(N19,【参考】数式用4!$EY$2:$GF$2,0))),"")</f>
        <v/>
      </c>
      <c r="W19" s="49"/>
      <c r="X19" s="71"/>
      <c r="Y19" s="1054" t="str">
        <f>IFERROR(IF(OR('別紙様式3-2（４・５月）'!Z21="ベア加算",'別紙様式3-2（４・５月）'!R21=""),"",W19*VLOOKUP(N19,【参考】数式用!$AD$2:$AH$27,MATCH(O19,【参考】数式用!$K$4:$N$4,0)+1,0)),"")</f>
        <v/>
      </c>
      <c r="Z19" s="1055"/>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68" t="str">
        <f>IF(基本情報入力シート!C59="","",基本情報入力シート!C59)</f>
        <v/>
      </c>
      <c r="C20" s="969"/>
      <c r="D20" s="969"/>
      <c r="E20" s="969"/>
      <c r="F20" s="969"/>
      <c r="G20" s="969"/>
      <c r="H20" s="969"/>
      <c r="I20" s="970"/>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4"/>
      <c r="Q20" s="1085"/>
      <c r="R20" s="522" t="str">
        <f>IFERROR(IF(OR('別紙様式3-2（４・５月）'!Z22="ベア加算",'別紙様式3-2（４・５月）'!R22=""),"",P20*VLOOKUP(N20,【参考】数式用!$AD$2:$AH$37,MATCH(O20,【参考】数式用!$K$4:$N$4,0)+1,0)),"")</f>
        <v/>
      </c>
      <c r="S20" s="72"/>
      <c r="T20" s="1086"/>
      <c r="U20" s="1087"/>
      <c r="V20" s="520" t="str">
        <f>IFERROR(IF(AND('別紙様式3-2（４・５月）'!O22="",O20&lt;&gt;""),P20,P20*VLOOKUP(AF20,【参考】数式用4!$EY$3:$GF$106,MATCH(N20,【参考】数式用4!$EY$2:$GF$2,0))),"")</f>
        <v/>
      </c>
      <c r="W20" s="49"/>
      <c r="X20" s="71"/>
      <c r="Y20" s="1054" t="str">
        <f>IFERROR(IF(OR('別紙様式3-2（４・５月）'!Z22="ベア加算",'別紙様式3-2（４・５月）'!R22=""),"",W20*VLOOKUP(N20,【参考】数式用!$AD$2:$AH$27,MATCH(O20,【参考】数式用!$K$4:$N$4,0)+1,0)),"")</f>
        <v/>
      </c>
      <c r="Z20" s="1055"/>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68" t="str">
        <f>IF(基本情報入力シート!C60="","",基本情報入力シート!C60)</f>
        <v/>
      </c>
      <c r="C21" s="969"/>
      <c r="D21" s="969"/>
      <c r="E21" s="969"/>
      <c r="F21" s="969"/>
      <c r="G21" s="969"/>
      <c r="H21" s="969"/>
      <c r="I21" s="970"/>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4"/>
      <c r="Q21" s="1085"/>
      <c r="R21" s="522" t="str">
        <f>IFERROR(IF(OR('別紙様式3-2（４・５月）'!Z23="ベア加算",'別紙様式3-2（４・５月）'!R23=""),"",P21*VLOOKUP(N21,【参考】数式用!$AD$2:$AH$37,MATCH(O21,【参考】数式用!$K$4:$N$4,0)+1,0)),"")</f>
        <v/>
      </c>
      <c r="S21" s="72"/>
      <c r="T21" s="1086"/>
      <c r="U21" s="1087"/>
      <c r="V21" s="520" t="str">
        <f>IFERROR(IF(AND('別紙様式3-2（４・５月）'!O23="",O21&lt;&gt;""),P21,P21*VLOOKUP(AF21,【参考】数式用4!$EY$3:$GF$106,MATCH(N21,【参考】数式用4!$EY$2:$GF$2,0))),"")</f>
        <v/>
      </c>
      <c r="W21" s="49"/>
      <c r="X21" s="71"/>
      <c r="Y21" s="1054" t="str">
        <f>IFERROR(IF(OR('別紙様式3-2（４・５月）'!Z23="ベア加算",'別紙様式3-2（４・５月）'!R23=""),"",W21*VLOOKUP(N21,【参考】数式用!$AD$2:$AH$27,MATCH(O21,【参考】数式用!$K$4:$N$4,0)+1,0)),"")</f>
        <v/>
      </c>
      <c r="Z21" s="1055"/>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68" t="str">
        <f>IF(基本情報入力シート!C61="","",基本情報入力シート!C61)</f>
        <v/>
      </c>
      <c r="C22" s="969"/>
      <c r="D22" s="969"/>
      <c r="E22" s="969"/>
      <c r="F22" s="969"/>
      <c r="G22" s="969"/>
      <c r="H22" s="969"/>
      <c r="I22" s="970"/>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4"/>
      <c r="Q22" s="1085"/>
      <c r="R22" s="522" t="str">
        <f>IFERROR(IF(OR('別紙様式3-2（４・５月）'!Z24="ベア加算",'別紙様式3-2（４・５月）'!R24=""),"",P22*VLOOKUP(N22,【参考】数式用!$AD$2:$AH$37,MATCH(O22,【参考】数式用!$K$4:$N$4,0)+1,0)),"")</f>
        <v/>
      </c>
      <c r="S22" s="72"/>
      <c r="T22" s="1086"/>
      <c r="U22" s="1087"/>
      <c r="V22" s="520" t="str">
        <f>IFERROR(IF(AND('別紙様式3-2（４・５月）'!O24="",O22&lt;&gt;""),P22,P22*VLOOKUP(AF22,【参考】数式用4!$EY$3:$GF$106,MATCH(N22,【参考】数式用4!$EY$2:$GF$2,0))),"")</f>
        <v/>
      </c>
      <c r="W22" s="49"/>
      <c r="X22" s="71"/>
      <c r="Y22" s="1054" t="str">
        <f>IFERROR(IF(OR('別紙様式3-2（４・５月）'!Z24="ベア加算",'別紙様式3-2（４・５月）'!R24=""),"",W22*VLOOKUP(N22,【参考】数式用!$AD$2:$AH$27,MATCH(O22,【参考】数式用!$K$4:$N$4,0)+1,0)),"")</f>
        <v/>
      </c>
      <c r="Z22" s="1055"/>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68" t="str">
        <f>IF(基本情報入力シート!C62="","",基本情報入力シート!C62)</f>
        <v/>
      </c>
      <c r="C23" s="969"/>
      <c r="D23" s="969"/>
      <c r="E23" s="969"/>
      <c r="F23" s="969"/>
      <c r="G23" s="969"/>
      <c r="H23" s="969"/>
      <c r="I23" s="970"/>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4"/>
      <c r="Q23" s="1085"/>
      <c r="R23" s="522" t="str">
        <f>IFERROR(IF(OR('別紙様式3-2（４・５月）'!Z25="ベア加算",'別紙様式3-2（４・５月）'!R25=""),"",P23*VLOOKUP(N23,【参考】数式用!$AD$2:$AH$37,MATCH(O23,【参考】数式用!$K$4:$N$4,0)+1,0)),"")</f>
        <v/>
      </c>
      <c r="S23" s="72"/>
      <c r="T23" s="1086"/>
      <c r="U23" s="1087"/>
      <c r="V23" s="520" t="str">
        <f>IFERROR(IF(AND('別紙様式3-2（４・５月）'!O25="",O23&lt;&gt;""),P23,P23*VLOOKUP(AF23,【参考】数式用4!$EY$3:$GF$106,MATCH(N23,【参考】数式用4!$EY$2:$GF$2,0))),"")</f>
        <v/>
      </c>
      <c r="W23" s="49"/>
      <c r="X23" s="71"/>
      <c r="Y23" s="1054" t="str">
        <f>IFERROR(IF(OR('別紙様式3-2（４・５月）'!Z25="ベア加算",'別紙様式3-2（４・５月）'!R25=""),"",W23*VLOOKUP(N23,【参考】数式用!$AD$2:$AH$27,MATCH(O23,【参考】数式用!$K$4:$N$4,0)+1,0)),"")</f>
        <v/>
      </c>
      <c r="Z23" s="1055"/>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68" t="str">
        <f>IF(基本情報入力シート!C63="","",基本情報入力シート!C63)</f>
        <v/>
      </c>
      <c r="C24" s="969"/>
      <c r="D24" s="969"/>
      <c r="E24" s="969"/>
      <c r="F24" s="969"/>
      <c r="G24" s="969"/>
      <c r="H24" s="969"/>
      <c r="I24" s="970"/>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4"/>
      <c r="Q24" s="1085"/>
      <c r="R24" s="522" t="str">
        <f>IFERROR(IF(OR('別紙様式3-2（４・５月）'!Z26="ベア加算",'別紙様式3-2（４・５月）'!R26=""),"",P24*VLOOKUP(N24,【参考】数式用!$AD$2:$AH$37,MATCH(O24,【参考】数式用!$K$4:$N$4,0)+1,0)),"")</f>
        <v/>
      </c>
      <c r="S24" s="72"/>
      <c r="T24" s="1086"/>
      <c r="U24" s="1087"/>
      <c r="V24" s="520" t="str">
        <f>IFERROR(IF(AND('別紙様式3-2（４・５月）'!O26="",O24&lt;&gt;""),P24,P24*VLOOKUP(AF24,【参考】数式用4!$EY$3:$GF$106,MATCH(N24,【参考】数式用4!$EY$2:$GF$2,0))),"")</f>
        <v/>
      </c>
      <c r="W24" s="49"/>
      <c r="X24" s="71"/>
      <c r="Y24" s="1054" t="str">
        <f>IFERROR(IF(OR('別紙様式3-2（４・５月）'!Z26="ベア加算",'別紙様式3-2（４・５月）'!R26=""),"",W24*VLOOKUP(N24,【参考】数式用!$AD$2:$AH$27,MATCH(O24,【参考】数式用!$K$4:$N$4,0)+1,0)),"")</f>
        <v/>
      </c>
      <c r="Z24" s="1055"/>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68" t="str">
        <f>IF(基本情報入力シート!C64="","",基本情報入力シート!C64)</f>
        <v/>
      </c>
      <c r="C25" s="969"/>
      <c r="D25" s="969"/>
      <c r="E25" s="969"/>
      <c r="F25" s="969"/>
      <c r="G25" s="969"/>
      <c r="H25" s="969"/>
      <c r="I25" s="970"/>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4"/>
      <c r="Q25" s="1085"/>
      <c r="R25" s="522" t="str">
        <f>IFERROR(IF(OR('別紙様式3-2（４・５月）'!Z27="ベア加算",'別紙様式3-2（４・５月）'!R27=""),"",P25*VLOOKUP(N25,【参考】数式用!$AD$2:$AH$37,MATCH(O25,【参考】数式用!$K$4:$N$4,0)+1,0)),"")</f>
        <v/>
      </c>
      <c r="S25" s="72"/>
      <c r="T25" s="1086"/>
      <c r="U25" s="1087"/>
      <c r="V25" s="520" t="str">
        <f>IFERROR(IF(AND('別紙様式3-2（４・５月）'!O27="",O25&lt;&gt;""),P25,P25*VLOOKUP(AF25,【参考】数式用4!$EY$3:$GF$106,MATCH(N25,【参考】数式用4!$EY$2:$GF$2,0))),"")</f>
        <v/>
      </c>
      <c r="W25" s="49"/>
      <c r="X25" s="71"/>
      <c r="Y25" s="1054" t="str">
        <f>IFERROR(IF(OR('別紙様式3-2（４・５月）'!Z27="ベア加算",'別紙様式3-2（４・５月）'!R27=""),"",W25*VLOOKUP(N25,【参考】数式用!$AD$2:$AH$27,MATCH(O25,【参考】数式用!$K$4:$N$4,0)+1,0)),"")</f>
        <v/>
      </c>
      <c r="Z25" s="1055"/>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68" t="str">
        <f>IF(基本情報入力シート!C65="","",基本情報入力シート!C65)</f>
        <v/>
      </c>
      <c r="C26" s="969"/>
      <c r="D26" s="969"/>
      <c r="E26" s="969"/>
      <c r="F26" s="969"/>
      <c r="G26" s="969"/>
      <c r="H26" s="969"/>
      <c r="I26" s="970"/>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4"/>
      <c r="Q26" s="1085"/>
      <c r="R26" s="522" t="str">
        <f>IFERROR(IF(OR('別紙様式3-2（４・５月）'!Z28="ベア加算",'別紙様式3-2（４・５月）'!R28=""),"",P26*VLOOKUP(N26,【参考】数式用!$AD$2:$AH$37,MATCH(O26,【参考】数式用!$K$4:$N$4,0)+1,0)),"")</f>
        <v/>
      </c>
      <c r="S26" s="72"/>
      <c r="T26" s="1086"/>
      <c r="U26" s="1087"/>
      <c r="V26" s="520" t="str">
        <f>IFERROR(IF(AND('別紙様式3-2（４・５月）'!O28="",O26&lt;&gt;""),P26,P26*VLOOKUP(AF26,【参考】数式用4!$EY$3:$GF$106,MATCH(N26,【参考】数式用4!$EY$2:$GF$2,0))),"")</f>
        <v/>
      </c>
      <c r="W26" s="49"/>
      <c r="X26" s="71"/>
      <c r="Y26" s="1054" t="str">
        <f>IFERROR(IF(OR('別紙様式3-2（４・５月）'!Z28="ベア加算",'別紙様式3-2（４・５月）'!R28=""),"",W26*VLOOKUP(N26,【参考】数式用!$AD$2:$AH$27,MATCH(O26,【参考】数式用!$K$4:$N$4,0)+1,0)),"")</f>
        <v/>
      </c>
      <c r="Z26" s="1055"/>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68" t="str">
        <f>IF(基本情報入力シート!C66="","",基本情報入力シート!C66)</f>
        <v/>
      </c>
      <c r="C27" s="969"/>
      <c r="D27" s="969"/>
      <c r="E27" s="969"/>
      <c r="F27" s="969"/>
      <c r="G27" s="969"/>
      <c r="H27" s="969"/>
      <c r="I27" s="970"/>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4"/>
      <c r="Q27" s="1085"/>
      <c r="R27" s="522" t="str">
        <f>IFERROR(IF(OR('別紙様式3-2（４・５月）'!Z29="ベア加算",'別紙様式3-2（４・５月）'!R29=""),"",P27*VLOOKUP(N27,【参考】数式用!$AD$2:$AH$37,MATCH(O27,【参考】数式用!$K$4:$N$4,0)+1,0)),"")</f>
        <v/>
      </c>
      <c r="S27" s="72"/>
      <c r="T27" s="1086"/>
      <c r="U27" s="1087"/>
      <c r="V27" s="520" t="str">
        <f>IFERROR(IF(AND('別紙様式3-2（４・５月）'!O29="",O27&lt;&gt;""),P27,P27*VLOOKUP(AF27,【参考】数式用4!$EY$3:$GF$106,MATCH(N27,【参考】数式用4!$EY$2:$GF$2,0))),"")</f>
        <v/>
      </c>
      <c r="W27" s="49"/>
      <c r="X27" s="71"/>
      <c r="Y27" s="1054" t="str">
        <f>IFERROR(IF(OR('別紙様式3-2（４・５月）'!Z29="ベア加算",'別紙様式3-2（４・５月）'!R29=""),"",W27*VLOOKUP(N27,【参考】数式用!$AD$2:$AH$27,MATCH(O27,【参考】数式用!$K$4:$N$4,0)+1,0)),"")</f>
        <v/>
      </c>
      <c r="Z27" s="1055"/>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68" t="str">
        <f>IF(基本情報入力シート!C67="","",基本情報入力シート!C67)</f>
        <v/>
      </c>
      <c r="C28" s="969"/>
      <c r="D28" s="969"/>
      <c r="E28" s="969"/>
      <c r="F28" s="969"/>
      <c r="G28" s="969"/>
      <c r="H28" s="969"/>
      <c r="I28" s="970"/>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4"/>
      <c r="Q28" s="1085"/>
      <c r="R28" s="522" t="str">
        <f>IFERROR(IF(OR('別紙様式3-2（４・５月）'!Z30="ベア加算",'別紙様式3-2（４・５月）'!R30=""),"",P28*VLOOKUP(N28,【参考】数式用!$AD$2:$AH$37,MATCH(O28,【参考】数式用!$K$4:$N$4,0)+1,0)),"")</f>
        <v/>
      </c>
      <c r="S28" s="72"/>
      <c r="T28" s="1086"/>
      <c r="U28" s="1087"/>
      <c r="V28" s="520" t="str">
        <f>IFERROR(IF(AND('別紙様式3-2（４・５月）'!O30="",O28&lt;&gt;""),P28,P28*VLOOKUP(AF28,【参考】数式用4!$EY$3:$GF$106,MATCH(N28,【参考】数式用4!$EY$2:$GF$2,0))),"")</f>
        <v/>
      </c>
      <c r="W28" s="49"/>
      <c r="X28" s="71"/>
      <c r="Y28" s="1054" t="str">
        <f>IFERROR(IF(OR('別紙様式3-2（４・５月）'!Z30="ベア加算",'別紙様式3-2（４・５月）'!R30=""),"",W28*VLOOKUP(N28,【参考】数式用!$AD$2:$AH$27,MATCH(O28,【参考】数式用!$K$4:$N$4,0)+1,0)),"")</f>
        <v/>
      </c>
      <c r="Z28" s="1055"/>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68" t="str">
        <f>IF(基本情報入力シート!C68="","",基本情報入力シート!C68)</f>
        <v/>
      </c>
      <c r="C29" s="969"/>
      <c r="D29" s="969"/>
      <c r="E29" s="969"/>
      <c r="F29" s="969"/>
      <c r="G29" s="969"/>
      <c r="H29" s="969"/>
      <c r="I29" s="970"/>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4"/>
      <c r="Q29" s="1085"/>
      <c r="R29" s="522" t="str">
        <f>IFERROR(IF(OR('別紙様式3-2（４・５月）'!Z31="ベア加算",'別紙様式3-2（４・５月）'!R31=""),"",P29*VLOOKUP(N29,【参考】数式用!$AD$2:$AH$37,MATCH(O29,【参考】数式用!$K$4:$N$4,0)+1,0)),"")</f>
        <v/>
      </c>
      <c r="S29" s="72"/>
      <c r="T29" s="1084"/>
      <c r="U29" s="1085"/>
      <c r="V29" s="520" t="str">
        <f>IFERROR(IF(AND('別紙様式3-2（４・５月）'!O31="",O29&lt;&gt;""),P29,P29*VLOOKUP(AF29,【参考】数式用4!$EY$3:$GF$106,MATCH(N29,【参考】数式用4!$EY$2:$GF$2,0))),"")</f>
        <v/>
      </c>
      <c r="W29" s="50"/>
      <c r="X29" s="424"/>
      <c r="Y29" s="1054" t="str">
        <f>IFERROR(IF(OR('別紙様式3-2（４・５月）'!Z31="ベア加算",'別紙様式3-2（４・５月）'!R31=""),"",W29*VLOOKUP(N29,【参考】数式用!$AD$2:$AH$27,MATCH(O29,【参考】数式用!$K$4:$N$4,0)+1,0)),"")</f>
        <v/>
      </c>
      <c r="Z29" s="1055"/>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68" t="str">
        <f>IF(基本情報入力シート!C69="","",基本情報入力シート!C69)</f>
        <v/>
      </c>
      <c r="C30" s="969"/>
      <c r="D30" s="969"/>
      <c r="E30" s="969"/>
      <c r="F30" s="969"/>
      <c r="G30" s="969"/>
      <c r="H30" s="969"/>
      <c r="I30" s="970"/>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4"/>
      <c r="Q30" s="1085"/>
      <c r="R30" s="522" t="str">
        <f>IFERROR(IF(OR('別紙様式3-2（４・５月）'!Z32="ベア加算",'別紙様式3-2（４・５月）'!R32=""),"",P30*VLOOKUP(N30,【参考】数式用!$AD$2:$AH$37,MATCH(O30,【参考】数式用!$K$4:$N$4,0)+1,0)),"")</f>
        <v/>
      </c>
      <c r="S30" s="72"/>
      <c r="T30" s="1086"/>
      <c r="U30" s="1087"/>
      <c r="V30" s="520" t="str">
        <f>IFERROR(IF(AND('別紙様式3-2（４・５月）'!O32="",O30&lt;&gt;""),P30,P30*VLOOKUP(AF30,【参考】数式用4!$EY$3:$GF$106,MATCH(N30,【参考】数式用4!$EY$2:$GF$2,0))),"")</f>
        <v/>
      </c>
      <c r="W30" s="49"/>
      <c r="X30" s="71"/>
      <c r="Y30" s="1054" t="str">
        <f>IFERROR(IF(OR('別紙様式3-2（４・５月）'!Z32="ベア加算",'別紙様式3-2（４・５月）'!R32=""),"",W30*VLOOKUP(N30,【参考】数式用!$AD$2:$AH$27,MATCH(O30,【参考】数式用!$K$4:$N$4,0)+1,0)),"")</f>
        <v/>
      </c>
      <c r="Z30" s="1055"/>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68" t="str">
        <f>IF(基本情報入力シート!C70="","",基本情報入力シート!C70)</f>
        <v/>
      </c>
      <c r="C31" s="969"/>
      <c r="D31" s="969"/>
      <c r="E31" s="969"/>
      <c r="F31" s="969"/>
      <c r="G31" s="969"/>
      <c r="H31" s="969"/>
      <c r="I31" s="970"/>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4"/>
      <c r="Q31" s="1085"/>
      <c r="R31" s="522" t="str">
        <f>IFERROR(IF(OR('別紙様式3-2（４・５月）'!Z33="ベア加算",'別紙様式3-2（４・５月）'!R33=""),"",P31*VLOOKUP(N31,【参考】数式用!$AD$2:$AH$37,MATCH(O31,【参考】数式用!$K$4:$N$4,0)+1,0)),"")</f>
        <v/>
      </c>
      <c r="S31" s="72"/>
      <c r="T31" s="1086"/>
      <c r="U31" s="1087"/>
      <c r="V31" s="520" t="str">
        <f>IFERROR(IF(AND('別紙様式3-2（４・５月）'!O33="",O31&lt;&gt;""),P31,P31*VLOOKUP(AF31,【参考】数式用4!$EY$3:$GF$106,MATCH(N31,【参考】数式用4!$EY$2:$GF$2,0))),"")</f>
        <v/>
      </c>
      <c r="W31" s="49"/>
      <c r="X31" s="71"/>
      <c r="Y31" s="1054" t="str">
        <f>IFERROR(IF(OR('別紙様式3-2（４・５月）'!Z33="ベア加算",'別紙様式3-2（４・５月）'!R33=""),"",W31*VLOOKUP(N31,【参考】数式用!$AD$2:$AH$27,MATCH(O31,【参考】数式用!$K$4:$N$4,0)+1,0)),"")</f>
        <v/>
      </c>
      <c r="Z31" s="1055"/>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68" t="str">
        <f>IF(基本情報入力シート!C71="","",基本情報入力シート!C71)</f>
        <v/>
      </c>
      <c r="C32" s="969"/>
      <c r="D32" s="969"/>
      <c r="E32" s="969"/>
      <c r="F32" s="969"/>
      <c r="G32" s="969"/>
      <c r="H32" s="969"/>
      <c r="I32" s="970"/>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4"/>
      <c r="Q32" s="1085"/>
      <c r="R32" s="522" t="str">
        <f>IFERROR(IF(OR('別紙様式3-2（４・５月）'!Z34="ベア加算",'別紙様式3-2（４・５月）'!R34=""),"",P32*VLOOKUP(N32,【参考】数式用!$AD$2:$AH$37,MATCH(O32,【参考】数式用!$K$4:$N$4,0)+1,0)),"")</f>
        <v/>
      </c>
      <c r="S32" s="72"/>
      <c r="T32" s="1086"/>
      <c r="U32" s="1087"/>
      <c r="V32" s="520" t="str">
        <f>IFERROR(IF(AND('別紙様式3-2（４・５月）'!O34="",O32&lt;&gt;""),P32,P32*VLOOKUP(AF32,【参考】数式用4!$EY$3:$GF$106,MATCH(N32,【参考】数式用4!$EY$2:$GF$2,0))),"")</f>
        <v/>
      </c>
      <c r="W32" s="49"/>
      <c r="X32" s="71"/>
      <c r="Y32" s="1054" t="str">
        <f>IFERROR(IF(OR('別紙様式3-2（４・５月）'!Z34="ベア加算",'別紙様式3-2（４・５月）'!R34=""),"",W32*VLOOKUP(N32,【参考】数式用!$AD$2:$AH$27,MATCH(O32,【参考】数式用!$K$4:$N$4,0)+1,0)),"")</f>
        <v/>
      </c>
      <c r="Z32" s="1055"/>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68" t="str">
        <f>IF(基本情報入力シート!C72="","",基本情報入力シート!C72)</f>
        <v/>
      </c>
      <c r="C33" s="969"/>
      <c r="D33" s="969"/>
      <c r="E33" s="969"/>
      <c r="F33" s="969"/>
      <c r="G33" s="969"/>
      <c r="H33" s="969"/>
      <c r="I33" s="970"/>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4"/>
      <c r="Q33" s="1085"/>
      <c r="R33" s="522" t="str">
        <f>IFERROR(IF(OR('別紙様式3-2（４・５月）'!Z35="ベア加算",'別紙様式3-2（４・５月）'!R35=""),"",P33*VLOOKUP(N33,【参考】数式用!$AD$2:$AH$37,MATCH(O33,【参考】数式用!$K$4:$N$4,0)+1,0)),"")</f>
        <v/>
      </c>
      <c r="S33" s="72"/>
      <c r="T33" s="1086"/>
      <c r="U33" s="1087"/>
      <c r="V33" s="520" t="str">
        <f>IFERROR(IF(AND('別紙様式3-2（４・５月）'!O35="",O33&lt;&gt;""),P33,P33*VLOOKUP(AF33,【参考】数式用4!$EY$3:$GF$106,MATCH(N33,【参考】数式用4!$EY$2:$GF$2,0))),"")</f>
        <v/>
      </c>
      <c r="W33" s="49"/>
      <c r="X33" s="71"/>
      <c r="Y33" s="1054" t="str">
        <f>IFERROR(IF(OR('別紙様式3-2（４・５月）'!Z35="ベア加算",'別紙様式3-2（４・５月）'!R35=""),"",W33*VLOOKUP(N33,【参考】数式用!$AD$2:$AH$27,MATCH(O33,【参考】数式用!$K$4:$N$4,0)+1,0)),"")</f>
        <v/>
      </c>
      <c r="Z33" s="1055"/>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68" t="str">
        <f>IF(基本情報入力シート!C73="","",基本情報入力シート!C73)</f>
        <v/>
      </c>
      <c r="C34" s="969"/>
      <c r="D34" s="969"/>
      <c r="E34" s="969"/>
      <c r="F34" s="969"/>
      <c r="G34" s="969"/>
      <c r="H34" s="969"/>
      <c r="I34" s="970"/>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4"/>
      <c r="Q34" s="1085"/>
      <c r="R34" s="522" t="str">
        <f>IFERROR(IF(OR('別紙様式3-2（４・５月）'!Z36="ベア加算",'別紙様式3-2（４・５月）'!R36=""),"",P34*VLOOKUP(N34,【参考】数式用!$AD$2:$AH$37,MATCH(O34,【参考】数式用!$K$4:$N$4,0)+1,0)),"")</f>
        <v/>
      </c>
      <c r="S34" s="72"/>
      <c r="T34" s="1086"/>
      <c r="U34" s="1087"/>
      <c r="V34" s="520" t="str">
        <f>IFERROR(IF(AND('別紙様式3-2（４・５月）'!O36="",O34&lt;&gt;""),P34,P34*VLOOKUP(AF34,【参考】数式用4!$EY$3:$GF$106,MATCH(N34,【参考】数式用4!$EY$2:$GF$2,0))),"")</f>
        <v/>
      </c>
      <c r="W34" s="49"/>
      <c r="X34" s="71"/>
      <c r="Y34" s="1054" t="str">
        <f>IFERROR(IF(OR('別紙様式3-2（４・５月）'!Z36="ベア加算",'別紙様式3-2（４・５月）'!R36=""),"",W34*VLOOKUP(N34,【参考】数式用!$AD$2:$AH$27,MATCH(O34,【参考】数式用!$K$4:$N$4,0)+1,0)),"")</f>
        <v/>
      </c>
      <c r="Z34" s="1055"/>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68" t="str">
        <f>IF(基本情報入力シート!C74="","",基本情報入力シート!C74)</f>
        <v/>
      </c>
      <c r="C35" s="969"/>
      <c r="D35" s="969"/>
      <c r="E35" s="969"/>
      <c r="F35" s="969"/>
      <c r="G35" s="969"/>
      <c r="H35" s="969"/>
      <c r="I35" s="970"/>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4"/>
      <c r="Q35" s="1085"/>
      <c r="R35" s="522" t="str">
        <f>IFERROR(IF(OR('別紙様式3-2（４・５月）'!Z37="ベア加算",'別紙様式3-2（４・５月）'!R37=""),"",P35*VLOOKUP(N35,【参考】数式用!$AD$2:$AH$37,MATCH(O35,【参考】数式用!$K$4:$N$4,0)+1,0)),"")</f>
        <v/>
      </c>
      <c r="S35" s="72"/>
      <c r="T35" s="1086"/>
      <c r="U35" s="1087"/>
      <c r="V35" s="520" t="str">
        <f>IFERROR(IF(AND('別紙様式3-2（４・５月）'!O37="",O35&lt;&gt;""),P35,P35*VLOOKUP(AF35,【参考】数式用4!$EY$3:$GF$106,MATCH(N35,【参考】数式用4!$EY$2:$GF$2,0))),"")</f>
        <v/>
      </c>
      <c r="W35" s="49"/>
      <c r="X35" s="71"/>
      <c r="Y35" s="1054" t="str">
        <f>IFERROR(IF(OR('別紙様式3-2（４・５月）'!Z37="ベア加算",'別紙様式3-2（４・５月）'!R37=""),"",W35*VLOOKUP(N35,【参考】数式用!$AD$2:$AH$27,MATCH(O35,【参考】数式用!$K$4:$N$4,0)+1,0)),"")</f>
        <v/>
      </c>
      <c r="Z35" s="1055"/>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68" t="str">
        <f>IF(基本情報入力シート!C75="","",基本情報入力シート!C75)</f>
        <v/>
      </c>
      <c r="C36" s="969"/>
      <c r="D36" s="969"/>
      <c r="E36" s="969"/>
      <c r="F36" s="969"/>
      <c r="G36" s="969"/>
      <c r="H36" s="969"/>
      <c r="I36" s="970"/>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4"/>
      <c r="Q36" s="1085"/>
      <c r="R36" s="522" t="str">
        <f>IFERROR(IF(OR('別紙様式3-2（４・５月）'!Z38="ベア加算",'別紙様式3-2（４・５月）'!R38=""),"",P36*VLOOKUP(N36,【参考】数式用!$AD$2:$AH$37,MATCH(O36,【参考】数式用!$K$4:$N$4,0)+1,0)),"")</f>
        <v/>
      </c>
      <c r="S36" s="72"/>
      <c r="T36" s="1086"/>
      <c r="U36" s="1087"/>
      <c r="V36" s="520" t="str">
        <f>IFERROR(IF(AND('別紙様式3-2（４・５月）'!O38="",O36&lt;&gt;""),P36,P36*VLOOKUP(AF36,【参考】数式用4!$EY$3:$GF$106,MATCH(N36,【参考】数式用4!$EY$2:$GF$2,0))),"")</f>
        <v/>
      </c>
      <c r="W36" s="49"/>
      <c r="X36" s="71"/>
      <c r="Y36" s="1054" t="str">
        <f>IFERROR(IF(OR('別紙様式3-2（４・５月）'!Z38="ベア加算",'別紙様式3-2（４・５月）'!R38=""),"",W36*VLOOKUP(N36,【参考】数式用!$AD$2:$AH$27,MATCH(O36,【参考】数式用!$K$4:$N$4,0)+1,0)),"")</f>
        <v/>
      </c>
      <c r="Z36" s="1055"/>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68" t="str">
        <f>IF(基本情報入力シート!C76="","",基本情報入力シート!C76)</f>
        <v/>
      </c>
      <c r="C37" s="969"/>
      <c r="D37" s="969"/>
      <c r="E37" s="969"/>
      <c r="F37" s="969"/>
      <c r="G37" s="969"/>
      <c r="H37" s="969"/>
      <c r="I37" s="970"/>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4"/>
      <c r="Q37" s="1085"/>
      <c r="R37" s="522" t="str">
        <f>IFERROR(IF(OR('別紙様式3-2（４・５月）'!Z39="ベア加算",'別紙様式3-2（４・５月）'!R39=""),"",P37*VLOOKUP(N37,【参考】数式用!$AD$2:$AH$37,MATCH(O37,【参考】数式用!$K$4:$N$4,0)+1,0)),"")</f>
        <v/>
      </c>
      <c r="S37" s="72"/>
      <c r="T37" s="1086"/>
      <c r="U37" s="1087"/>
      <c r="V37" s="520" t="str">
        <f>IFERROR(IF(AND('別紙様式3-2（４・５月）'!O39="",O37&lt;&gt;""),P37,P37*VLOOKUP(AF37,【参考】数式用4!$EY$3:$GF$106,MATCH(N37,【参考】数式用4!$EY$2:$GF$2,0))),"")</f>
        <v/>
      </c>
      <c r="W37" s="49"/>
      <c r="X37" s="71"/>
      <c r="Y37" s="1054" t="str">
        <f>IFERROR(IF(OR('別紙様式3-2（４・５月）'!Z39="ベア加算",'別紙様式3-2（４・５月）'!R39=""),"",W37*VLOOKUP(N37,【参考】数式用!$AD$2:$AH$27,MATCH(O37,【参考】数式用!$K$4:$N$4,0)+1,0)),"")</f>
        <v/>
      </c>
      <c r="Z37" s="1055"/>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68" t="str">
        <f>IF(基本情報入力シート!C77="","",基本情報入力シート!C77)</f>
        <v/>
      </c>
      <c r="C38" s="969"/>
      <c r="D38" s="969"/>
      <c r="E38" s="969"/>
      <c r="F38" s="969"/>
      <c r="G38" s="969"/>
      <c r="H38" s="969"/>
      <c r="I38" s="970"/>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4"/>
      <c r="Q38" s="1085"/>
      <c r="R38" s="522" t="str">
        <f>IFERROR(IF(OR('別紙様式3-2（４・５月）'!Z40="ベア加算",'別紙様式3-2（４・５月）'!R40=""),"",P38*VLOOKUP(N38,【参考】数式用!$AD$2:$AH$37,MATCH(O38,【参考】数式用!$K$4:$N$4,0)+1,0)),"")</f>
        <v/>
      </c>
      <c r="S38" s="72"/>
      <c r="T38" s="1086"/>
      <c r="U38" s="1087"/>
      <c r="V38" s="520" t="str">
        <f>IFERROR(IF(AND('別紙様式3-2（４・５月）'!O40="",O38&lt;&gt;""),P38,P38*VLOOKUP(AF38,【参考】数式用4!$EY$3:$GF$106,MATCH(N38,【参考】数式用4!$EY$2:$GF$2,0))),"")</f>
        <v/>
      </c>
      <c r="W38" s="49"/>
      <c r="X38" s="71"/>
      <c r="Y38" s="1054" t="str">
        <f>IFERROR(IF(OR('別紙様式3-2（４・５月）'!Z40="ベア加算",'別紙様式3-2（４・５月）'!R40=""),"",W38*VLOOKUP(N38,【参考】数式用!$AD$2:$AH$27,MATCH(O38,【参考】数式用!$K$4:$N$4,0)+1,0)),"")</f>
        <v/>
      </c>
      <c r="Z38" s="1055"/>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68" t="str">
        <f>IF(基本情報入力シート!C78="","",基本情報入力シート!C78)</f>
        <v/>
      </c>
      <c r="C39" s="969"/>
      <c r="D39" s="969"/>
      <c r="E39" s="969"/>
      <c r="F39" s="969"/>
      <c r="G39" s="969"/>
      <c r="H39" s="969"/>
      <c r="I39" s="970"/>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4"/>
      <c r="Q39" s="1085"/>
      <c r="R39" s="522" t="str">
        <f>IFERROR(IF(OR('別紙様式3-2（４・５月）'!Z41="ベア加算",'別紙様式3-2（４・５月）'!R41=""),"",P39*VLOOKUP(N39,【参考】数式用!$AD$2:$AH$37,MATCH(O39,【参考】数式用!$K$4:$N$4,0)+1,0)),"")</f>
        <v/>
      </c>
      <c r="S39" s="72"/>
      <c r="T39" s="1086"/>
      <c r="U39" s="1087"/>
      <c r="V39" s="520" t="str">
        <f>IFERROR(IF(AND('別紙様式3-2（４・５月）'!O41="",O39&lt;&gt;""),P39,P39*VLOOKUP(AF39,【参考】数式用4!$EY$3:$GF$106,MATCH(N39,【参考】数式用4!$EY$2:$GF$2,0))),"")</f>
        <v/>
      </c>
      <c r="W39" s="49"/>
      <c r="X39" s="71"/>
      <c r="Y39" s="1054" t="str">
        <f>IFERROR(IF(OR('別紙様式3-2（４・５月）'!Z41="ベア加算",'別紙様式3-2（４・５月）'!R41=""),"",W39*VLOOKUP(N39,【参考】数式用!$AD$2:$AH$27,MATCH(O39,【参考】数式用!$K$4:$N$4,0)+1,0)),"")</f>
        <v/>
      </c>
      <c r="Z39" s="1055"/>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68" t="str">
        <f>IF(基本情報入力シート!C79="","",基本情報入力シート!C79)</f>
        <v/>
      </c>
      <c r="C40" s="969"/>
      <c r="D40" s="969"/>
      <c r="E40" s="969"/>
      <c r="F40" s="969"/>
      <c r="G40" s="969"/>
      <c r="H40" s="969"/>
      <c r="I40" s="970"/>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4"/>
      <c r="Q40" s="1085"/>
      <c r="R40" s="522" t="str">
        <f>IFERROR(IF(OR('別紙様式3-2（４・５月）'!Z42="ベア加算",'別紙様式3-2（４・５月）'!R42=""),"",P40*VLOOKUP(N40,【参考】数式用!$AD$2:$AH$37,MATCH(O40,【参考】数式用!$K$4:$N$4,0)+1,0)),"")</f>
        <v/>
      </c>
      <c r="S40" s="72"/>
      <c r="T40" s="1086"/>
      <c r="U40" s="1087"/>
      <c r="V40" s="520" t="str">
        <f>IFERROR(IF(AND('別紙様式3-2（４・５月）'!O42="",O40&lt;&gt;""),P40,P40*VLOOKUP(AF40,【参考】数式用4!$EY$3:$GF$106,MATCH(N40,【参考】数式用4!$EY$2:$GF$2,0))),"")</f>
        <v/>
      </c>
      <c r="W40" s="49"/>
      <c r="X40" s="71"/>
      <c r="Y40" s="1054" t="str">
        <f>IFERROR(IF(OR('別紙様式3-2（４・５月）'!Z42="ベア加算",'別紙様式3-2（４・５月）'!R42=""),"",W40*VLOOKUP(N40,【参考】数式用!$AD$2:$AH$27,MATCH(O40,【参考】数式用!$K$4:$N$4,0)+1,0)),"")</f>
        <v/>
      </c>
      <c r="Z40" s="1055"/>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68" t="str">
        <f>IF(基本情報入力シート!C80="","",基本情報入力シート!C80)</f>
        <v/>
      </c>
      <c r="C41" s="969"/>
      <c r="D41" s="969"/>
      <c r="E41" s="969"/>
      <c r="F41" s="969"/>
      <c r="G41" s="969"/>
      <c r="H41" s="969"/>
      <c r="I41" s="970"/>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4"/>
      <c r="Q41" s="1085"/>
      <c r="R41" s="522" t="str">
        <f>IFERROR(IF(OR('別紙様式3-2（４・５月）'!Z43="ベア加算",'別紙様式3-2（４・５月）'!R43=""),"",P41*VLOOKUP(N41,【参考】数式用!$AD$2:$AH$37,MATCH(O41,【参考】数式用!$K$4:$N$4,0)+1,0)),"")</f>
        <v/>
      </c>
      <c r="S41" s="72"/>
      <c r="T41" s="1086"/>
      <c r="U41" s="1087"/>
      <c r="V41" s="520" t="str">
        <f>IFERROR(IF(AND('別紙様式3-2（４・５月）'!O43="",O41&lt;&gt;""),P41,P41*VLOOKUP(AF41,【参考】数式用4!$EY$3:$GF$106,MATCH(N41,【参考】数式用4!$EY$2:$GF$2,0))),"")</f>
        <v/>
      </c>
      <c r="W41" s="49"/>
      <c r="X41" s="71"/>
      <c r="Y41" s="1054" t="str">
        <f>IFERROR(IF(OR('別紙様式3-2（４・５月）'!Z43="ベア加算",'別紙様式3-2（４・５月）'!R43=""),"",W41*VLOOKUP(N41,【参考】数式用!$AD$2:$AH$27,MATCH(O41,【参考】数式用!$K$4:$N$4,0)+1,0)),"")</f>
        <v/>
      </c>
      <c r="Z41" s="1055"/>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68" t="str">
        <f>IF(基本情報入力シート!C81="","",基本情報入力シート!C81)</f>
        <v/>
      </c>
      <c r="C42" s="969"/>
      <c r="D42" s="969"/>
      <c r="E42" s="969"/>
      <c r="F42" s="969"/>
      <c r="G42" s="969"/>
      <c r="H42" s="969"/>
      <c r="I42" s="970"/>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4"/>
      <c r="Q42" s="1085"/>
      <c r="R42" s="522" t="str">
        <f>IFERROR(IF(OR('別紙様式3-2（４・５月）'!Z44="ベア加算",'別紙様式3-2（４・５月）'!R44=""),"",P42*VLOOKUP(N42,【参考】数式用!$AD$2:$AH$37,MATCH(O42,【参考】数式用!$K$4:$N$4,0)+1,0)),"")</f>
        <v/>
      </c>
      <c r="S42" s="72"/>
      <c r="T42" s="1086"/>
      <c r="U42" s="1087"/>
      <c r="V42" s="520" t="str">
        <f>IFERROR(IF(AND('別紙様式3-2（４・５月）'!O44="",O42&lt;&gt;""),P42,P42*VLOOKUP(AF42,【参考】数式用4!$EY$3:$GF$106,MATCH(N42,【参考】数式用4!$EY$2:$GF$2,0))),"")</f>
        <v/>
      </c>
      <c r="W42" s="49"/>
      <c r="X42" s="71"/>
      <c r="Y42" s="1054" t="str">
        <f>IFERROR(IF(OR('別紙様式3-2（４・５月）'!Z44="ベア加算",'別紙様式3-2（４・５月）'!R44=""),"",W42*VLOOKUP(N42,【参考】数式用!$AD$2:$AH$27,MATCH(O42,【参考】数式用!$K$4:$N$4,0)+1,0)),"")</f>
        <v/>
      </c>
      <c r="Z42" s="1055"/>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68" t="str">
        <f>IF(基本情報入力シート!C82="","",基本情報入力シート!C82)</f>
        <v/>
      </c>
      <c r="C43" s="969"/>
      <c r="D43" s="969"/>
      <c r="E43" s="969"/>
      <c r="F43" s="969"/>
      <c r="G43" s="969"/>
      <c r="H43" s="969"/>
      <c r="I43" s="970"/>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4"/>
      <c r="Q43" s="1085"/>
      <c r="R43" s="522" t="str">
        <f>IFERROR(IF(OR('別紙様式3-2（４・５月）'!Z45="ベア加算",'別紙様式3-2（４・５月）'!R45=""),"",P43*VLOOKUP(N43,【参考】数式用!$AD$2:$AH$37,MATCH(O43,【参考】数式用!$K$4:$N$4,0)+1,0)),"")</f>
        <v/>
      </c>
      <c r="S43" s="72"/>
      <c r="T43" s="1086"/>
      <c r="U43" s="1087"/>
      <c r="V43" s="520" t="str">
        <f>IFERROR(IF(AND('別紙様式3-2（４・５月）'!O45="",O43&lt;&gt;""),P43,P43*VLOOKUP(AF43,【参考】数式用4!$EY$3:$GF$106,MATCH(N43,【参考】数式用4!$EY$2:$GF$2,0))),"")</f>
        <v/>
      </c>
      <c r="W43" s="49"/>
      <c r="X43" s="71"/>
      <c r="Y43" s="1054" t="str">
        <f>IFERROR(IF(OR('別紙様式3-2（４・５月）'!Z45="ベア加算",'別紙様式3-2（４・５月）'!R45=""),"",W43*VLOOKUP(N43,【参考】数式用!$AD$2:$AH$27,MATCH(O43,【参考】数式用!$K$4:$N$4,0)+1,0)),"")</f>
        <v/>
      </c>
      <c r="Z43" s="1055"/>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68" t="str">
        <f>IF(基本情報入力シート!C83="","",基本情報入力シート!C83)</f>
        <v/>
      </c>
      <c r="C44" s="969"/>
      <c r="D44" s="969"/>
      <c r="E44" s="969"/>
      <c r="F44" s="969"/>
      <c r="G44" s="969"/>
      <c r="H44" s="969"/>
      <c r="I44" s="970"/>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4"/>
      <c r="Q44" s="1085"/>
      <c r="R44" s="522" t="str">
        <f>IFERROR(IF(OR('別紙様式3-2（４・５月）'!Z46="ベア加算",'別紙様式3-2（４・５月）'!R46=""),"",P44*VLOOKUP(N44,【参考】数式用!$AD$2:$AH$37,MATCH(O44,【参考】数式用!$K$4:$N$4,0)+1,0)),"")</f>
        <v/>
      </c>
      <c r="S44" s="72"/>
      <c r="T44" s="1086"/>
      <c r="U44" s="1087"/>
      <c r="V44" s="520" t="str">
        <f>IFERROR(IF(AND('別紙様式3-2（４・５月）'!O46="",O44&lt;&gt;""),P44,P44*VLOOKUP(AF44,【参考】数式用4!$EY$3:$GF$106,MATCH(N44,【参考】数式用4!$EY$2:$GF$2,0))),"")</f>
        <v/>
      </c>
      <c r="W44" s="49"/>
      <c r="X44" s="71"/>
      <c r="Y44" s="1054" t="str">
        <f>IFERROR(IF(OR('別紙様式3-2（４・５月）'!Z46="ベア加算",'別紙様式3-2（４・５月）'!R46=""),"",W44*VLOOKUP(N44,【参考】数式用!$AD$2:$AH$27,MATCH(O44,【参考】数式用!$K$4:$N$4,0)+1,0)),"")</f>
        <v/>
      </c>
      <c r="Z44" s="1055"/>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68" t="str">
        <f>IF(基本情報入力シート!C84="","",基本情報入力シート!C84)</f>
        <v/>
      </c>
      <c r="C45" s="969"/>
      <c r="D45" s="969"/>
      <c r="E45" s="969"/>
      <c r="F45" s="969"/>
      <c r="G45" s="969"/>
      <c r="H45" s="969"/>
      <c r="I45" s="970"/>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4"/>
      <c r="Q45" s="1085"/>
      <c r="R45" s="522" t="str">
        <f>IFERROR(IF(OR('別紙様式3-2（４・５月）'!Z47="ベア加算",'別紙様式3-2（４・５月）'!R47=""),"",P45*VLOOKUP(N45,【参考】数式用!$AD$2:$AH$37,MATCH(O45,【参考】数式用!$K$4:$N$4,0)+1,0)),"")</f>
        <v/>
      </c>
      <c r="S45" s="72"/>
      <c r="T45" s="1086"/>
      <c r="U45" s="1087"/>
      <c r="V45" s="520" t="str">
        <f>IFERROR(IF(AND('別紙様式3-2（４・５月）'!O47="",O45&lt;&gt;""),P45,P45*VLOOKUP(AF45,【参考】数式用4!$EY$3:$GF$106,MATCH(N45,【参考】数式用4!$EY$2:$GF$2,0))),"")</f>
        <v/>
      </c>
      <c r="W45" s="49"/>
      <c r="X45" s="71"/>
      <c r="Y45" s="1054" t="str">
        <f>IFERROR(IF(OR('別紙様式3-2（４・５月）'!Z47="ベア加算",'別紙様式3-2（４・５月）'!R47=""),"",W45*VLOOKUP(N45,【参考】数式用!$AD$2:$AH$27,MATCH(O45,【参考】数式用!$K$4:$N$4,0)+1,0)),"")</f>
        <v/>
      </c>
      <c r="Z45" s="1055"/>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68" t="str">
        <f>IF(基本情報入力シート!C85="","",基本情報入力シート!C85)</f>
        <v/>
      </c>
      <c r="C46" s="969"/>
      <c r="D46" s="969"/>
      <c r="E46" s="969"/>
      <c r="F46" s="969"/>
      <c r="G46" s="969"/>
      <c r="H46" s="969"/>
      <c r="I46" s="970"/>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4"/>
      <c r="Q46" s="1085"/>
      <c r="R46" s="522" t="str">
        <f>IFERROR(IF(OR('別紙様式3-2（４・５月）'!Z48="ベア加算",'別紙様式3-2（４・５月）'!R48=""),"",P46*VLOOKUP(N46,【参考】数式用!$AD$2:$AH$37,MATCH(O46,【参考】数式用!$K$4:$N$4,0)+1,0)),"")</f>
        <v/>
      </c>
      <c r="S46" s="72"/>
      <c r="T46" s="1086"/>
      <c r="U46" s="1087"/>
      <c r="V46" s="520" t="str">
        <f>IFERROR(IF(AND('別紙様式3-2（４・５月）'!O48="",O46&lt;&gt;""),P46,P46*VLOOKUP(AF46,【参考】数式用4!$EY$3:$GF$106,MATCH(N46,【参考】数式用4!$EY$2:$GF$2,0))),"")</f>
        <v/>
      </c>
      <c r="W46" s="49"/>
      <c r="X46" s="71"/>
      <c r="Y46" s="1054" t="str">
        <f>IFERROR(IF(OR('別紙様式3-2（４・５月）'!Z48="ベア加算",'別紙様式3-2（４・５月）'!R48=""),"",W46*VLOOKUP(N46,【参考】数式用!$AD$2:$AH$27,MATCH(O46,【参考】数式用!$K$4:$N$4,0)+1,0)),"")</f>
        <v/>
      </c>
      <c r="Z46" s="1055"/>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68" t="str">
        <f>IF(基本情報入力シート!C86="","",基本情報入力シート!C86)</f>
        <v/>
      </c>
      <c r="C47" s="969"/>
      <c r="D47" s="969"/>
      <c r="E47" s="969"/>
      <c r="F47" s="969"/>
      <c r="G47" s="969"/>
      <c r="H47" s="969"/>
      <c r="I47" s="970"/>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4"/>
      <c r="Q47" s="1085"/>
      <c r="R47" s="522" t="str">
        <f>IFERROR(IF(OR('別紙様式3-2（４・５月）'!Z49="ベア加算",'別紙様式3-2（４・５月）'!R49=""),"",P47*VLOOKUP(N47,【参考】数式用!$AD$2:$AH$37,MATCH(O47,【参考】数式用!$K$4:$N$4,0)+1,0)),"")</f>
        <v/>
      </c>
      <c r="S47" s="72"/>
      <c r="T47" s="1086"/>
      <c r="U47" s="1087"/>
      <c r="V47" s="520" t="str">
        <f>IFERROR(IF(AND('別紙様式3-2（４・５月）'!O49="",O47&lt;&gt;""),P47,P47*VLOOKUP(AF47,【参考】数式用4!$EY$3:$GF$106,MATCH(N47,【参考】数式用4!$EY$2:$GF$2,0))),"")</f>
        <v/>
      </c>
      <c r="W47" s="49"/>
      <c r="X47" s="71"/>
      <c r="Y47" s="1054" t="str">
        <f>IFERROR(IF(OR('別紙様式3-2（４・５月）'!Z49="ベア加算",'別紙様式3-2（４・５月）'!R49=""),"",W47*VLOOKUP(N47,【参考】数式用!$AD$2:$AH$27,MATCH(O47,【参考】数式用!$K$4:$N$4,0)+1,0)),"")</f>
        <v/>
      </c>
      <c r="Z47" s="1055"/>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68" t="str">
        <f>IF(基本情報入力シート!C87="","",基本情報入力シート!C87)</f>
        <v/>
      </c>
      <c r="C48" s="969"/>
      <c r="D48" s="969"/>
      <c r="E48" s="969"/>
      <c r="F48" s="969"/>
      <c r="G48" s="969"/>
      <c r="H48" s="969"/>
      <c r="I48" s="970"/>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4"/>
      <c r="Q48" s="1085"/>
      <c r="R48" s="522" t="str">
        <f>IFERROR(IF(OR('別紙様式3-2（４・５月）'!Z50="ベア加算",'別紙様式3-2（４・５月）'!R50=""),"",P48*VLOOKUP(N48,【参考】数式用!$AD$2:$AH$37,MATCH(O48,【参考】数式用!$K$4:$N$4,0)+1,0)),"")</f>
        <v/>
      </c>
      <c r="S48" s="72"/>
      <c r="T48" s="1086"/>
      <c r="U48" s="1087"/>
      <c r="V48" s="520" t="str">
        <f>IFERROR(IF(AND('別紙様式3-2（４・５月）'!O50="",O48&lt;&gt;""),P48,P48*VLOOKUP(AF48,【参考】数式用4!$EY$3:$GF$106,MATCH(N48,【参考】数式用4!$EY$2:$GF$2,0))),"")</f>
        <v/>
      </c>
      <c r="W48" s="49"/>
      <c r="X48" s="71"/>
      <c r="Y48" s="1054" t="str">
        <f>IFERROR(IF(OR('別紙様式3-2（４・５月）'!Z50="ベア加算",'別紙様式3-2（４・５月）'!R50=""),"",W48*VLOOKUP(N48,【参考】数式用!$AD$2:$AH$27,MATCH(O48,【参考】数式用!$K$4:$N$4,0)+1,0)),"")</f>
        <v/>
      </c>
      <c r="Z48" s="1055"/>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68" t="str">
        <f>IF(基本情報入力シート!C88="","",基本情報入力シート!C88)</f>
        <v/>
      </c>
      <c r="C49" s="969"/>
      <c r="D49" s="969"/>
      <c r="E49" s="969"/>
      <c r="F49" s="969"/>
      <c r="G49" s="969"/>
      <c r="H49" s="969"/>
      <c r="I49" s="970"/>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4"/>
      <c r="Q49" s="1085"/>
      <c r="R49" s="522" t="str">
        <f>IFERROR(IF(OR('別紙様式3-2（４・５月）'!Z51="ベア加算",'別紙様式3-2（４・５月）'!R51=""),"",P49*VLOOKUP(N49,【参考】数式用!$AD$2:$AH$37,MATCH(O49,【参考】数式用!$K$4:$N$4,0)+1,0)),"")</f>
        <v/>
      </c>
      <c r="S49" s="72"/>
      <c r="T49" s="1086"/>
      <c r="U49" s="1087"/>
      <c r="V49" s="520" t="str">
        <f>IFERROR(IF(AND('別紙様式3-2（４・５月）'!O51="",O49&lt;&gt;""),P49,P49*VLOOKUP(AF49,【参考】数式用4!$EY$3:$GF$106,MATCH(N49,【参考】数式用4!$EY$2:$GF$2,0))),"")</f>
        <v/>
      </c>
      <c r="W49" s="49"/>
      <c r="X49" s="71"/>
      <c r="Y49" s="1054" t="str">
        <f>IFERROR(IF(OR('別紙様式3-2（４・５月）'!Z51="ベア加算",'別紙様式3-2（４・５月）'!R51=""),"",W49*VLOOKUP(N49,【参考】数式用!$AD$2:$AH$27,MATCH(O49,【参考】数式用!$K$4:$N$4,0)+1,0)),"")</f>
        <v/>
      </c>
      <c r="Z49" s="1055"/>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68" t="str">
        <f>IF(基本情報入力シート!C89="","",基本情報入力シート!C89)</f>
        <v/>
      </c>
      <c r="C50" s="969"/>
      <c r="D50" s="969"/>
      <c r="E50" s="969"/>
      <c r="F50" s="969"/>
      <c r="G50" s="969"/>
      <c r="H50" s="969"/>
      <c r="I50" s="970"/>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4"/>
      <c r="Q50" s="1085"/>
      <c r="R50" s="522" t="str">
        <f>IFERROR(IF(OR('別紙様式3-2（４・５月）'!Z52="ベア加算",'別紙様式3-2（４・５月）'!R52=""),"",P50*VLOOKUP(N50,【参考】数式用!$AD$2:$AH$37,MATCH(O50,【参考】数式用!$K$4:$N$4,0)+1,0)),"")</f>
        <v/>
      </c>
      <c r="S50" s="72"/>
      <c r="T50" s="1086"/>
      <c r="U50" s="1087"/>
      <c r="V50" s="520" t="str">
        <f>IFERROR(IF(AND('別紙様式3-2（４・５月）'!O52="",O50&lt;&gt;""),P50,P50*VLOOKUP(AF50,【参考】数式用4!$EY$3:$GF$106,MATCH(N50,【参考】数式用4!$EY$2:$GF$2,0))),"")</f>
        <v/>
      </c>
      <c r="W50" s="49"/>
      <c r="X50" s="71"/>
      <c r="Y50" s="1054" t="str">
        <f>IFERROR(IF(OR('別紙様式3-2（４・５月）'!Z52="ベア加算",'別紙様式3-2（４・５月）'!R52=""),"",W50*VLOOKUP(N50,【参考】数式用!$AD$2:$AH$27,MATCH(O50,【参考】数式用!$K$4:$N$4,0)+1,0)),"")</f>
        <v/>
      </c>
      <c r="Z50" s="1055"/>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68" t="str">
        <f>IF(基本情報入力シート!C90="","",基本情報入力シート!C90)</f>
        <v/>
      </c>
      <c r="C51" s="969"/>
      <c r="D51" s="969"/>
      <c r="E51" s="969"/>
      <c r="F51" s="969"/>
      <c r="G51" s="969"/>
      <c r="H51" s="969"/>
      <c r="I51" s="970"/>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4"/>
      <c r="Q51" s="1085"/>
      <c r="R51" s="522" t="str">
        <f>IFERROR(IF(OR('別紙様式3-2（４・５月）'!Z53="ベア加算",'別紙様式3-2（４・５月）'!R53=""),"",P51*VLOOKUP(N51,【参考】数式用!$AD$2:$AH$37,MATCH(O51,【参考】数式用!$K$4:$N$4,0)+1,0)),"")</f>
        <v/>
      </c>
      <c r="S51" s="72"/>
      <c r="T51" s="1086"/>
      <c r="U51" s="1087"/>
      <c r="V51" s="520" t="str">
        <f>IFERROR(IF(AND('別紙様式3-2（４・５月）'!O53="",O51&lt;&gt;""),P51,P51*VLOOKUP(AF51,【参考】数式用4!$EY$3:$GF$106,MATCH(N51,【参考】数式用4!$EY$2:$GF$2,0))),"")</f>
        <v/>
      </c>
      <c r="W51" s="49"/>
      <c r="X51" s="71"/>
      <c r="Y51" s="1054" t="str">
        <f>IFERROR(IF(OR('別紙様式3-2（４・５月）'!Z53="ベア加算",'別紙様式3-2（４・５月）'!R53=""),"",W51*VLOOKUP(N51,【参考】数式用!$AD$2:$AH$27,MATCH(O51,【参考】数式用!$K$4:$N$4,0)+1,0)),"")</f>
        <v/>
      </c>
      <c r="Z51" s="1055"/>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68" t="str">
        <f>IF(基本情報入力シート!C91="","",基本情報入力シート!C91)</f>
        <v/>
      </c>
      <c r="C52" s="969"/>
      <c r="D52" s="969"/>
      <c r="E52" s="969"/>
      <c r="F52" s="969"/>
      <c r="G52" s="969"/>
      <c r="H52" s="969"/>
      <c r="I52" s="970"/>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4"/>
      <c r="Q52" s="1085"/>
      <c r="R52" s="522" t="str">
        <f>IFERROR(IF(OR('別紙様式3-2（４・５月）'!Z54="ベア加算",'別紙様式3-2（４・５月）'!R54=""),"",P52*VLOOKUP(N52,【参考】数式用!$AD$2:$AH$37,MATCH(O52,【参考】数式用!$K$4:$N$4,0)+1,0)),"")</f>
        <v/>
      </c>
      <c r="S52" s="72"/>
      <c r="T52" s="1086"/>
      <c r="U52" s="1087"/>
      <c r="V52" s="520" t="str">
        <f>IFERROR(IF(AND('別紙様式3-2（４・５月）'!O54="",O52&lt;&gt;""),P52,P52*VLOOKUP(AF52,【参考】数式用4!$EY$3:$GF$106,MATCH(N52,【参考】数式用4!$EY$2:$GF$2,0))),"")</f>
        <v/>
      </c>
      <c r="W52" s="49"/>
      <c r="X52" s="71"/>
      <c r="Y52" s="1054" t="str">
        <f>IFERROR(IF(OR('別紙様式3-2（４・５月）'!Z54="ベア加算",'別紙様式3-2（４・５月）'!R54=""),"",W52*VLOOKUP(N52,【参考】数式用!$AD$2:$AH$27,MATCH(O52,【参考】数式用!$K$4:$N$4,0)+1,0)),"")</f>
        <v/>
      </c>
      <c r="Z52" s="1055"/>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68" t="str">
        <f>IF(基本情報入力シート!C92="","",基本情報入力シート!C92)</f>
        <v/>
      </c>
      <c r="C53" s="969"/>
      <c r="D53" s="969"/>
      <c r="E53" s="969"/>
      <c r="F53" s="969"/>
      <c r="G53" s="969"/>
      <c r="H53" s="969"/>
      <c r="I53" s="970"/>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4"/>
      <c r="Q53" s="1085"/>
      <c r="R53" s="522" t="str">
        <f>IFERROR(IF(OR('別紙様式3-2（４・５月）'!Z55="ベア加算",'別紙様式3-2（４・５月）'!R55=""),"",P53*VLOOKUP(N53,【参考】数式用!$AD$2:$AH$37,MATCH(O53,【参考】数式用!$K$4:$N$4,0)+1,0)),"")</f>
        <v/>
      </c>
      <c r="S53" s="72"/>
      <c r="T53" s="1086"/>
      <c r="U53" s="1087"/>
      <c r="V53" s="520" t="str">
        <f>IFERROR(IF(AND('別紙様式3-2（４・５月）'!O55="",O53&lt;&gt;""),P53,P53*VLOOKUP(AF53,【参考】数式用4!$EY$3:$GF$106,MATCH(N53,【参考】数式用4!$EY$2:$GF$2,0))),"")</f>
        <v/>
      </c>
      <c r="W53" s="49"/>
      <c r="X53" s="71"/>
      <c r="Y53" s="1054" t="str">
        <f>IFERROR(IF(OR('別紙様式3-2（４・５月）'!Z55="ベア加算",'別紙様式3-2（４・５月）'!R55=""),"",W53*VLOOKUP(N53,【参考】数式用!$AD$2:$AH$27,MATCH(O53,【参考】数式用!$K$4:$N$4,0)+1,0)),"")</f>
        <v/>
      </c>
      <c r="Z53" s="1055"/>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68" t="str">
        <f>IF(基本情報入力シート!C93="","",基本情報入力シート!C93)</f>
        <v/>
      </c>
      <c r="C54" s="969"/>
      <c r="D54" s="969"/>
      <c r="E54" s="969"/>
      <c r="F54" s="969"/>
      <c r="G54" s="969"/>
      <c r="H54" s="969"/>
      <c r="I54" s="970"/>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4"/>
      <c r="Q54" s="1085"/>
      <c r="R54" s="522" t="str">
        <f>IFERROR(IF(OR('別紙様式3-2（４・５月）'!Z56="ベア加算",'別紙様式3-2（４・５月）'!R56=""),"",P54*VLOOKUP(N54,【参考】数式用!$AD$2:$AH$37,MATCH(O54,【参考】数式用!$K$4:$N$4,0)+1,0)),"")</f>
        <v/>
      </c>
      <c r="S54" s="72"/>
      <c r="T54" s="1086"/>
      <c r="U54" s="1087"/>
      <c r="V54" s="520" t="str">
        <f>IFERROR(IF(AND('別紙様式3-2（４・５月）'!O56="",O54&lt;&gt;""),P54,P54*VLOOKUP(AF54,【参考】数式用4!$EY$3:$GF$106,MATCH(N54,【参考】数式用4!$EY$2:$GF$2,0))),"")</f>
        <v/>
      </c>
      <c r="W54" s="49"/>
      <c r="X54" s="71"/>
      <c r="Y54" s="1054" t="str">
        <f>IFERROR(IF(OR('別紙様式3-2（４・５月）'!Z56="ベア加算",'別紙様式3-2（４・５月）'!R56=""),"",W54*VLOOKUP(N54,【参考】数式用!$AD$2:$AH$27,MATCH(O54,【参考】数式用!$K$4:$N$4,0)+1,0)),"")</f>
        <v/>
      </c>
      <c r="Z54" s="1055"/>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68" t="str">
        <f>IF(基本情報入力シート!C94="","",基本情報入力シート!C94)</f>
        <v/>
      </c>
      <c r="C55" s="969"/>
      <c r="D55" s="969"/>
      <c r="E55" s="969"/>
      <c r="F55" s="969"/>
      <c r="G55" s="969"/>
      <c r="H55" s="969"/>
      <c r="I55" s="970"/>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4"/>
      <c r="Q55" s="1085"/>
      <c r="R55" s="522" t="str">
        <f>IFERROR(IF(OR('別紙様式3-2（４・５月）'!Z57="ベア加算",'別紙様式3-2（４・５月）'!R57=""),"",P55*VLOOKUP(N55,【参考】数式用!$AD$2:$AH$37,MATCH(O55,【参考】数式用!$K$4:$N$4,0)+1,0)),"")</f>
        <v/>
      </c>
      <c r="S55" s="72"/>
      <c r="T55" s="1086"/>
      <c r="U55" s="1087"/>
      <c r="V55" s="520" t="str">
        <f>IFERROR(IF(AND('別紙様式3-2（４・５月）'!O57="",O55&lt;&gt;""),P55,P55*VLOOKUP(AF55,【参考】数式用4!$EY$3:$GF$106,MATCH(N55,【参考】数式用4!$EY$2:$GF$2,0))),"")</f>
        <v/>
      </c>
      <c r="W55" s="49"/>
      <c r="X55" s="71"/>
      <c r="Y55" s="1054" t="str">
        <f>IFERROR(IF(OR('別紙様式3-2（４・５月）'!Z57="ベア加算",'別紙様式3-2（４・５月）'!R57=""),"",W55*VLOOKUP(N55,【参考】数式用!$AD$2:$AH$27,MATCH(O55,【参考】数式用!$K$4:$N$4,0)+1,0)),"")</f>
        <v/>
      </c>
      <c r="Z55" s="1055"/>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68" t="str">
        <f>IF(基本情報入力シート!C95="","",基本情報入力シート!C95)</f>
        <v/>
      </c>
      <c r="C56" s="969"/>
      <c r="D56" s="969"/>
      <c r="E56" s="969"/>
      <c r="F56" s="969"/>
      <c r="G56" s="969"/>
      <c r="H56" s="969"/>
      <c r="I56" s="970"/>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4"/>
      <c r="Q56" s="1085"/>
      <c r="R56" s="522" t="str">
        <f>IFERROR(IF(OR('別紙様式3-2（４・５月）'!Z58="ベア加算",'別紙様式3-2（４・５月）'!R58=""),"",P56*VLOOKUP(N56,【参考】数式用!$AD$2:$AH$37,MATCH(O56,【参考】数式用!$K$4:$N$4,0)+1,0)),"")</f>
        <v/>
      </c>
      <c r="S56" s="72"/>
      <c r="T56" s="1086"/>
      <c r="U56" s="1087"/>
      <c r="V56" s="520" t="str">
        <f>IFERROR(IF(AND('別紙様式3-2（４・５月）'!O58="",O56&lt;&gt;""),P56,P56*VLOOKUP(AF56,【参考】数式用4!$EY$3:$GF$106,MATCH(N56,【参考】数式用4!$EY$2:$GF$2,0))),"")</f>
        <v/>
      </c>
      <c r="W56" s="49"/>
      <c r="X56" s="71"/>
      <c r="Y56" s="1054" t="str">
        <f>IFERROR(IF(OR('別紙様式3-2（４・５月）'!Z58="ベア加算",'別紙様式3-2（４・５月）'!R58=""),"",W56*VLOOKUP(N56,【参考】数式用!$AD$2:$AH$27,MATCH(O56,【参考】数式用!$K$4:$N$4,0)+1,0)),"")</f>
        <v/>
      </c>
      <c r="Z56" s="1055"/>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68" t="str">
        <f>IF(基本情報入力シート!C96="","",基本情報入力シート!C96)</f>
        <v/>
      </c>
      <c r="C57" s="969"/>
      <c r="D57" s="969"/>
      <c r="E57" s="969"/>
      <c r="F57" s="969"/>
      <c r="G57" s="969"/>
      <c r="H57" s="969"/>
      <c r="I57" s="970"/>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4"/>
      <c r="Q57" s="1085"/>
      <c r="R57" s="522" t="str">
        <f>IFERROR(IF(OR('別紙様式3-2（４・５月）'!Z59="ベア加算",'別紙様式3-2（４・５月）'!R59=""),"",P57*VLOOKUP(N57,【参考】数式用!$AD$2:$AH$37,MATCH(O57,【参考】数式用!$K$4:$N$4,0)+1,0)),"")</f>
        <v/>
      </c>
      <c r="S57" s="72"/>
      <c r="T57" s="1086"/>
      <c r="U57" s="1087"/>
      <c r="V57" s="520" t="str">
        <f>IFERROR(IF(AND('別紙様式3-2（４・５月）'!O59="",O57&lt;&gt;""),P57,P57*VLOOKUP(AF57,【参考】数式用4!$EY$3:$GF$106,MATCH(N57,【参考】数式用4!$EY$2:$GF$2,0))),"")</f>
        <v/>
      </c>
      <c r="W57" s="49"/>
      <c r="X57" s="71"/>
      <c r="Y57" s="1054" t="str">
        <f>IFERROR(IF(OR('別紙様式3-2（４・５月）'!Z59="ベア加算",'別紙様式3-2（４・５月）'!R59=""),"",W57*VLOOKUP(N57,【参考】数式用!$AD$2:$AH$27,MATCH(O57,【参考】数式用!$K$4:$N$4,0)+1,0)),"")</f>
        <v/>
      </c>
      <c r="Z57" s="1055"/>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68" t="str">
        <f>IF(基本情報入力シート!C97="","",基本情報入力シート!C97)</f>
        <v/>
      </c>
      <c r="C58" s="969"/>
      <c r="D58" s="969"/>
      <c r="E58" s="969"/>
      <c r="F58" s="969"/>
      <c r="G58" s="969"/>
      <c r="H58" s="969"/>
      <c r="I58" s="970"/>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4"/>
      <c r="Q58" s="1085"/>
      <c r="R58" s="522" t="str">
        <f>IFERROR(IF(OR('別紙様式3-2（４・５月）'!Z60="ベア加算",'別紙様式3-2（４・５月）'!R60=""),"",P58*VLOOKUP(N58,【参考】数式用!$AD$2:$AH$37,MATCH(O58,【参考】数式用!$K$4:$N$4,0)+1,0)),"")</f>
        <v/>
      </c>
      <c r="S58" s="72"/>
      <c r="T58" s="1086"/>
      <c r="U58" s="1087"/>
      <c r="V58" s="520" t="str">
        <f>IFERROR(IF(AND('別紙様式3-2（４・５月）'!O60="",O58&lt;&gt;""),P58,P58*VLOOKUP(AF58,【参考】数式用4!$EY$3:$GF$106,MATCH(N58,【参考】数式用4!$EY$2:$GF$2,0))),"")</f>
        <v/>
      </c>
      <c r="W58" s="49"/>
      <c r="X58" s="71"/>
      <c r="Y58" s="1054" t="str">
        <f>IFERROR(IF(OR('別紙様式3-2（４・５月）'!Z60="ベア加算",'別紙様式3-2（４・５月）'!R60=""),"",W58*VLOOKUP(N58,【参考】数式用!$AD$2:$AH$27,MATCH(O58,【参考】数式用!$K$4:$N$4,0)+1,0)),"")</f>
        <v/>
      </c>
      <c r="Z58" s="1055"/>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68" t="str">
        <f>IF(基本情報入力シート!C98="","",基本情報入力シート!C98)</f>
        <v/>
      </c>
      <c r="C59" s="969"/>
      <c r="D59" s="969"/>
      <c r="E59" s="969"/>
      <c r="F59" s="969"/>
      <c r="G59" s="969"/>
      <c r="H59" s="969"/>
      <c r="I59" s="970"/>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4"/>
      <c r="Q59" s="1085"/>
      <c r="R59" s="522" t="str">
        <f>IFERROR(IF(OR('別紙様式3-2（４・５月）'!Z61="ベア加算",'別紙様式3-2（４・５月）'!R61=""),"",P59*VLOOKUP(N59,【参考】数式用!$AD$2:$AH$37,MATCH(O59,【参考】数式用!$K$4:$N$4,0)+1,0)),"")</f>
        <v/>
      </c>
      <c r="S59" s="72"/>
      <c r="T59" s="1086"/>
      <c r="U59" s="1087"/>
      <c r="V59" s="520" t="str">
        <f>IFERROR(IF(AND('別紙様式3-2（４・５月）'!O61="",O59&lt;&gt;""),P59,P59*VLOOKUP(AF59,【参考】数式用4!$EY$3:$GF$106,MATCH(N59,【参考】数式用4!$EY$2:$GF$2,0))),"")</f>
        <v/>
      </c>
      <c r="W59" s="49"/>
      <c r="X59" s="71"/>
      <c r="Y59" s="1054" t="str">
        <f>IFERROR(IF(OR('別紙様式3-2（４・５月）'!Z61="ベア加算",'別紙様式3-2（４・５月）'!R61=""),"",W59*VLOOKUP(N59,【参考】数式用!$AD$2:$AH$27,MATCH(O59,【参考】数式用!$K$4:$N$4,0)+1,0)),"")</f>
        <v/>
      </c>
      <c r="Z59" s="1055"/>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68" t="str">
        <f>IF(基本情報入力シート!C99="","",基本情報入力シート!C99)</f>
        <v/>
      </c>
      <c r="C60" s="969"/>
      <c r="D60" s="969"/>
      <c r="E60" s="969"/>
      <c r="F60" s="969"/>
      <c r="G60" s="969"/>
      <c r="H60" s="969"/>
      <c r="I60" s="970"/>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4"/>
      <c r="Q60" s="1085"/>
      <c r="R60" s="522" t="str">
        <f>IFERROR(IF(OR('別紙様式3-2（４・５月）'!Z62="ベア加算",'別紙様式3-2（４・５月）'!R62=""),"",P60*VLOOKUP(N60,【参考】数式用!$AD$2:$AH$37,MATCH(O60,【参考】数式用!$K$4:$N$4,0)+1,0)),"")</f>
        <v/>
      </c>
      <c r="S60" s="72"/>
      <c r="T60" s="1086"/>
      <c r="U60" s="1087"/>
      <c r="V60" s="520" t="str">
        <f>IFERROR(IF(AND('別紙様式3-2（４・５月）'!O62="",O60&lt;&gt;""),P60,P60*VLOOKUP(AF60,【参考】数式用4!$EY$3:$GF$106,MATCH(N60,【参考】数式用4!$EY$2:$GF$2,0))),"")</f>
        <v/>
      </c>
      <c r="W60" s="49"/>
      <c r="X60" s="71"/>
      <c r="Y60" s="1054" t="str">
        <f>IFERROR(IF(OR('別紙様式3-2（４・５月）'!Z62="ベア加算",'別紙様式3-2（４・５月）'!R62=""),"",W60*VLOOKUP(N60,【参考】数式用!$AD$2:$AH$27,MATCH(O60,【参考】数式用!$K$4:$N$4,0)+1,0)),"")</f>
        <v/>
      </c>
      <c r="Z60" s="1055"/>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68" t="str">
        <f>IF(基本情報入力シート!C100="","",基本情報入力シート!C100)</f>
        <v/>
      </c>
      <c r="C61" s="969"/>
      <c r="D61" s="969"/>
      <c r="E61" s="969"/>
      <c r="F61" s="969"/>
      <c r="G61" s="969"/>
      <c r="H61" s="969"/>
      <c r="I61" s="970"/>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4"/>
      <c r="Q61" s="1085"/>
      <c r="R61" s="522" t="str">
        <f>IFERROR(IF(OR('別紙様式3-2（４・５月）'!Z63="ベア加算",'別紙様式3-2（４・５月）'!R63=""),"",P61*VLOOKUP(N61,【参考】数式用!$AD$2:$AH$37,MATCH(O61,【参考】数式用!$K$4:$N$4,0)+1,0)),"")</f>
        <v/>
      </c>
      <c r="S61" s="72"/>
      <c r="T61" s="1086"/>
      <c r="U61" s="1087"/>
      <c r="V61" s="520" t="str">
        <f>IFERROR(IF(AND('別紙様式3-2（４・５月）'!O63="",O61&lt;&gt;""),P61,P61*VLOOKUP(AF61,【参考】数式用4!$EY$3:$GF$106,MATCH(N61,【参考】数式用4!$EY$2:$GF$2,0))),"")</f>
        <v/>
      </c>
      <c r="W61" s="49"/>
      <c r="X61" s="71"/>
      <c r="Y61" s="1054" t="str">
        <f>IFERROR(IF(OR('別紙様式3-2（４・５月）'!Z63="ベア加算",'別紙様式3-2（４・５月）'!R63=""),"",W61*VLOOKUP(N61,【参考】数式用!$AD$2:$AH$27,MATCH(O61,【参考】数式用!$K$4:$N$4,0)+1,0)),"")</f>
        <v/>
      </c>
      <c r="Z61" s="1055"/>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68" t="str">
        <f>IF(基本情報入力シート!C101="","",基本情報入力シート!C101)</f>
        <v/>
      </c>
      <c r="C62" s="969"/>
      <c r="D62" s="969"/>
      <c r="E62" s="969"/>
      <c r="F62" s="969"/>
      <c r="G62" s="969"/>
      <c r="H62" s="969"/>
      <c r="I62" s="970"/>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4"/>
      <c r="Q62" s="1085"/>
      <c r="R62" s="522" t="str">
        <f>IFERROR(IF(OR('別紙様式3-2（４・５月）'!Z64="ベア加算",'別紙様式3-2（４・５月）'!R64=""),"",P62*VLOOKUP(N62,【参考】数式用!$AD$2:$AH$37,MATCH(O62,【参考】数式用!$K$4:$N$4,0)+1,0)),"")</f>
        <v/>
      </c>
      <c r="S62" s="72"/>
      <c r="T62" s="1086"/>
      <c r="U62" s="1087"/>
      <c r="V62" s="520" t="str">
        <f>IFERROR(IF(AND('別紙様式3-2（４・５月）'!O64="",O62&lt;&gt;""),P62,P62*VLOOKUP(AF62,【参考】数式用4!$EY$3:$GF$106,MATCH(N62,【参考】数式用4!$EY$2:$GF$2,0))),"")</f>
        <v/>
      </c>
      <c r="W62" s="49"/>
      <c r="X62" s="71"/>
      <c r="Y62" s="1054" t="str">
        <f>IFERROR(IF(OR('別紙様式3-2（４・５月）'!Z64="ベア加算",'別紙様式3-2（４・５月）'!R64=""),"",W62*VLOOKUP(N62,【参考】数式用!$AD$2:$AH$27,MATCH(O62,【参考】数式用!$K$4:$N$4,0)+1,0)),"")</f>
        <v/>
      </c>
      <c r="Z62" s="1055"/>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68" t="str">
        <f>IF(基本情報入力シート!C102="","",基本情報入力シート!C102)</f>
        <v/>
      </c>
      <c r="C63" s="969"/>
      <c r="D63" s="969"/>
      <c r="E63" s="969"/>
      <c r="F63" s="969"/>
      <c r="G63" s="969"/>
      <c r="H63" s="969"/>
      <c r="I63" s="970"/>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4"/>
      <c r="Q63" s="1085"/>
      <c r="R63" s="522" t="str">
        <f>IFERROR(IF(OR('別紙様式3-2（４・５月）'!Z65="ベア加算",'別紙様式3-2（４・５月）'!R65=""),"",P63*VLOOKUP(N63,【参考】数式用!$AD$2:$AH$37,MATCH(O63,【参考】数式用!$K$4:$N$4,0)+1,0)),"")</f>
        <v/>
      </c>
      <c r="S63" s="72"/>
      <c r="T63" s="1086"/>
      <c r="U63" s="1087"/>
      <c r="V63" s="520" t="str">
        <f>IFERROR(IF(AND('別紙様式3-2（４・５月）'!O65="",O63&lt;&gt;""),P63,P63*VLOOKUP(AF63,【参考】数式用4!$EY$3:$GF$106,MATCH(N63,【参考】数式用4!$EY$2:$GF$2,0))),"")</f>
        <v/>
      </c>
      <c r="W63" s="49"/>
      <c r="X63" s="71"/>
      <c r="Y63" s="1054" t="str">
        <f>IFERROR(IF(OR('別紙様式3-2（４・５月）'!Z65="ベア加算",'別紙様式3-2（４・５月）'!R65=""),"",W63*VLOOKUP(N63,【参考】数式用!$AD$2:$AH$27,MATCH(O63,【参考】数式用!$K$4:$N$4,0)+1,0)),"")</f>
        <v/>
      </c>
      <c r="Z63" s="1055"/>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68" t="str">
        <f>IF(基本情報入力シート!C103="","",基本情報入力シート!C103)</f>
        <v/>
      </c>
      <c r="C64" s="969"/>
      <c r="D64" s="969"/>
      <c r="E64" s="969"/>
      <c r="F64" s="969"/>
      <c r="G64" s="969"/>
      <c r="H64" s="969"/>
      <c r="I64" s="970"/>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4"/>
      <c r="Q64" s="1085"/>
      <c r="R64" s="522" t="str">
        <f>IFERROR(IF(OR('別紙様式3-2（４・５月）'!Z66="ベア加算",'別紙様式3-2（４・５月）'!R66=""),"",P64*VLOOKUP(N64,【参考】数式用!$AD$2:$AH$37,MATCH(O64,【参考】数式用!$K$4:$N$4,0)+1,0)),"")</f>
        <v/>
      </c>
      <c r="S64" s="72"/>
      <c r="T64" s="1086"/>
      <c r="U64" s="1087"/>
      <c r="V64" s="520" t="str">
        <f>IFERROR(IF(AND('別紙様式3-2（４・５月）'!O66="",O64&lt;&gt;""),P64,P64*VLOOKUP(AF64,【参考】数式用4!$EY$3:$GF$106,MATCH(N64,【参考】数式用4!$EY$2:$GF$2,0))),"")</f>
        <v/>
      </c>
      <c r="W64" s="49"/>
      <c r="X64" s="71"/>
      <c r="Y64" s="1054" t="str">
        <f>IFERROR(IF(OR('別紙様式3-2（４・５月）'!Z66="ベア加算",'別紙様式3-2（４・５月）'!R66=""),"",W64*VLOOKUP(N64,【参考】数式用!$AD$2:$AH$27,MATCH(O64,【参考】数式用!$K$4:$N$4,0)+1,0)),"")</f>
        <v/>
      </c>
      <c r="Z64" s="1055"/>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68" t="str">
        <f>IF(基本情報入力シート!C104="","",基本情報入力シート!C104)</f>
        <v/>
      </c>
      <c r="C65" s="969"/>
      <c r="D65" s="969"/>
      <c r="E65" s="969"/>
      <c r="F65" s="969"/>
      <c r="G65" s="969"/>
      <c r="H65" s="969"/>
      <c r="I65" s="970"/>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4"/>
      <c r="Q65" s="1085"/>
      <c r="R65" s="522" t="str">
        <f>IFERROR(IF(OR('別紙様式3-2（４・５月）'!Z67="ベア加算",'別紙様式3-2（４・５月）'!R67=""),"",P65*VLOOKUP(N65,【参考】数式用!$AD$2:$AH$37,MATCH(O65,【参考】数式用!$K$4:$N$4,0)+1,0)),"")</f>
        <v/>
      </c>
      <c r="S65" s="72"/>
      <c r="T65" s="1086"/>
      <c r="U65" s="1087"/>
      <c r="V65" s="520" t="str">
        <f>IFERROR(IF(AND('別紙様式3-2（４・５月）'!O67="",O65&lt;&gt;""),P65,P65*VLOOKUP(AF65,【参考】数式用4!$EY$3:$GF$106,MATCH(N65,【参考】数式用4!$EY$2:$GF$2,0))),"")</f>
        <v/>
      </c>
      <c r="W65" s="49"/>
      <c r="X65" s="71"/>
      <c r="Y65" s="1054" t="str">
        <f>IFERROR(IF(OR('別紙様式3-2（４・５月）'!Z67="ベア加算",'別紙様式3-2（４・５月）'!R67=""),"",W65*VLOOKUP(N65,【参考】数式用!$AD$2:$AH$27,MATCH(O65,【参考】数式用!$K$4:$N$4,0)+1,0)),"")</f>
        <v/>
      </c>
      <c r="Z65" s="1055"/>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68" t="str">
        <f>IF(基本情報入力シート!C105="","",基本情報入力シート!C105)</f>
        <v/>
      </c>
      <c r="C66" s="969"/>
      <c r="D66" s="969"/>
      <c r="E66" s="969"/>
      <c r="F66" s="969"/>
      <c r="G66" s="969"/>
      <c r="H66" s="969"/>
      <c r="I66" s="970"/>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4"/>
      <c r="Q66" s="1085"/>
      <c r="R66" s="522" t="str">
        <f>IFERROR(IF(OR('別紙様式3-2（４・５月）'!Z68="ベア加算",'別紙様式3-2（４・５月）'!R68=""),"",P66*VLOOKUP(N66,【参考】数式用!$AD$2:$AH$37,MATCH(O66,【参考】数式用!$K$4:$N$4,0)+1,0)),"")</f>
        <v/>
      </c>
      <c r="S66" s="72"/>
      <c r="T66" s="1086"/>
      <c r="U66" s="1087"/>
      <c r="V66" s="520" t="str">
        <f>IFERROR(IF(AND('別紙様式3-2（４・５月）'!O68="",O66&lt;&gt;""),P66,P66*VLOOKUP(AF66,【参考】数式用4!$EY$3:$GF$106,MATCH(N66,【参考】数式用4!$EY$2:$GF$2,0))),"")</f>
        <v/>
      </c>
      <c r="W66" s="49"/>
      <c r="X66" s="71"/>
      <c r="Y66" s="1054" t="str">
        <f>IFERROR(IF(OR('別紙様式3-2（４・５月）'!Z68="ベア加算",'別紙様式3-2（４・５月）'!R68=""),"",W66*VLOOKUP(N66,【参考】数式用!$AD$2:$AH$27,MATCH(O66,【参考】数式用!$K$4:$N$4,0)+1,0)),"")</f>
        <v/>
      </c>
      <c r="Z66" s="1055"/>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68" t="str">
        <f>IF(基本情報入力シート!C106="","",基本情報入力シート!C106)</f>
        <v/>
      </c>
      <c r="C67" s="969"/>
      <c r="D67" s="969"/>
      <c r="E67" s="969"/>
      <c r="F67" s="969"/>
      <c r="G67" s="969"/>
      <c r="H67" s="969"/>
      <c r="I67" s="970"/>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4"/>
      <c r="Q67" s="1085"/>
      <c r="R67" s="522" t="str">
        <f>IFERROR(IF(OR('別紙様式3-2（４・５月）'!Z69="ベア加算",'別紙様式3-2（４・５月）'!R69=""),"",P67*VLOOKUP(N67,【参考】数式用!$AD$2:$AH$37,MATCH(O67,【参考】数式用!$K$4:$N$4,0)+1,0)),"")</f>
        <v/>
      </c>
      <c r="S67" s="72"/>
      <c r="T67" s="1086"/>
      <c r="U67" s="1087"/>
      <c r="V67" s="520" t="str">
        <f>IFERROR(IF(AND('別紙様式3-2（４・５月）'!O69="",O67&lt;&gt;""),P67,P67*VLOOKUP(AF67,【参考】数式用4!$EY$3:$GF$106,MATCH(N67,【参考】数式用4!$EY$2:$GF$2,0))),"")</f>
        <v/>
      </c>
      <c r="W67" s="49"/>
      <c r="X67" s="71"/>
      <c r="Y67" s="1054" t="str">
        <f>IFERROR(IF(OR('別紙様式3-2（４・５月）'!Z69="ベア加算",'別紙様式3-2（４・５月）'!R69=""),"",W67*VLOOKUP(N67,【参考】数式用!$AD$2:$AH$27,MATCH(O67,【参考】数式用!$K$4:$N$4,0)+1,0)),"")</f>
        <v/>
      </c>
      <c r="Z67" s="1055"/>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68" t="str">
        <f>IF(基本情報入力シート!C107="","",基本情報入力シート!C107)</f>
        <v/>
      </c>
      <c r="C68" s="969"/>
      <c r="D68" s="969"/>
      <c r="E68" s="969"/>
      <c r="F68" s="969"/>
      <c r="G68" s="969"/>
      <c r="H68" s="969"/>
      <c r="I68" s="970"/>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4"/>
      <c r="Q68" s="1085"/>
      <c r="R68" s="522" t="str">
        <f>IFERROR(IF(OR('別紙様式3-2（４・５月）'!Z70="ベア加算",'別紙様式3-2（４・５月）'!R70=""),"",P68*VLOOKUP(N68,【参考】数式用!$AD$2:$AH$37,MATCH(O68,【参考】数式用!$K$4:$N$4,0)+1,0)),"")</f>
        <v/>
      </c>
      <c r="S68" s="72"/>
      <c r="T68" s="1086"/>
      <c r="U68" s="1087"/>
      <c r="V68" s="520" t="str">
        <f>IFERROR(IF(AND('別紙様式3-2（４・５月）'!O70="",O68&lt;&gt;""),P68,P68*VLOOKUP(AF68,【参考】数式用4!$EY$3:$GF$106,MATCH(N68,【参考】数式用4!$EY$2:$GF$2,0))),"")</f>
        <v/>
      </c>
      <c r="W68" s="49"/>
      <c r="X68" s="71"/>
      <c r="Y68" s="1054" t="str">
        <f>IFERROR(IF(OR('別紙様式3-2（４・５月）'!Z70="ベア加算",'別紙様式3-2（４・５月）'!R70=""),"",W68*VLOOKUP(N68,【参考】数式用!$AD$2:$AH$27,MATCH(O68,【参考】数式用!$K$4:$N$4,0)+1,0)),"")</f>
        <v/>
      </c>
      <c r="Z68" s="1055"/>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68" t="str">
        <f>IF(基本情報入力シート!C108="","",基本情報入力シート!C108)</f>
        <v/>
      </c>
      <c r="C69" s="969"/>
      <c r="D69" s="969"/>
      <c r="E69" s="969"/>
      <c r="F69" s="969"/>
      <c r="G69" s="969"/>
      <c r="H69" s="969"/>
      <c r="I69" s="970"/>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4"/>
      <c r="Q69" s="1085"/>
      <c r="R69" s="522" t="str">
        <f>IFERROR(IF(OR('別紙様式3-2（４・５月）'!Z71="ベア加算",'別紙様式3-2（４・５月）'!R71=""),"",P69*VLOOKUP(N69,【参考】数式用!$AD$2:$AH$37,MATCH(O69,【参考】数式用!$K$4:$N$4,0)+1,0)),"")</f>
        <v/>
      </c>
      <c r="S69" s="72"/>
      <c r="T69" s="1086"/>
      <c r="U69" s="1087"/>
      <c r="V69" s="520" t="str">
        <f>IFERROR(IF(AND('別紙様式3-2（４・５月）'!O71="",O69&lt;&gt;""),P69,P69*VLOOKUP(AF69,【参考】数式用4!$EY$3:$GF$106,MATCH(N69,【参考】数式用4!$EY$2:$GF$2,0))),"")</f>
        <v/>
      </c>
      <c r="W69" s="49"/>
      <c r="X69" s="71"/>
      <c r="Y69" s="1054" t="str">
        <f>IFERROR(IF(OR('別紙様式3-2（４・５月）'!Z71="ベア加算",'別紙様式3-2（４・５月）'!R71=""),"",W69*VLOOKUP(N69,【参考】数式用!$AD$2:$AH$27,MATCH(O69,【参考】数式用!$K$4:$N$4,0)+1,0)),"")</f>
        <v/>
      </c>
      <c r="Z69" s="1055"/>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68" t="str">
        <f>IF(基本情報入力シート!C109="","",基本情報入力シート!C109)</f>
        <v/>
      </c>
      <c r="C70" s="969"/>
      <c r="D70" s="969"/>
      <c r="E70" s="969"/>
      <c r="F70" s="969"/>
      <c r="G70" s="969"/>
      <c r="H70" s="969"/>
      <c r="I70" s="970"/>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4"/>
      <c r="Q70" s="1085"/>
      <c r="R70" s="522" t="str">
        <f>IFERROR(IF(OR('別紙様式3-2（４・５月）'!Z72="ベア加算",'別紙様式3-2（４・５月）'!R72=""),"",P70*VLOOKUP(N70,【参考】数式用!$AD$2:$AH$37,MATCH(O70,【参考】数式用!$K$4:$N$4,0)+1,0)),"")</f>
        <v/>
      </c>
      <c r="S70" s="72"/>
      <c r="T70" s="1086"/>
      <c r="U70" s="1087"/>
      <c r="V70" s="520" t="str">
        <f>IFERROR(IF(AND('別紙様式3-2（４・５月）'!O72="",O70&lt;&gt;""),P70,P70*VLOOKUP(AF70,【参考】数式用4!$EY$3:$GF$106,MATCH(N70,【参考】数式用4!$EY$2:$GF$2,0))),"")</f>
        <v/>
      </c>
      <c r="W70" s="49"/>
      <c r="X70" s="71"/>
      <c r="Y70" s="1054" t="str">
        <f>IFERROR(IF(OR('別紙様式3-2（４・５月）'!Z72="ベア加算",'別紙様式3-2（４・５月）'!R72=""),"",W70*VLOOKUP(N70,【参考】数式用!$AD$2:$AH$27,MATCH(O70,【参考】数式用!$K$4:$N$4,0)+1,0)),"")</f>
        <v/>
      </c>
      <c r="Z70" s="1055"/>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68" t="str">
        <f>IF(基本情報入力シート!C110="","",基本情報入力シート!C110)</f>
        <v/>
      </c>
      <c r="C71" s="969"/>
      <c r="D71" s="969"/>
      <c r="E71" s="969"/>
      <c r="F71" s="969"/>
      <c r="G71" s="969"/>
      <c r="H71" s="969"/>
      <c r="I71" s="970"/>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4"/>
      <c r="Q71" s="1085"/>
      <c r="R71" s="522" t="str">
        <f>IFERROR(IF(OR('別紙様式3-2（４・５月）'!Z73="ベア加算",'別紙様式3-2（４・５月）'!R73=""),"",P71*VLOOKUP(N71,【参考】数式用!$AD$2:$AH$37,MATCH(O71,【参考】数式用!$K$4:$N$4,0)+1,0)),"")</f>
        <v/>
      </c>
      <c r="S71" s="72"/>
      <c r="T71" s="1086"/>
      <c r="U71" s="1087"/>
      <c r="V71" s="520" t="str">
        <f>IFERROR(IF(AND('別紙様式3-2（４・５月）'!O73="",O71&lt;&gt;""),P71,P71*VLOOKUP(AF71,【参考】数式用4!$EY$3:$GF$106,MATCH(N71,【参考】数式用4!$EY$2:$GF$2,0))),"")</f>
        <v/>
      </c>
      <c r="W71" s="49"/>
      <c r="X71" s="71"/>
      <c r="Y71" s="1054" t="str">
        <f>IFERROR(IF(OR('別紙様式3-2（４・５月）'!Z73="ベア加算",'別紙様式3-2（４・５月）'!R73=""),"",W71*VLOOKUP(N71,【参考】数式用!$AD$2:$AH$27,MATCH(O71,【参考】数式用!$K$4:$N$4,0)+1,0)),"")</f>
        <v/>
      </c>
      <c r="Z71" s="1055"/>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68" t="str">
        <f>IF(基本情報入力シート!C111="","",基本情報入力シート!C111)</f>
        <v/>
      </c>
      <c r="C72" s="969"/>
      <c r="D72" s="969"/>
      <c r="E72" s="969"/>
      <c r="F72" s="969"/>
      <c r="G72" s="969"/>
      <c r="H72" s="969"/>
      <c r="I72" s="970"/>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4"/>
      <c r="Q72" s="1085"/>
      <c r="R72" s="522" t="str">
        <f>IFERROR(IF(OR('別紙様式3-2（４・５月）'!Z74="ベア加算",'別紙様式3-2（４・５月）'!R74=""),"",P72*VLOOKUP(N72,【参考】数式用!$AD$2:$AH$37,MATCH(O72,【参考】数式用!$K$4:$N$4,0)+1,0)),"")</f>
        <v/>
      </c>
      <c r="S72" s="72"/>
      <c r="T72" s="1086"/>
      <c r="U72" s="1087"/>
      <c r="V72" s="520" t="str">
        <f>IFERROR(IF(AND('別紙様式3-2（４・５月）'!O74="",O72&lt;&gt;""),P72,P72*VLOOKUP(AF72,【参考】数式用4!$EY$3:$GF$106,MATCH(N72,【参考】数式用4!$EY$2:$GF$2,0))),"")</f>
        <v/>
      </c>
      <c r="W72" s="49"/>
      <c r="X72" s="71"/>
      <c r="Y72" s="1054" t="str">
        <f>IFERROR(IF(OR('別紙様式3-2（４・５月）'!Z74="ベア加算",'別紙様式3-2（４・５月）'!R74=""),"",W72*VLOOKUP(N72,【参考】数式用!$AD$2:$AH$27,MATCH(O72,【参考】数式用!$K$4:$N$4,0)+1,0)),"")</f>
        <v/>
      </c>
      <c r="Z72" s="1055"/>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68" t="str">
        <f>IF(基本情報入力シート!C112="","",基本情報入力シート!C112)</f>
        <v/>
      </c>
      <c r="C73" s="969"/>
      <c r="D73" s="969"/>
      <c r="E73" s="969"/>
      <c r="F73" s="969"/>
      <c r="G73" s="969"/>
      <c r="H73" s="969"/>
      <c r="I73" s="970"/>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4"/>
      <c r="Q73" s="1085"/>
      <c r="R73" s="522" t="str">
        <f>IFERROR(IF(OR('別紙様式3-2（４・５月）'!Z75="ベア加算",'別紙様式3-2（４・５月）'!R75=""),"",P73*VLOOKUP(N73,【参考】数式用!$AD$2:$AH$37,MATCH(O73,【参考】数式用!$K$4:$N$4,0)+1,0)),"")</f>
        <v/>
      </c>
      <c r="S73" s="72"/>
      <c r="T73" s="1086"/>
      <c r="U73" s="1087"/>
      <c r="V73" s="520" t="str">
        <f>IFERROR(IF(AND('別紙様式3-2（４・５月）'!O75="",O73&lt;&gt;""),P73,P73*VLOOKUP(AF73,【参考】数式用4!$EY$3:$GF$106,MATCH(N73,【参考】数式用4!$EY$2:$GF$2,0))),"")</f>
        <v/>
      </c>
      <c r="W73" s="49"/>
      <c r="X73" s="71"/>
      <c r="Y73" s="1054" t="str">
        <f>IFERROR(IF(OR('別紙様式3-2（４・５月）'!Z75="ベア加算",'別紙様式3-2（４・５月）'!R75=""),"",W73*VLOOKUP(N73,【参考】数式用!$AD$2:$AH$27,MATCH(O73,【参考】数式用!$K$4:$N$4,0)+1,0)),"")</f>
        <v/>
      </c>
      <c r="Z73" s="1055"/>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68" t="str">
        <f>IF(基本情報入力シート!C113="","",基本情報入力シート!C113)</f>
        <v/>
      </c>
      <c r="C74" s="969"/>
      <c r="D74" s="969"/>
      <c r="E74" s="969"/>
      <c r="F74" s="969"/>
      <c r="G74" s="969"/>
      <c r="H74" s="969"/>
      <c r="I74" s="970"/>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4"/>
      <c r="Q74" s="1085"/>
      <c r="R74" s="522" t="str">
        <f>IFERROR(IF(OR('別紙様式3-2（４・５月）'!Z76="ベア加算",'別紙様式3-2（４・５月）'!R76=""),"",P74*VLOOKUP(N74,【参考】数式用!$AD$2:$AH$37,MATCH(O74,【参考】数式用!$K$4:$N$4,0)+1,0)),"")</f>
        <v/>
      </c>
      <c r="S74" s="72"/>
      <c r="T74" s="1086"/>
      <c r="U74" s="1087"/>
      <c r="V74" s="520" t="str">
        <f>IFERROR(IF(AND('別紙様式3-2（４・５月）'!O76="",O74&lt;&gt;""),P74,P74*VLOOKUP(AF74,【参考】数式用4!$EY$3:$GF$106,MATCH(N74,【参考】数式用4!$EY$2:$GF$2,0))),"")</f>
        <v/>
      </c>
      <c r="W74" s="49"/>
      <c r="X74" s="71"/>
      <c r="Y74" s="1054" t="str">
        <f>IFERROR(IF(OR('別紙様式3-2（４・５月）'!Z76="ベア加算",'別紙様式3-2（４・５月）'!R76=""),"",W74*VLOOKUP(N74,【参考】数式用!$AD$2:$AH$27,MATCH(O74,【参考】数式用!$K$4:$N$4,0)+1,0)),"")</f>
        <v/>
      </c>
      <c r="Z74" s="1055"/>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68" t="str">
        <f>IF(基本情報入力シート!C114="","",基本情報入力シート!C114)</f>
        <v/>
      </c>
      <c r="C75" s="969"/>
      <c r="D75" s="969"/>
      <c r="E75" s="969"/>
      <c r="F75" s="969"/>
      <c r="G75" s="969"/>
      <c r="H75" s="969"/>
      <c r="I75" s="970"/>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4"/>
      <c r="Q75" s="1085"/>
      <c r="R75" s="522" t="str">
        <f>IFERROR(IF(OR('別紙様式3-2（４・５月）'!Z77="ベア加算",'別紙様式3-2（４・５月）'!R77=""),"",P75*VLOOKUP(N75,【参考】数式用!$AD$2:$AH$37,MATCH(O75,【参考】数式用!$K$4:$N$4,0)+1,0)),"")</f>
        <v/>
      </c>
      <c r="S75" s="72"/>
      <c r="T75" s="1086"/>
      <c r="U75" s="1087"/>
      <c r="V75" s="520" t="str">
        <f>IFERROR(IF(AND('別紙様式3-2（４・５月）'!O77="",O75&lt;&gt;""),P75,P75*VLOOKUP(AF75,【参考】数式用4!$EY$3:$GF$106,MATCH(N75,【参考】数式用4!$EY$2:$GF$2,0))),"")</f>
        <v/>
      </c>
      <c r="W75" s="49"/>
      <c r="X75" s="71"/>
      <c r="Y75" s="1054" t="str">
        <f>IFERROR(IF(OR('別紙様式3-2（４・５月）'!Z77="ベア加算",'別紙様式3-2（４・５月）'!R77=""),"",W75*VLOOKUP(N75,【参考】数式用!$AD$2:$AH$27,MATCH(O75,【参考】数式用!$K$4:$N$4,0)+1,0)),"")</f>
        <v/>
      </c>
      <c r="Z75" s="1055"/>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68" t="str">
        <f>IF(基本情報入力シート!C115="","",基本情報入力シート!C115)</f>
        <v/>
      </c>
      <c r="C76" s="969"/>
      <c r="D76" s="969"/>
      <c r="E76" s="969"/>
      <c r="F76" s="969"/>
      <c r="G76" s="969"/>
      <c r="H76" s="969"/>
      <c r="I76" s="970"/>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4"/>
      <c r="Q76" s="1085"/>
      <c r="R76" s="522" t="str">
        <f>IFERROR(IF(OR('別紙様式3-2（４・５月）'!Z78="ベア加算",'別紙様式3-2（４・５月）'!R78=""),"",P76*VLOOKUP(N76,【参考】数式用!$AD$2:$AH$37,MATCH(O76,【参考】数式用!$K$4:$N$4,0)+1,0)),"")</f>
        <v/>
      </c>
      <c r="S76" s="72"/>
      <c r="T76" s="1086"/>
      <c r="U76" s="1087"/>
      <c r="V76" s="520" t="str">
        <f>IFERROR(IF(AND('別紙様式3-2（４・５月）'!O78="",O76&lt;&gt;""),P76,P76*VLOOKUP(AF76,【参考】数式用4!$EY$3:$GF$106,MATCH(N76,【参考】数式用4!$EY$2:$GF$2,0))),"")</f>
        <v/>
      </c>
      <c r="W76" s="49"/>
      <c r="X76" s="71"/>
      <c r="Y76" s="1054" t="str">
        <f>IFERROR(IF(OR('別紙様式3-2（４・５月）'!Z78="ベア加算",'別紙様式3-2（４・５月）'!R78=""),"",W76*VLOOKUP(N76,【参考】数式用!$AD$2:$AH$27,MATCH(O76,【参考】数式用!$K$4:$N$4,0)+1,0)),"")</f>
        <v/>
      </c>
      <c r="Z76" s="1055"/>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68" t="str">
        <f>IF(基本情報入力シート!C116="","",基本情報入力シート!C116)</f>
        <v/>
      </c>
      <c r="C77" s="969"/>
      <c r="D77" s="969"/>
      <c r="E77" s="969"/>
      <c r="F77" s="969"/>
      <c r="G77" s="969"/>
      <c r="H77" s="969"/>
      <c r="I77" s="970"/>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4"/>
      <c r="Q77" s="1085"/>
      <c r="R77" s="522" t="str">
        <f>IFERROR(IF(OR('別紙様式3-2（４・５月）'!Z79="ベア加算",'別紙様式3-2（４・５月）'!R79=""),"",P77*VLOOKUP(N77,【参考】数式用!$AD$2:$AH$37,MATCH(O77,【参考】数式用!$K$4:$N$4,0)+1,0)),"")</f>
        <v/>
      </c>
      <c r="S77" s="72"/>
      <c r="T77" s="1086"/>
      <c r="U77" s="1087"/>
      <c r="V77" s="520" t="str">
        <f>IFERROR(IF(AND('別紙様式3-2（４・５月）'!O79="",O77&lt;&gt;""),P77,P77*VLOOKUP(AF77,【参考】数式用4!$EY$3:$GF$106,MATCH(N77,【参考】数式用4!$EY$2:$GF$2,0))),"")</f>
        <v/>
      </c>
      <c r="W77" s="49"/>
      <c r="X77" s="71"/>
      <c r="Y77" s="1054" t="str">
        <f>IFERROR(IF(OR('別紙様式3-2（４・５月）'!Z79="ベア加算",'別紙様式3-2（４・５月）'!R79=""),"",W77*VLOOKUP(N77,【参考】数式用!$AD$2:$AH$27,MATCH(O77,【参考】数式用!$K$4:$N$4,0)+1,0)),"")</f>
        <v/>
      </c>
      <c r="Z77" s="1055"/>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68" t="str">
        <f>IF(基本情報入力シート!C117="","",基本情報入力シート!C117)</f>
        <v/>
      </c>
      <c r="C78" s="969"/>
      <c r="D78" s="969"/>
      <c r="E78" s="969"/>
      <c r="F78" s="969"/>
      <c r="G78" s="969"/>
      <c r="H78" s="969"/>
      <c r="I78" s="970"/>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4"/>
      <c r="Q78" s="1085"/>
      <c r="R78" s="522" t="str">
        <f>IFERROR(IF(OR('別紙様式3-2（４・５月）'!Z80="ベア加算",'別紙様式3-2（４・５月）'!R80=""),"",P78*VLOOKUP(N78,【参考】数式用!$AD$2:$AH$37,MATCH(O78,【参考】数式用!$K$4:$N$4,0)+1,0)),"")</f>
        <v/>
      </c>
      <c r="S78" s="72"/>
      <c r="T78" s="1086"/>
      <c r="U78" s="1087"/>
      <c r="V78" s="520" t="str">
        <f>IFERROR(IF(AND('別紙様式3-2（４・５月）'!O80="",O78&lt;&gt;""),P78,P78*VLOOKUP(AF78,【参考】数式用4!$EY$3:$GF$106,MATCH(N78,【参考】数式用4!$EY$2:$GF$2,0))),"")</f>
        <v/>
      </c>
      <c r="W78" s="49"/>
      <c r="X78" s="71"/>
      <c r="Y78" s="1054" t="str">
        <f>IFERROR(IF(OR('別紙様式3-2（４・５月）'!Z80="ベア加算",'別紙様式3-2（４・５月）'!R80=""),"",W78*VLOOKUP(N78,【参考】数式用!$AD$2:$AH$27,MATCH(O78,【参考】数式用!$K$4:$N$4,0)+1,0)),"")</f>
        <v/>
      </c>
      <c r="Z78" s="1055"/>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68" t="str">
        <f>IF(基本情報入力シート!C118="","",基本情報入力シート!C118)</f>
        <v/>
      </c>
      <c r="C79" s="969"/>
      <c r="D79" s="969"/>
      <c r="E79" s="969"/>
      <c r="F79" s="969"/>
      <c r="G79" s="969"/>
      <c r="H79" s="969"/>
      <c r="I79" s="970"/>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4"/>
      <c r="Q79" s="1085"/>
      <c r="R79" s="522" t="str">
        <f>IFERROR(IF(OR('別紙様式3-2（４・５月）'!Z81="ベア加算",'別紙様式3-2（４・５月）'!R81=""),"",P79*VLOOKUP(N79,【参考】数式用!$AD$2:$AH$37,MATCH(O79,【参考】数式用!$K$4:$N$4,0)+1,0)),"")</f>
        <v/>
      </c>
      <c r="S79" s="72"/>
      <c r="T79" s="1086"/>
      <c r="U79" s="1087"/>
      <c r="V79" s="520" t="str">
        <f>IFERROR(IF(AND('別紙様式3-2（４・５月）'!O81="",O79&lt;&gt;""),P79,P79*VLOOKUP(AF79,【参考】数式用4!$EY$3:$GF$106,MATCH(N79,【参考】数式用4!$EY$2:$GF$2,0))),"")</f>
        <v/>
      </c>
      <c r="W79" s="49"/>
      <c r="X79" s="71"/>
      <c r="Y79" s="1054" t="str">
        <f>IFERROR(IF(OR('別紙様式3-2（４・５月）'!Z81="ベア加算",'別紙様式3-2（４・５月）'!R81=""),"",W79*VLOOKUP(N79,【参考】数式用!$AD$2:$AH$27,MATCH(O79,【参考】数式用!$K$4:$N$4,0)+1,0)),"")</f>
        <v/>
      </c>
      <c r="Z79" s="1055"/>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68" t="str">
        <f>IF(基本情報入力シート!C119="","",基本情報入力シート!C119)</f>
        <v/>
      </c>
      <c r="C80" s="969"/>
      <c r="D80" s="969"/>
      <c r="E80" s="969"/>
      <c r="F80" s="969"/>
      <c r="G80" s="969"/>
      <c r="H80" s="969"/>
      <c r="I80" s="970"/>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4"/>
      <c r="Q80" s="1085"/>
      <c r="R80" s="522" t="str">
        <f>IFERROR(IF(OR('別紙様式3-2（４・５月）'!Z82="ベア加算",'別紙様式3-2（４・５月）'!R82=""),"",P80*VLOOKUP(N80,【参考】数式用!$AD$2:$AH$37,MATCH(O80,【参考】数式用!$K$4:$N$4,0)+1,0)),"")</f>
        <v/>
      </c>
      <c r="S80" s="72"/>
      <c r="T80" s="1086"/>
      <c r="U80" s="1087"/>
      <c r="V80" s="520" t="str">
        <f>IFERROR(IF(AND('別紙様式3-2（４・５月）'!O82="",O80&lt;&gt;""),P80,P80*VLOOKUP(AF80,【参考】数式用4!$EY$3:$GF$106,MATCH(N80,【参考】数式用4!$EY$2:$GF$2,0))),"")</f>
        <v/>
      </c>
      <c r="W80" s="49"/>
      <c r="X80" s="71"/>
      <c r="Y80" s="1054" t="str">
        <f>IFERROR(IF(OR('別紙様式3-2（４・５月）'!Z82="ベア加算",'別紙様式3-2（４・５月）'!R82=""),"",W80*VLOOKUP(N80,【参考】数式用!$AD$2:$AH$27,MATCH(O80,【参考】数式用!$K$4:$N$4,0)+1,0)),"")</f>
        <v/>
      </c>
      <c r="Z80" s="1055"/>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68" t="str">
        <f>IF(基本情報入力シート!C120="","",基本情報入力シート!C120)</f>
        <v/>
      </c>
      <c r="C81" s="969"/>
      <c r="D81" s="969"/>
      <c r="E81" s="969"/>
      <c r="F81" s="969"/>
      <c r="G81" s="969"/>
      <c r="H81" s="969"/>
      <c r="I81" s="970"/>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4"/>
      <c r="Q81" s="1085"/>
      <c r="R81" s="522" t="str">
        <f>IFERROR(IF(OR('別紙様式3-2（４・５月）'!Z83="ベア加算",'別紙様式3-2（４・５月）'!R83=""),"",P81*VLOOKUP(N81,【参考】数式用!$AD$2:$AH$37,MATCH(O81,【参考】数式用!$K$4:$N$4,0)+1,0)),"")</f>
        <v/>
      </c>
      <c r="S81" s="72"/>
      <c r="T81" s="1086"/>
      <c r="U81" s="1087"/>
      <c r="V81" s="520" t="str">
        <f>IFERROR(IF(AND('別紙様式3-2（４・５月）'!O83="",O81&lt;&gt;""),P81,P81*VLOOKUP(AF81,【参考】数式用4!$EY$3:$GF$106,MATCH(N81,【参考】数式用4!$EY$2:$GF$2,0))),"")</f>
        <v/>
      </c>
      <c r="W81" s="49"/>
      <c r="X81" s="71"/>
      <c r="Y81" s="1054" t="str">
        <f>IFERROR(IF(OR('別紙様式3-2（４・５月）'!Z83="ベア加算",'別紙様式3-2（４・５月）'!R83=""),"",W81*VLOOKUP(N81,【参考】数式用!$AD$2:$AH$27,MATCH(O81,【参考】数式用!$K$4:$N$4,0)+1,0)),"")</f>
        <v/>
      </c>
      <c r="Z81" s="1055"/>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68" t="str">
        <f>IF(基本情報入力シート!C121="","",基本情報入力シート!C121)</f>
        <v/>
      </c>
      <c r="C82" s="969"/>
      <c r="D82" s="969"/>
      <c r="E82" s="969"/>
      <c r="F82" s="969"/>
      <c r="G82" s="969"/>
      <c r="H82" s="969"/>
      <c r="I82" s="970"/>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4"/>
      <c r="Q82" s="1085"/>
      <c r="R82" s="522" t="str">
        <f>IFERROR(IF(OR('別紙様式3-2（４・５月）'!Z84="ベア加算",'別紙様式3-2（４・５月）'!R84=""),"",P82*VLOOKUP(N82,【参考】数式用!$AD$2:$AH$37,MATCH(O82,【参考】数式用!$K$4:$N$4,0)+1,0)),"")</f>
        <v/>
      </c>
      <c r="S82" s="72"/>
      <c r="T82" s="1086"/>
      <c r="U82" s="1087"/>
      <c r="V82" s="520" t="str">
        <f>IFERROR(IF(AND('別紙様式3-2（４・５月）'!O84="",O82&lt;&gt;""),P82,P82*VLOOKUP(AF82,【参考】数式用4!$EY$3:$GF$106,MATCH(N82,【参考】数式用4!$EY$2:$GF$2,0))),"")</f>
        <v/>
      </c>
      <c r="W82" s="49"/>
      <c r="X82" s="71"/>
      <c r="Y82" s="1054" t="str">
        <f>IFERROR(IF(OR('別紙様式3-2（４・５月）'!Z84="ベア加算",'別紙様式3-2（４・５月）'!R84=""),"",W82*VLOOKUP(N82,【参考】数式用!$AD$2:$AH$27,MATCH(O82,【参考】数式用!$K$4:$N$4,0)+1,0)),"")</f>
        <v/>
      </c>
      <c r="Z82" s="1055"/>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68" t="str">
        <f>IF(基本情報入力シート!C122="","",基本情報入力シート!C122)</f>
        <v/>
      </c>
      <c r="C83" s="969"/>
      <c r="D83" s="969"/>
      <c r="E83" s="969"/>
      <c r="F83" s="969"/>
      <c r="G83" s="969"/>
      <c r="H83" s="969"/>
      <c r="I83" s="970"/>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4"/>
      <c r="Q83" s="1085"/>
      <c r="R83" s="522" t="str">
        <f>IFERROR(IF(OR('別紙様式3-2（４・５月）'!Z85="ベア加算",'別紙様式3-2（４・５月）'!R85=""),"",P83*VLOOKUP(N83,【参考】数式用!$AD$2:$AH$37,MATCH(O83,【参考】数式用!$K$4:$N$4,0)+1,0)),"")</f>
        <v/>
      </c>
      <c r="S83" s="72"/>
      <c r="T83" s="1086"/>
      <c r="U83" s="1087"/>
      <c r="V83" s="520" t="str">
        <f>IFERROR(IF(AND('別紙様式3-2（４・５月）'!O85="",O83&lt;&gt;""),P83,P83*VLOOKUP(AF83,【参考】数式用4!$EY$3:$GF$106,MATCH(N83,【参考】数式用4!$EY$2:$GF$2,0))),"")</f>
        <v/>
      </c>
      <c r="W83" s="49"/>
      <c r="X83" s="71"/>
      <c r="Y83" s="1054" t="str">
        <f>IFERROR(IF(OR('別紙様式3-2（４・５月）'!Z85="ベア加算",'別紙様式3-2（４・５月）'!R85=""),"",W83*VLOOKUP(N83,【参考】数式用!$AD$2:$AH$27,MATCH(O83,【参考】数式用!$K$4:$N$4,0)+1,0)),"")</f>
        <v/>
      </c>
      <c r="Z83" s="1055"/>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68" t="str">
        <f>IF(基本情報入力シート!C123="","",基本情報入力シート!C123)</f>
        <v/>
      </c>
      <c r="C84" s="969"/>
      <c r="D84" s="969"/>
      <c r="E84" s="969"/>
      <c r="F84" s="969"/>
      <c r="G84" s="969"/>
      <c r="H84" s="969"/>
      <c r="I84" s="970"/>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4"/>
      <c r="Q84" s="1085"/>
      <c r="R84" s="522" t="str">
        <f>IFERROR(IF(OR('別紙様式3-2（４・５月）'!Z86="ベア加算",'別紙様式3-2（４・５月）'!R86=""),"",P84*VLOOKUP(N84,【参考】数式用!$AD$2:$AH$37,MATCH(O84,【参考】数式用!$K$4:$N$4,0)+1,0)),"")</f>
        <v/>
      </c>
      <c r="S84" s="72"/>
      <c r="T84" s="1086"/>
      <c r="U84" s="1087"/>
      <c r="V84" s="520" t="str">
        <f>IFERROR(IF(AND('別紙様式3-2（４・５月）'!O86="",O84&lt;&gt;""),P84,P84*VLOOKUP(AF84,【参考】数式用4!$EY$3:$GF$106,MATCH(N84,【参考】数式用4!$EY$2:$GF$2,0))),"")</f>
        <v/>
      </c>
      <c r="W84" s="49"/>
      <c r="X84" s="71"/>
      <c r="Y84" s="1054" t="str">
        <f>IFERROR(IF(OR('別紙様式3-2（４・５月）'!Z86="ベア加算",'別紙様式3-2（４・５月）'!R86=""),"",W84*VLOOKUP(N84,【参考】数式用!$AD$2:$AH$27,MATCH(O84,【参考】数式用!$K$4:$N$4,0)+1,0)),"")</f>
        <v/>
      </c>
      <c r="Z84" s="1055"/>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68" t="str">
        <f>IF(基本情報入力シート!C124="","",基本情報入力シート!C124)</f>
        <v/>
      </c>
      <c r="C85" s="969"/>
      <c r="D85" s="969"/>
      <c r="E85" s="969"/>
      <c r="F85" s="969"/>
      <c r="G85" s="969"/>
      <c r="H85" s="969"/>
      <c r="I85" s="970"/>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4"/>
      <c r="Q85" s="1085"/>
      <c r="R85" s="522" t="str">
        <f>IFERROR(IF(OR('別紙様式3-2（４・５月）'!Z87="ベア加算",'別紙様式3-2（４・５月）'!R87=""),"",P85*VLOOKUP(N85,【参考】数式用!$AD$2:$AH$37,MATCH(O85,【参考】数式用!$K$4:$N$4,0)+1,0)),"")</f>
        <v/>
      </c>
      <c r="S85" s="72"/>
      <c r="T85" s="1086"/>
      <c r="U85" s="1087"/>
      <c r="V85" s="520" t="str">
        <f>IFERROR(IF(AND('別紙様式3-2（４・５月）'!O87="",O85&lt;&gt;""),P85,P85*VLOOKUP(AF85,【参考】数式用4!$EY$3:$GF$106,MATCH(N85,【参考】数式用4!$EY$2:$GF$2,0))),"")</f>
        <v/>
      </c>
      <c r="W85" s="49"/>
      <c r="X85" s="71"/>
      <c r="Y85" s="1054" t="str">
        <f>IFERROR(IF(OR('別紙様式3-2（４・５月）'!Z87="ベア加算",'別紙様式3-2（４・５月）'!R87=""),"",W85*VLOOKUP(N85,【参考】数式用!$AD$2:$AH$27,MATCH(O85,【参考】数式用!$K$4:$N$4,0)+1,0)),"")</f>
        <v/>
      </c>
      <c r="Z85" s="1055"/>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68" t="str">
        <f>IF(基本情報入力シート!C125="","",基本情報入力シート!C125)</f>
        <v/>
      </c>
      <c r="C86" s="969"/>
      <c r="D86" s="969"/>
      <c r="E86" s="969"/>
      <c r="F86" s="969"/>
      <c r="G86" s="969"/>
      <c r="H86" s="969"/>
      <c r="I86" s="970"/>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4"/>
      <c r="Q86" s="1085"/>
      <c r="R86" s="522" t="str">
        <f>IFERROR(IF(OR('別紙様式3-2（４・５月）'!Z88="ベア加算",'別紙様式3-2（４・５月）'!R88=""),"",P86*VLOOKUP(N86,【参考】数式用!$AD$2:$AH$37,MATCH(O86,【参考】数式用!$K$4:$N$4,0)+1,0)),"")</f>
        <v/>
      </c>
      <c r="S86" s="72"/>
      <c r="T86" s="1086"/>
      <c r="U86" s="1087"/>
      <c r="V86" s="520" t="str">
        <f>IFERROR(IF(AND('別紙様式3-2（４・５月）'!O88="",O86&lt;&gt;""),P86,P86*VLOOKUP(AF86,【参考】数式用4!$EY$3:$GF$106,MATCH(N86,【参考】数式用4!$EY$2:$GF$2,0))),"")</f>
        <v/>
      </c>
      <c r="W86" s="49"/>
      <c r="X86" s="71"/>
      <c r="Y86" s="1054" t="str">
        <f>IFERROR(IF(OR('別紙様式3-2（４・５月）'!Z88="ベア加算",'別紙様式3-2（４・５月）'!R88=""),"",W86*VLOOKUP(N86,【参考】数式用!$AD$2:$AH$27,MATCH(O86,【参考】数式用!$K$4:$N$4,0)+1,0)),"")</f>
        <v/>
      </c>
      <c r="Z86" s="1055"/>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68" t="str">
        <f>IF(基本情報入力シート!C126="","",基本情報入力シート!C126)</f>
        <v/>
      </c>
      <c r="C87" s="969"/>
      <c r="D87" s="969"/>
      <c r="E87" s="969"/>
      <c r="F87" s="969"/>
      <c r="G87" s="969"/>
      <c r="H87" s="969"/>
      <c r="I87" s="970"/>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4"/>
      <c r="Q87" s="1085"/>
      <c r="R87" s="522" t="str">
        <f>IFERROR(IF(OR('別紙様式3-2（４・５月）'!Z89="ベア加算",'別紙様式3-2（４・５月）'!R89=""),"",P87*VLOOKUP(N87,【参考】数式用!$AD$2:$AH$37,MATCH(O87,【参考】数式用!$K$4:$N$4,0)+1,0)),"")</f>
        <v/>
      </c>
      <c r="S87" s="72"/>
      <c r="T87" s="1086"/>
      <c r="U87" s="1087"/>
      <c r="V87" s="520" t="str">
        <f>IFERROR(IF(AND('別紙様式3-2（４・５月）'!O89="",O87&lt;&gt;""),P87,P87*VLOOKUP(AF87,【参考】数式用4!$EY$3:$GF$106,MATCH(N87,【参考】数式用4!$EY$2:$GF$2,0))),"")</f>
        <v/>
      </c>
      <c r="W87" s="49"/>
      <c r="X87" s="71"/>
      <c r="Y87" s="1054" t="str">
        <f>IFERROR(IF(OR('別紙様式3-2（４・５月）'!Z89="ベア加算",'別紙様式3-2（４・５月）'!R89=""),"",W87*VLOOKUP(N87,【参考】数式用!$AD$2:$AH$27,MATCH(O87,【参考】数式用!$K$4:$N$4,0)+1,0)),"")</f>
        <v/>
      </c>
      <c r="Z87" s="1055"/>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68" t="str">
        <f>IF(基本情報入力シート!C127="","",基本情報入力シート!C127)</f>
        <v/>
      </c>
      <c r="C88" s="969"/>
      <c r="D88" s="969"/>
      <c r="E88" s="969"/>
      <c r="F88" s="969"/>
      <c r="G88" s="969"/>
      <c r="H88" s="969"/>
      <c r="I88" s="970"/>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4"/>
      <c r="Q88" s="1085"/>
      <c r="R88" s="522" t="str">
        <f>IFERROR(IF(OR('別紙様式3-2（４・５月）'!Z90="ベア加算",'別紙様式3-2（４・５月）'!R90=""),"",P88*VLOOKUP(N88,【参考】数式用!$AD$2:$AH$37,MATCH(O88,【参考】数式用!$K$4:$N$4,0)+1,0)),"")</f>
        <v/>
      </c>
      <c r="S88" s="72"/>
      <c r="T88" s="1086"/>
      <c r="U88" s="1087"/>
      <c r="V88" s="520" t="str">
        <f>IFERROR(IF(AND('別紙様式3-2（４・５月）'!O90="",O88&lt;&gt;""),P88,P88*VLOOKUP(AF88,【参考】数式用4!$EY$3:$GF$106,MATCH(N88,【参考】数式用4!$EY$2:$GF$2,0))),"")</f>
        <v/>
      </c>
      <c r="W88" s="49"/>
      <c r="X88" s="71"/>
      <c r="Y88" s="1054" t="str">
        <f>IFERROR(IF(OR('別紙様式3-2（４・５月）'!Z90="ベア加算",'別紙様式3-2（４・５月）'!R90=""),"",W88*VLOOKUP(N88,【参考】数式用!$AD$2:$AH$27,MATCH(O88,【参考】数式用!$K$4:$N$4,0)+1,0)),"")</f>
        <v/>
      </c>
      <c r="Z88" s="1055"/>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68" t="str">
        <f>IF(基本情報入力シート!C128="","",基本情報入力シート!C128)</f>
        <v/>
      </c>
      <c r="C89" s="969"/>
      <c r="D89" s="969"/>
      <c r="E89" s="969"/>
      <c r="F89" s="969"/>
      <c r="G89" s="969"/>
      <c r="H89" s="969"/>
      <c r="I89" s="970"/>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4"/>
      <c r="Q89" s="1085"/>
      <c r="R89" s="522" t="str">
        <f>IFERROR(IF(OR('別紙様式3-2（４・５月）'!Z91="ベア加算",'別紙様式3-2（４・５月）'!R91=""),"",P89*VLOOKUP(N89,【参考】数式用!$AD$2:$AH$37,MATCH(O89,【参考】数式用!$K$4:$N$4,0)+1,0)),"")</f>
        <v/>
      </c>
      <c r="S89" s="72"/>
      <c r="T89" s="1086"/>
      <c r="U89" s="1087"/>
      <c r="V89" s="520" t="str">
        <f>IFERROR(IF(AND('別紙様式3-2（４・５月）'!O91="",O89&lt;&gt;""),P89,P89*VLOOKUP(AF89,【参考】数式用4!$EY$3:$GF$106,MATCH(N89,【参考】数式用4!$EY$2:$GF$2,0))),"")</f>
        <v/>
      </c>
      <c r="W89" s="49"/>
      <c r="X89" s="71"/>
      <c r="Y89" s="1054" t="str">
        <f>IFERROR(IF(OR('別紙様式3-2（４・５月）'!Z91="ベア加算",'別紙様式3-2（４・５月）'!R91=""),"",W89*VLOOKUP(N89,【参考】数式用!$AD$2:$AH$27,MATCH(O89,【参考】数式用!$K$4:$N$4,0)+1,0)),"")</f>
        <v/>
      </c>
      <c r="Z89" s="1055"/>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68" t="str">
        <f>IF(基本情報入力シート!C129="","",基本情報入力シート!C129)</f>
        <v/>
      </c>
      <c r="C90" s="969"/>
      <c r="D90" s="969"/>
      <c r="E90" s="969"/>
      <c r="F90" s="969"/>
      <c r="G90" s="969"/>
      <c r="H90" s="969"/>
      <c r="I90" s="970"/>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4"/>
      <c r="Q90" s="1085"/>
      <c r="R90" s="522" t="str">
        <f>IFERROR(IF(OR('別紙様式3-2（４・５月）'!Z92="ベア加算",'別紙様式3-2（４・５月）'!R92=""),"",P90*VLOOKUP(N90,【参考】数式用!$AD$2:$AH$37,MATCH(O90,【参考】数式用!$K$4:$N$4,0)+1,0)),"")</f>
        <v/>
      </c>
      <c r="S90" s="72"/>
      <c r="T90" s="1086"/>
      <c r="U90" s="1087"/>
      <c r="V90" s="520" t="str">
        <f>IFERROR(IF(AND('別紙様式3-2（４・５月）'!O92="",O90&lt;&gt;""),P90,P90*VLOOKUP(AF90,【参考】数式用4!$EY$3:$GF$106,MATCH(N90,【参考】数式用4!$EY$2:$GF$2,0))),"")</f>
        <v/>
      </c>
      <c r="W90" s="49"/>
      <c r="X90" s="71"/>
      <c r="Y90" s="1054" t="str">
        <f>IFERROR(IF(OR('別紙様式3-2（４・５月）'!Z92="ベア加算",'別紙様式3-2（４・５月）'!R92=""),"",W90*VLOOKUP(N90,【参考】数式用!$AD$2:$AH$27,MATCH(O90,【参考】数式用!$K$4:$N$4,0)+1,0)),"")</f>
        <v/>
      </c>
      <c r="Z90" s="1055"/>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68" t="str">
        <f>IF(基本情報入力シート!C130="","",基本情報入力シート!C130)</f>
        <v/>
      </c>
      <c r="C91" s="969"/>
      <c r="D91" s="969"/>
      <c r="E91" s="969"/>
      <c r="F91" s="969"/>
      <c r="G91" s="969"/>
      <c r="H91" s="969"/>
      <c r="I91" s="970"/>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4"/>
      <c r="Q91" s="1085"/>
      <c r="R91" s="522" t="str">
        <f>IFERROR(IF(OR('別紙様式3-2（４・５月）'!Z93="ベア加算",'別紙様式3-2（４・５月）'!R93=""),"",P91*VLOOKUP(N91,【参考】数式用!$AD$2:$AH$37,MATCH(O91,【参考】数式用!$K$4:$N$4,0)+1,0)),"")</f>
        <v/>
      </c>
      <c r="S91" s="72"/>
      <c r="T91" s="1086"/>
      <c r="U91" s="1087"/>
      <c r="V91" s="520" t="str">
        <f>IFERROR(IF(AND('別紙様式3-2（４・５月）'!O93="",O91&lt;&gt;""),P91,P91*VLOOKUP(AF91,【参考】数式用4!$EY$3:$GF$106,MATCH(N91,【参考】数式用4!$EY$2:$GF$2,0))),"")</f>
        <v/>
      </c>
      <c r="W91" s="49"/>
      <c r="X91" s="71"/>
      <c r="Y91" s="1054" t="str">
        <f>IFERROR(IF(OR('別紙様式3-2（４・５月）'!Z93="ベア加算",'別紙様式3-2（４・５月）'!R93=""),"",W91*VLOOKUP(N91,【参考】数式用!$AD$2:$AH$27,MATCH(O91,【参考】数式用!$K$4:$N$4,0)+1,0)),"")</f>
        <v/>
      </c>
      <c r="Z91" s="1055"/>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68" t="str">
        <f>IF(基本情報入力シート!C131="","",基本情報入力シート!C131)</f>
        <v/>
      </c>
      <c r="C92" s="969"/>
      <c r="D92" s="969"/>
      <c r="E92" s="969"/>
      <c r="F92" s="969"/>
      <c r="G92" s="969"/>
      <c r="H92" s="969"/>
      <c r="I92" s="970"/>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4"/>
      <c r="Q92" s="1085"/>
      <c r="R92" s="522" t="str">
        <f>IFERROR(IF(OR('別紙様式3-2（４・５月）'!Z94="ベア加算",'別紙様式3-2（４・５月）'!R94=""),"",P92*VLOOKUP(N92,【参考】数式用!$AD$2:$AH$37,MATCH(O92,【参考】数式用!$K$4:$N$4,0)+1,0)),"")</f>
        <v/>
      </c>
      <c r="S92" s="72"/>
      <c r="T92" s="1086"/>
      <c r="U92" s="1087"/>
      <c r="V92" s="520" t="str">
        <f>IFERROR(IF(AND('別紙様式3-2（４・５月）'!O94="",O92&lt;&gt;""),P92,P92*VLOOKUP(AF92,【参考】数式用4!$EY$3:$GF$106,MATCH(N92,【参考】数式用4!$EY$2:$GF$2,0))),"")</f>
        <v/>
      </c>
      <c r="W92" s="49"/>
      <c r="X92" s="71"/>
      <c r="Y92" s="1054" t="str">
        <f>IFERROR(IF(OR('別紙様式3-2（４・５月）'!Z94="ベア加算",'別紙様式3-2（４・５月）'!R94=""),"",W92*VLOOKUP(N92,【参考】数式用!$AD$2:$AH$27,MATCH(O92,【参考】数式用!$K$4:$N$4,0)+1,0)),"")</f>
        <v/>
      </c>
      <c r="Z92" s="1055"/>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68" t="str">
        <f>IF(基本情報入力シート!C132="","",基本情報入力シート!C132)</f>
        <v/>
      </c>
      <c r="C93" s="969"/>
      <c r="D93" s="969"/>
      <c r="E93" s="969"/>
      <c r="F93" s="969"/>
      <c r="G93" s="969"/>
      <c r="H93" s="969"/>
      <c r="I93" s="970"/>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4"/>
      <c r="Q93" s="1085"/>
      <c r="R93" s="522" t="str">
        <f>IFERROR(IF(OR('別紙様式3-2（４・５月）'!Z95="ベア加算",'別紙様式3-2（４・５月）'!R95=""),"",P93*VLOOKUP(N93,【参考】数式用!$AD$2:$AH$37,MATCH(O93,【参考】数式用!$K$4:$N$4,0)+1,0)),"")</f>
        <v/>
      </c>
      <c r="S93" s="72"/>
      <c r="T93" s="1086"/>
      <c r="U93" s="1087"/>
      <c r="V93" s="520" t="str">
        <f>IFERROR(IF(AND('別紙様式3-2（４・５月）'!O95="",O93&lt;&gt;""),P93,P93*VLOOKUP(AF93,【参考】数式用4!$EY$3:$GF$106,MATCH(N93,【参考】数式用4!$EY$2:$GF$2,0))),"")</f>
        <v/>
      </c>
      <c r="W93" s="49"/>
      <c r="X93" s="71"/>
      <c r="Y93" s="1054" t="str">
        <f>IFERROR(IF(OR('別紙様式3-2（４・５月）'!Z95="ベア加算",'別紙様式3-2（４・５月）'!R95=""),"",W93*VLOOKUP(N93,【参考】数式用!$AD$2:$AH$27,MATCH(O93,【参考】数式用!$K$4:$N$4,0)+1,0)),"")</f>
        <v/>
      </c>
      <c r="Z93" s="1055"/>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68" t="str">
        <f>IF(基本情報入力シート!C133="","",基本情報入力シート!C133)</f>
        <v/>
      </c>
      <c r="C94" s="969"/>
      <c r="D94" s="969"/>
      <c r="E94" s="969"/>
      <c r="F94" s="969"/>
      <c r="G94" s="969"/>
      <c r="H94" s="969"/>
      <c r="I94" s="970"/>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4"/>
      <c r="Q94" s="1085"/>
      <c r="R94" s="522" t="str">
        <f>IFERROR(IF(OR('別紙様式3-2（４・５月）'!Z96="ベア加算",'別紙様式3-2（４・５月）'!R96=""),"",P94*VLOOKUP(N94,【参考】数式用!$AD$2:$AH$37,MATCH(O94,【参考】数式用!$K$4:$N$4,0)+1,0)),"")</f>
        <v/>
      </c>
      <c r="S94" s="72"/>
      <c r="T94" s="1086"/>
      <c r="U94" s="1087"/>
      <c r="V94" s="520" t="str">
        <f>IFERROR(IF(AND('別紙様式3-2（４・５月）'!O96="",O94&lt;&gt;""),P94,P94*VLOOKUP(AF94,【参考】数式用4!$EY$3:$GF$106,MATCH(N94,【参考】数式用4!$EY$2:$GF$2,0))),"")</f>
        <v/>
      </c>
      <c r="W94" s="49"/>
      <c r="X94" s="71"/>
      <c r="Y94" s="1054" t="str">
        <f>IFERROR(IF(OR('別紙様式3-2（４・５月）'!Z96="ベア加算",'別紙様式3-2（４・５月）'!R96=""),"",W94*VLOOKUP(N94,【参考】数式用!$AD$2:$AH$27,MATCH(O94,【参考】数式用!$K$4:$N$4,0)+1,0)),"")</f>
        <v/>
      </c>
      <c r="Z94" s="1055"/>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68" t="str">
        <f>IF(基本情報入力シート!C134="","",基本情報入力シート!C134)</f>
        <v/>
      </c>
      <c r="C95" s="969"/>
      <c r="D95" s="969"/>
      <c r="E95" s="969"/>
      <c r="F95" s="969"/>
      <c r="G95" s="969"/>
      <c r="H95" s="969"/>
      <c r="I95" s="970"/>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4"/>
      <c r="Q95" s="1085"/>
      <c r="R95" s="522" t="str">
        <f>IFERROR(IF(OR('別紙様式3-2（４・５月）'!Z97="ベア加算",'別紙様式3-2（４・５月）'!R97=""),"",P95*VLOOKUP(N95,【参考】数式用!$AD$2:$AH$37,MATCH(O95,【参考】数式用!$K$4:$N$4,0)+1,0)),"")</f>
        <v/>
      </c>
      <c r="S95" s="72"/>
      <c r="T95" s="1086"/>
      <c r="U95" s="1087"/>
      <c r="V95" s="520" t="str">
        <f>IFERROR(IF(AND('別紙様式3-2（４・５月）'!O97="",O95&lt;&gt;""),P95,P95*VLOOKUP(AF95,【参考】数式用4!$EY$3:$GF$106,MATCH(N95,【参考】数式用4!$EY$2:$GF$2,0))),"")</f>
        <v/>
      </c>
      <c r="W95" s="49"/>
      <c r="X95" s="71"/>
      <c r="Y95" s="1054" t="str">
        <f>IFERROR(IF(OR('別紙様式3-2（４・５月）'!Z97="ベア加算",'別紙様式3-2（４・５月）'!R97=""),"",W95*VLOOKUP(N95,【参考】数式用!$AD$2:$AH$27,MATCH(O95,【参考】数式用!$K$4:$N$4,0)+1,0)),"")</f>
        <v/>
      </c>
      <c r="Z95" s="1055"/>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68" t="str">
        <f>IF(基本情報入力シート!C135="","",基本情報入力シート!C135)</f>
        <v/>
      </c>
      <c r="C96" s="969"/>
      <c r="D96" s="969"/>
      <c r="E96" s="969"/>
      <c r="F96" s="969"/>
      <c r="G96" s="969"/>
      <c r="H96" s="969"/>
      <c r="I96" s="970"/>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4"/>
      <c r="Q96" s="1085"/>
      <c r="R96" s="522" t="str">
        <f>IFERROR(IF(OR('別紙様式3-2（４・５月）'!Z98="ベア加算",'別紙様式3-2（４・５月）'!R98=""),"",P96*VLOOKUP(N96,【参考】数式用!$AD$2:$AH$37,MATCH(O96,【参考】数式用!$K$4:$N$4,0)+1,0)),"")</f>
        <v/>
      </c>
      <c r="S96" s="72"/>
      <c r="T96" s="1086"/>
      <c r="U96" s="1087"/>
      <c r="V96" s="520" t="str">
        <f>IFERROR(IF(AND('別紙様式3-2（４・５月）'!O98="",O96&lt;&gt;""),P96,P96*VLOOKUP(AF96,【参考】数式用4!$EY$3:$GF$106,MATCH(N96,【参考】数式用4!$EY$2:$GF$2,0))),"")</f>
        <v/>
      </c>
      <c r="W96" s="49"/>
      <c r="X96" s="71"/>
      <c r="Y96" s="1054" t="str">
        <f>IFERROR(IF(OR('別紙様式3-2（４・５月）'!Z98="ベア加算",'別紙様式3-2（４・５月）'!R98=""),"",W96*VLOOKUP(N96,【参考】数式用!$AD$2:$AH$27,MATCH(O96,【参考】数式用!$K$4:$N$4,0)+1,0)),"")</f>
        <v/>
      </c>
      <c r="Z96" s="1055"/>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68" t="str">
        <f>IF(基本情報入力シート!C136="","",基本情報入力シート!C136)</f>
        <v/>
      </c>
      <c r="C97" s="969"/>
      <c r="D97" s="969"/>
      <c r="E97" s="969"/>
      <c r="F97" s="969"/>
      <c r="G97" s="969"/>
      <c r="H97" s="969"/>
      <c r="I97" s="970"/>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4"/>
      <c r="Q97" s="1085"/>
      <c r="R97" s="522" t="str">
        <f>IFERROR(IF(OR('別紙様式3-2（４・５月）'!Z99="ベア加算",'別紙様式3-2（４・５月）'!R99=""),"",P97*VLOOKUP(N97,【参考】数式用!$AD$2:$AH$37,MATCH(O97,【参考】数式用!$K$4:$N$4,0)+1,0)),"")</f>
        <v/>
      </c>
      <c r="S97" s="72"/>
      <c r="T97" s="1086"/>
      <c r="U97" s="1087"/>
      <c r="V97" s="520" t="str">
        <f>IFERROR(IF(AND('別紙様式3-2（４・５月）'!O99="",O97&lt;&gt;""),P97,P97*VLOOKUP(AF97,【参考】数式用4!$EY$3:$GF$106,MATCH(N97,【参考】数式用4!$EY$2:$GF$2,0))),"")</f>
        <v/>
      </c>
      <c r="W97" s="49"/>
      <c r="X97" s="71"/>
      <c r="Y97" s="1054" t="str">
        <f>IFERROR(IF(OR('別紙様式3-2（４・５月）'!Z99="ベア加算",'別紙様式3-2（４・５月）'!R99=""),"",W97*VLOOKUP(N97,【参考】数式用!$AD$2:$AH$27,MATCH(O97,【参考】数式用!$K$4:$N$4,0)+1,0)),"")</f>
        <v/>
      </c>
      <c r="Z97" s="1055"/>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68" t="str">
        <f>IF(基本情報入力シート!C137="","",基本情報入力シート!C137)</f>
        <v/>
      </c>
      <c r="C98" s="969"/>
      <c r="D98" s="969"/>
      <c r="E98" s="969"/>
      <c r="F98" s="969"/>
      <c r="G98" s="969"/>
      <c r="H98" s="969"/>
      <c r="I98" s="970"/>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4"/>
      <c r="Q98" s="1085"/>
      <c r="R98" s="522" t="str">
        <f>IFERROR(IF(OR('別紙様式3-2（４・５月）'!Z100="ベア加算",'別紙様式3-2（４・５月）'!R100=""),"",P98*VLOOKUP(N98,【参考】数式用!$AD$2:$AH$37,MATCH(O98,【参考】数式用!$K$4:$N$4,0)+1,0)),"")</f>
        <v/>
      </c>
      <c r="S98" s="72"/>
      <c r="T98" s="1086"/>
      <c r="U98" s="1087"/>
      <c r="V98" s="520" t="str">
        <f>IFERROR(IF(AND('別紙様式3-2（４・５月）'!O100="",O98&lt;&gt;""),P98,P98*VLOOKUP(AF98,【参考】数式用4!$EY$3:$GF$106,MATCH(N98,【参考】数式用4!$EY$2:$GF$2,0))),"")</f>
        <v/>
      </c>
      <c r="W98" s="49"/>
      <c r="X98" s="71"/>
      <c r="Y98" s="1054" t="str">
        <f>IFERROR(IF(OR('別紙様式3-2（４・５月）'!Z100="ベア加算",'別紙様式3-2（４・５月）'!R100=""),"",W98*VLOOKUP(N98,【参考】数式用!$AD$2:$AH$27,MATCH(O98,【参考】数式用!$K$4:$N$4,0)+1,0)),"")</f>
        <v/>
      </c>
      <c r="Z98" s="1055"/>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68" t="str">
        <f>IF(基本情報入力シート!C138="","",基本情報入力シート!C138)</f>
        <v/>
      </c>
      <c r="C99" s="969"/>
      <c r="D99" s="969"/>
      <c r="E99" s="969"/>
      <c r="F99" s="969"/>
      <c r="G99" s="969"/>
      <c r="H99" s="969"/>
      <c r="I99" s="970"/>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4"/>
      <c r="Q99" s="1085"/>
      <c r="R99" s="522" t="str">
        <f>IFERROR(IF(OR('別紙様式3-2（４・５月）'!Z101="ベア加算",'別紙様式3-2（４・５月）'!R101=""),"",P99*VLOOKUP(N99,【参考】数式用!$AD$2:$AH$37,MATCH(O99,【参考】数式用!$K$4:$N$4,0)+1,0)),"")</f>
        <v/>
      </c>
      <c r="S99" s="72"/>
      <c r="T99" s="1086"/>
      <c r="U99" s="1087"/>
      <c r="V99" s="520" t="str">
        <f>IFERROR(IF(AND('別紙様式3-2（４・５月）'!O101="",O99&lt;&gt;""),P99,P99*VLOOKUP(AF99,【参考】数式用4!$EY$3:$GF$106,MATCH(N99,【参考】数式用4!$EY$2:$GF$2,0))),"")</f>
        <v/>
      </c>
      <c r="W99" s="49"/>
      <c r="X99" s="71"/>
      <c r="Y99" s="1054" t="str">
        <f>IFERROR(IF(OR('別紙様式3-2（４・５月）'!Z101="ベア加算",'別紙様式3-2（４・５月）'!R101=""),"",W99*VLOOKUP(N99,【参考】数式用!$AD$2:$AH$27,MATCH(O99,【参考】数式用!$K$4:$N$4,0)+1,0)),"")</f>
        <v/>
      </c>
      <c r="Z99" s="1055"/>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68" t="str">
        <f>IF(基本情報入力シート!C139="","",基本情報入力シート!C139)</f>
        <v/>
      </c>
      <c r="C100" s="969"/>
      <c r="D100" s="969"/>
      <c r="E100" s="969"/>
      <c r="F100" s="969"/>
      <c r="G100" s="969"/>
      <c r="H100" s="969"/>
      <c r="I100" s="970"/>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4"/>
      <c r="Q100" s="1085"/>
      <c r="R100" s="522" t="str">
        <f>IFERROR(IF(OR('別紙様式3-2（４・５月）'!Z102="ベア加算",'別紙様式3-2（４・５月）'!R102=""),"",P100*VLOOKUP(N100,【参考】数式用!$AD$2:$AH$37,MATCH(O100,【参考】数式用!$K$4:$N$4,0)+1,0)),"")</f>
        <v/>
      </c>
      <c r="S100" s="72"/>
      <c r="T100" s="1086"/>
      <c r="U100" s="1087"/>
      <c r="V100" s="520" t="str">
        <f>IFERROR(IF(AND('別紙様式3-2（４・５月）'!O102="",O100&lt;&gt;""),P100,P100*VLOOKUP(AF100,【参考】数式用4!$EY$3:$GF$106,MATCH(N100,【参考】数式用4!$EY$2:$GF$2,0))),"")</f>
        <v/>
      </c>
      <c r="W100" s="49"/>
      <c r="X100" s="71"/>
      <c r="Y100" s="1054" t="str">
        <f>IFERROR(IF(OR('別紙様式3-2（４・５月）'!Z102="ベア加算",'別紙様式3-2（４・５月）'!R102=""),"",W100*VLOOKUP(N100,【参考】数式用!$AD$2:$AH$27,MATCH(O100,【参考】数式用!$K$4:$N$4,0)+1,0)),"")</f>
        <v/>
      </c>
      <c r="Z100" s="1055"/>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68" t="str">
        <f>IF(基本情報入力シート!C140="","",基本情報入力シート!C140)</f>
        <v/>
      </c>
      <c r="C101" s="969"/>
      <c r="D101" s="969"/>
      <c r="E101" s="969"/>
      <c r="F101" s="969"/>
      <c r="G101" s="969"/>
      <c r="H101" s="969"/>
      <c r="I101" s="970"/>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4"/>
      <c r="Q101" s="1085"/>
      <c r="R101" s="522" t="str">
        <f>IFERROR(IF(OR('別紙様式3-2（４・５月）'!Z103="ベア加算",'別紙様式3-2（４・５月）'!R103=""),"",P101*VLOOKUP(N101,【参考】数式用!$AD$2:$AH$37,MATCH(O101,【参考】数式用!$K$4:$N$4,0)+1,0)),"")</f>
        <v/>
      </c>
      <c r="S101" s="72"/>
      <c r="T101" s="1086"/>
      <c r="U101" s="1087"/>
      <c r="V101" s="520" t="str">
        <f>IFERROR(IF(AND('別紙様式3-2（４・５月）'!O103="",O101&lt;&gt;""),P101,P101*VLOOKUP(AF101,【参考】数式用4!$EY$3:$GF$106,MATCH(N101,【参考】数式用4!$EY$2:$GF$2,0))),"")</f>
        <v/>
      </c>
      <c r="W101" s="49"/>
      <c r="X101" s="71"/>
      <c r="Y101" s="1054" t="str">
        <f>IFERROR(IF(OR('別紙様式3-2（４・５月）'!Z103="ベア加算",'別紙様式3-2（４・５月）'!R103=""),"",W101*VLOOKUP(N101,【参考】数式用!$AD$2:$AH$27,MATCH(O101,【参考】数式用!$K$4:$N$4,0)+1,0)),"")</f>
        <v/>
      </c>
      <c r="Z101" s="1055"/>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68" t="str">
        <f>IF(基本情報入力シート!C141="","",基本情報入力シート!C141)</f>
        <v/>
      </c>
      <c r="C102" s="969"/>
      <c r="D102" s="969"/>
      <c r="E102" s="969"/>
      <c r="F102" s="969"/>
      <c r="G102" s="969"/>
      <c r="H102" s="969"/>
      <c r="I102" s="970"/>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4"/>
      <c r="Q102" s="1085"/>
      <c r="R102" s="522" t="str">
        <f>IFERROR(IF(OR('別紙様式3-2（４・５月）'!Z104="ベア加算",'別紙様式3-2（４・５月）'!R104=""),"",P102*VLOOKUP(N102,【参考】数式用!$AD$2:$AH$37,MATCH(O102,【参考】数式用!$K$4:$N$4,0)+1,0)),"")</f>
        <v/>
      </c>
      <c r="S102" s="72"/>
      <c r="T102" s="1086"/>
      <c r="U102" s="1087"/>
      <c r="V102" s="520" t="str">
        <f>IFERROR(IF(AND('別紙様式3-2（４・５月）'!O104="",O102&lt;&gt;""),P102,P102*VLOOKUP(AF102,【参考】数式用4!$EY$3:$GF$106,MATCH(N102,【参考】数式用4!$EY$2:$GF$2,0))),"")</f>
        <v/>
      </c>
      <c r="W102" s="49"/>
      <c r="X102" s="71"/>
      <c r="Y102" s="1054" t="str">
        <f>IFERROR(IF(OR('別紙様式3-2（４・５月）'!Z104="ベア加算",'別紙様式3-2（４・５月）'!R104=""),"",W102*VLOOKUP(N102,【参考】数式用!$AD$2:$AH$27,MATCH(O102,【参考】数式用!$K$4:$N$4,0)+1,0)),"")</f>
        <v/>
      </c>
      <c r="Z102" s="1055"/>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68" t="str">
        <f>IF(基本情報入力シート!C142="","",基本情報入力シート!C142)</f>
        <v/>
      </c>
      <c r="C103" s="969"/>
      <c r="D103" s="969"/>
      <c r="E103" s="969"/>
      <c r="F103" s="969"/>
      <c r="G103" s="969"/>
      <c r="H103" s="969"/>
      <c r="I103" s="970"/>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4"/>
      <c r="Q103" s="1085"/>
      <c r="R103" s="522" t="str">
        <f>IFERROR(IF(OR('別紙様式3-2（４・５月）'!Z105="ベア加算",'別紙様式3-2（４・５月）'!R105=""),"",P103*VLOOKUP(N103,【参考】数式用!$AD$2:$AH$37,MATCH(O103,【参考】数式用!$K$4:$N$4,0)+1,0)),"")</f>
        <v/>
      </c>
      <c r="S103" s="72"/>
      <c r="T103" s="1086"/>
      <c r="U103" s="1087"/>
      <c r="V103" s="520" t="str">
        <f>IFERROR(IF(AND('別紙様式3-2（４・５月）'!O105="",O103&lt;&gt;""),P103,P103*VLOOKUP(AF103,【参考】数式用4!$EY$3:$GF$106,MATCH(N103,【参考】数式用4!$EY$2:$GF$2,0))),"")</f>
        <v/>
      </c>
      <c r="W103" s="49"/>
      <c r="X103" s="71"/>
      <c r="Y103" s="1054" t="str">
        <f>IFERROR(IF(OR('別紙様式3-2（４・５月）'!Z105="ベア加算",'別紙様式3-2（４・５月）'!R105=""),"",W103*VLOOKUP(N103,【参考】数式用!$AD$2:$AH$27,MATCH(O103,【参考】数式用!$K$4:$N$4,0)+1,0)),"")</f>
        <v/>
      </c>
      <c r="Z103" s="1055"/>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68" t="str">
        <f>IF(基本情報入力シート!C143="","",基本情報入力シート!C143)</f>
        <v/>
      </c>
      <c r="C104" s="969"/>
      <c r="D104" s="969"/>
      <c r="E104" s="969"/>
      <c r="F104" s="969"/>
      <c r="G104" s="969"/>
      <c r="H104" s="969"/>
      <c r="I104" s="970"/>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4"/>
      <c r="Q104" s="1085"/>
      <c r="R104" s="522" t="str">
        <f>IFERROR(IF(OR('別紙様式3-2（４・５月）'!Z106="ベア加算",'別紙様式3-2（４・５月）'!R106=""),"",P104*VLOOKUP(N104,【参考】数式用!$AD$2:$AH$37,MATCH(O104,【参考】数式用!$K$4:$N$4,0)+1,0)),"")</f>
        <v/>
      </c>
      <c r="S104" s="72"/>
      <c r="T104" s="1086"/>
      <c r="U104" s="1087"/>
      <c r="V104" s="520" t="str">
        <f>IFERROR(IF(AND('別紙様式3-2（４・５月）'!O106="",O104&lt;&gt;""),P104,P104*VLOOKUP(AF104,【参考】数式用4!$EY$3:$GF$106,MATCH(N104,【参考】数式用4!$EY$2:$GF$2,0))),"")</f>
        <v/>
      </c>
      <c r="W104" s="49"/>
      <c r="X104" s="71"/>
      <c r="Y104" s="1054" t="str">
        <f>IFERROR(IF(OR('別紙様式3-2（４・５月）'!Z106="ベア加算",'別紙様式3-2（４・５月）'!R106=""),"",W104*VLOOKUP(N104,【参考】数式用!$AD$2:$AH$27,MATCH(O104,【参考】数式用!$K$4:$N$4,0)+1,0)),"")</f>
        <v/>
      </c>
      <c r="Z104" s="1055"/>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68" t="str">
        <f>IF(基本情報入力シート!C144="","",基本情報入力シート!C144)</f>
        <v/>
      </c>
      <c r="C105" s="969"/>
      <c r="D105" s="969"/>
      <c r="E105" s="969"/>
      <c r="F105" s="969"/>
      <c r="G105" s="969"/>
      <c r="H105" s="969"/>
      <c r="I105" s="970"/>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4"/>
      <c r="Q105" s="1085"/>
      <c r="R105" s="522" t="str">
        <f>IFERROR(IF(OR('別紙様式3-2（４・５月）'!Z107="ベア加算",'別紙様式3-2（４・５月）'!R107=""),"",P105*VLOOKUP(N105,【参考】数式用!$AD$2:$AH$37,MATCH(O105,【参考】数式用!$K$4:$N$4,0)+1,0)),"")</f>
        <v/>
      </c>
      <c r="S105" s="72"/>
      <c r="T105" s="1086"/>
      <c r="U105" s="1087"/>
      <c r="V105" s="520" t="str">
        <f>IFERROR(IF(AND('別紙様式3-2（４・５月）'!O107="",O105&lt;&gt;""),P105,P105*VLOOKUP(AF105,【参考】数式用4!$EY$3:$GF$106,MATCH(N105,【参考】数式用4!$EY$2:$GF$2,0))),"")</f>
        <v/>
      </c>
      <c r="W105" s="49"/>
      <c r="X105" s="71"/>
      <c r="Y105" s="1054" t="str">
        <f>IFERROR(IF(OR('別紙様式3-2（４・５月）'!Z107="ベア加算",'別紙様式3-2（４・５月）'!R107=""),"",W105*VLOOKUP(N105,【参考】数式用!$AD$2:$AH$27,MATCH(O105,【参考】数式用!$K$4:$N$4,0)+1,0)),"")</f>
        <v/>
      </c>
      <c r="Z105" s="1055"/>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68" t="str">
        <f>IF(基本情報入力シート!C145="","",基本情報入力シート!C145)</f>
        <v/>
      </c>
      <c r="C106" s="969"/>
      <c r="D106" s="969"/>
      <c r="E106" s="969"/>
      <c r="F106" s="969"/>
      <c r="G106" s="969"/>
      <c r="H106" s="969"/>
      <c r="I106" s="970"/>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4"/>
      <c r="Q106" s="1085"/>
      <c r="R106" s="522" t="str">
        <f>IFERROR(IF(OR('別紙様式3-2（４・５月）'!Z108="ベア加算",'別紙様式3-2（４・５月）'!R108=""),"",P106*VLOOKUP(N106,【参考】数式用!$AD$2:$AH$37,MATCH(O106,【参考】数式用!$K$4:$N$4,0)+1,0)),"")</f>
        <v/>
      </c>
      <c r="S106" s="72"/>
      <c r="T106" s="1086"/>
      <c r="U106" s="1087"/>
      <c r="V106" s="520" t="str">
        <f>IFERROR(IF(AND('別紙様式3-2（４・５月）'!O108="",O106&lt;&gt;""),P106,P106*VLOOKUP(AF106,【参考】数式用4!$EY$3:$GF$106,MATCH(N106,【参考】数式用4!$EY$2:$GF$2,0))),"")</f>
        <v/>
      </c>
      <c r="W106" s="49"/>
      <c r="X106" s="71"/>
      <c r="Y106" s="1054" t="str">
        <f>IFERROR(IF(OR('別紙様式3-2（４・５月）'!Z108="ベア加算",'別紙様式3-2（４・５月）'!R108=""),"",W106*VLOOKUP(N106,【参考】数式用!$AD$2:$AH$27,MATCH(O106,【参考】数式用!$K$4:$N$4,0)+1,0)),"")</f>
        <v/>
      </c>
      <c r="Z106" s="1055"/>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68" t="str">
        <f>IF(基本情報入力シート!C146="","",基本情報入力シート!C146)</f>
        <v/>
      </c>
      <c r="C107" s="969"/>
      <c r="D107" s="969"/>
      <c r="E107" s="969"/>
      <c r="F107" s="969"/>
      <c r="G107" s="969"/>
      <c r="H107" s="969"/>
      <c r="I107" s="970"/>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4"/>
      <c r="Q107" s="1085"/>
      <c r="R107" s="522" t="str">
        <f>IFERROR(IF(OR('別紙様式3-2（４・５月）'!Z109="ベア加算",'別紙様式3-2（４・５月）'!R109=""),"",P107*VLOOKUP(N107,【参考】数式用!$AD$2:$AH$37,MATCH(O107,【参考】数式用!$K$4:$N$4,0)+1,0)),"")</f>
        <v/>
      </c>
      <c r="S107" s="72"/>
      <c r="T107" s="1086"/>
      <c r="U107" s="1087"/>
      <c r="V107" s="520" t="str">
        <f>IFERROR(IF(AND('別紙様式3-2（４・５月）'!O109="",O107&lt;&gt;""),P107,P107*VLOOKUP(AF107,【参考】数式用4!$EY$3:$GF$106,MATCH(N107,【参考】数式用4!$EY$2:$GF$2,0))),"")</f>
        <v/>
      </c>
      <c r="W107" s="49"/>
      <c r="X107" s="71"/>
      <c r="Y107" s="1054" t="str">
        <f>IFERROR(IF(OR('別紙様式3-2（４・５月）'!Z109="ベア加算",'別紙様式3-2（４・５月）'!R109=""),"",W107*VLOOKUP(N107,【参考】数式用!$AD$2:$AH$27,MATCH(O107,【参考】数式用!$K$4:$N$4,0)+1,0)),"")</f>
        <v/>
      </c>
      <c r="Z107" s="1055"/>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68" t="str">
        <f>IF(基本情報入力シート!C147="","",基本情報入力シート!C147)</f>
        <v/>
      </c>
      <c r="C108" s="969"/>
      <c r="D108" s="969"/>
      <c r="E108" s="969"/>
      <c r="F108" s="969"/>
      <c r="G108" s="969"/>
      <c r="H108" s="969"/>
      <c r="I108" s="970"/>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4"/>
      <c r="Q108" s="1085"/>
      <c r="R108" s="522" t="str">
        <f>IFERROR(IF(OR('別紙様式3-2（４・５月）'!Z110="ベア加算",'別紙様式3-2（４・５月）'!R110=""),"",P108*VLOOKUP(N108,【参考】数式用!$AD$2:$AH$37,MATCH(O108,【参考】数式用!$K$4:$N$4,0)+1,0)),"")</f>
        <v/>
      </c>
      <c r="S108" s="72"/>
      <c r="T108" s="1086"/>
      <c r="U108" s="1087"/>
      <c r="V108" s="520" t="str">
        <f>IFERROR(IF(AND('別紙様式3-2（４・５月）'!O110="",O108&lt;&gt;""),P108,P108*VLOOKUP(AF108,【参考】数式用4!$EY$3:$GF$106,MATCH(N108,【参考】数式用4!$EY$2:$GF$2,0))),"")</f>
        <v/>
      </c>
      <c r="W108" s="49"/>
      <c r="X108" s="71"/>
      <c r="Y108" s="1054" t="str">
        <f>IFERROR(IF(OR('別紙様式3-2（４・５月）'!Z110="ベア加算",'別紙様式3-2（４・５月）'!R110=""),"",W108*VLOOKUP(N108,【参考】数式用!$AD$2:$AH$27,MATCH(O108,【参考】数式用!$K$4:$N$4,0)+1,0)),"")</f>
        <v/>
      </c>
      <c r="Z108" s="1055"/>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68" t="str">
        <f>IF(基本情報入力シート!C148="","",基本情報入力シート!C148)</f>
        <v/>
      </c>
      <c r="C109" s="969"/>
      <c r="D109" s="969"/>
      <c r="E109" s="969"/>
      <c r="F109" s="969"/>
      <c r="G109" s="969"/>
      <c r="H109" s="969"/>
      <c r="I109" s="970"/>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4"/>
      <c r="Q109" s="1085"/>
      <c r="R109" s="522" t="str">
        <f>IFERROR(IF(OR('別紙様式3-2（４・５月）'!Z111="ベア加算",'別紙様式3-2（４・５月）'!R111=""),"",P109*VLOOKUP(N109,【参考】数式用!$AD$2:$AH$37,MATCH(O109,【参考】数式用!$K$4:$N$4,0)+1,0)),"")</f>
        <v/>
      </c>
      <c r="S109" s="72"/>
      <c r="T109" s="1086"/>
      <c r="U109" s="1087"/>
      <c r="V109" s="520" t="str">
        <f>IFERROR(IF(AND('別紙様式3-2（４・５月）'!O111="",O109&lt;&gt;""),P109,P109*VLOOKUP(AF109,【参考】数式用4!$EY$3:$GF$106,MATCH(N109,【参考】数式用4!$EY$2:$GF$2,0))),"")</f>
        <v/>
      </c>
      <c r="W109" s="49"/>
      <c r="X109" s="71"/>
      <c r="Y109" s="1054" t="str">
        <f>IFERROR(IF(OR('別紙様式3-2（４・５月）'!Z111="ベア加算",'別紙様式3-2（４・５月）'!R111=""),"",W109*VLOOKUP(N109,【参考】数式用!$AD$2:$AH$27,MATCH(O109,【参考】数式用!$K$4:$N$4,0)+1,0)),"")</f>
        <v/>
      </c>
      <c r="Z109" s="1055"/>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68" t="str">
        <f>IF(基本情報入力シート!C149="","",基本情報入力シート!C149)</f>
        <v/>
      </c>
      <c r="C110" s="969"/>
      <c r="D110" s="969"/>
      <c r="E110" s="969"/>
      <c r="F110" s="969"/>
      <c r="G110" s="969"/>
      <c r="H110" s="969"/>
      <c r="I110" s="970"/>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4"/>
      <c r="Q110" s="1085"/>
      <c r="R110" s="522" t="str">
        <f>IFERROR(IF(OR('別紙様式3-2（４・５月）'!Z112="ベア加算",'別紙様式3-2（４・５月）'!R112=""),"",P110*VLOOKUP(N110,【参考】数式用!$AD$2:$AH$37,MATCH(O110,【参考】数式用!$K$4:$N$4,0)+1,0)),"")</f>
        <v/>
      </c>
      <c r="S110" s="72"/>
      <c r="T110" s="1086"/>
      <c r="U110" s="1087"/>
      <c r="V110" s="520" t="str">
        <f>IFERROR(IF(AND('別紙様式3-2（４・５月）'!O112="",O110&lt;&gt;""),P110,P110*VLOOKUP(AF110,【参考】数式用4!$EY$3:$GF$106,MATCH(N110,【参考】数式用4!$EY$2:$GF$2,0))),"")</f>
        <v/>
      </c>
      <c r="W110" s="49"/>
      <c r="X110" s="71"/>
      <c r="Y110" s="1054" t="str">
        <f>IFERROR(IF(OR('別紙様式3-2（４・５月）'!Z112="ベア加算",'別紙様式3-2（４・５月）'!R112=""),"",W110*VLOOKUP(N110,【参考】数式用!$AD$2:$AH$27,MATCH(O110,【参考】数式用!$K$4:$N$4,0)+1,0)),"")</f>
        <v/>
      </c>
      <c r="Z110" s="1055"/>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68" t="str">
        <f>IF(基本情報入力シート!C150="","",基本情報入力シート!C150)</f>
        <v/>
      </c>
      <c r="C111" s="969"/>
      <c r="D111" s="969"/>
      <c r="E111" s="969"/>
      <c r="F111" s="969"/>
      <c r="G111" s="969"/>
      <c r="H111" s="969"/>
      <c r="I111" s="970"/>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4"/>
      <c r="Q111" s="1085"/>
      <c r="R111" s="522" t="str">
        <f>IFERROR(IF(OR('別紙様式3-2（４・５月）'!Z113="ベア加算",'別紙様式3-2（４・５月）'!R113=""),"",P111*VLOOKUP(N111,【参考】数式用!$AD$2:$AH$37,MATCH(O111,【参考】数式用!$K$4:$N$4,0)+1,0)),"")</f>
        <v/>
      </c>
      <c r="S111" s="72"/>
      <c r="T111" s="1086"/>
      <c r="U111" s="1087"/>
      <c r="V111" s="520" t="str">
        <f>IFERROR(IF(AND('別紙様式3-2（４・５月）'!O113="",O111&lt;&gt;""),P111,P111*VLOOKUP(AF111,【参考】数式用4!$EY$3:$GF$106,MATCH(N111,【参考】数式用4!$EY$2:$GF$2,0))),"")</f>
        <v/>
      </c>
      <c r="W111" s="49"/>
      <c r="X111" s="71"/>
      <c r="Y111" s="1054" t="str">
        <f>IFERROR(IF(OR('別紙様式3-2（４・５月）'!Z113="ベア加算",'別紙様式3-2（４・５月）'!R113=""),"",W111*VLOOKUP(N111,【参考】数式用!$AD$2:$AH$27,MATCH(O111,【参考】数式用!$K$4:$N$4,0)+1,0)),"")</f>
        <v/>
      </c>
      <c r="Z111" s="1055"/>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68" t="str">
        <f>IF(基本情報入力シート!C151="","",基本情報入力シート!C151)</f>
        <v/>
      </c>
      <c r="C112" s="969"/>
      <c r="D112" s="969"/>
      <c r="E112" s="969"/>
      <c r="F112" s="969"/>
      <c r="G112" s="969"/>
      <c r="H112" s="969"/>
      <c r="I112" s="970"/>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4"/>
      <c r="Q112" s="1085"/>
      <c r="R112" s="522" t="str">
        <f>IFERROR(IF(OR('別紙様式3-2（４・５月）'!Z114="ベア加算",'別紙様式3-2（４・５月）'!R114=""),"",P112*VLOOKUP(N112,【参考】数式用!$AD$2:$AH$37,MATCH(O112,【参考】数式用!$K$4:$N$4,0)+1,0)),"")</f>
        <v/>
      </c>
      <c r="S112" s="72"/>
      <c r="T112" s="1086"/>
      <c r="U112" s="1087"/>
      <c r="V112" s="520" t="str">
        <f>IFERROR(IF(AND('別紙様式3-2（４・５月）'!O114="",O112&lt;&gt;""),P112,P112*VLOOKUP(AF112,【参考】数式用4!$EY$3:$GF$106,MATCH(N112,【参考】数式用4!$EY$2:$GF$2,0))),"")</f>
        <v/>
      </c>
      <c r="W112" s="49"/>
      <c r="X112" s="71"/>
      <c r="Y112" s="1054" t="str">
        <f>IFERROR(IF(OR('別紙様式3-2（４・５月）'!Z114="ベア加算",'別紙様式3-2（４・５月）'!R114=""),"",W112*VLOOKUP(N112,【参考】数式用!$AD$2:$AH$27,MATCH(O112,【参考】数式用!$K$4:$N$4,0)+1,0)),"")</f>
        <v/>
      </c>
      <c r="Z112" s="1055"/>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68" t="str">
        <f>IF(基本情報入力シート!C152="","",基本情報入力シート!C152)</f>
        <v/>
      </c>
      <c r="C113" s="969"/>
      <c r="D113" s="969"/>
      <c r="E113" s="969"/>
      <c r="F113" s="969"/>
      <c r="G113" s="969"/>
      <c r="H113" s="969"/>
      <c r="I113" s="970"/>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4"/>
      <c r="Q113" s="1085"/>
      <c r="R113" s="522" t="str">
        <f>IFERROR(IF(OR('別紙様式3-2（４・５月）'!Z115="ベア加算",'別紙様式3-2（４・５月）'!R115=""),"",P113*VLOOKUP(N113,【参考】数式用!$AD$2:$AH$37,MATCH(O113,【参考】数式用!$K$4:$N$4,0)+1,0)),"")</f>
        <v/>
      </c>
      <c r="S113" s="72"/>
      <c r="T113" s="1086"/>
      <c r="U113" s="1087"/>
      <c r="V113" s="520" t="str">
        <f>IFERROR(IF(AND('別紙様式3-2（４・５月）'!O115="",O113&lt;&gt;""),P113,P113*VLOOKUP(AF113,【参考】数式用4!$EY$3:$GF$106,MATCH(N113,【参考】数式用4!$EY$2:$GF$2,0))),"")</f>
        <v/>
      </c>
      <c r="W113" s="50"/>
      <c r="X113" s="71"/>
      <c r="Y113" s="1054" t="str">
        <f>IFERROR(IF(OR('別紙様式3-2（４・５月）'!Z115="ベア加算",'別紙様式3-2（４・５月）'!R115=""),"",W113*VLOOKUP(N113,【参考】数式用!$AD$2:$AH$27,MATCH(O113,【参考】数式用!$K$4:$N$4,0)+1,0)),"")</f>
        <v/>
      </c>
      <c r="Z113" s="1055"/>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algorithmName="SHA-512" hashValue="4f1Z7Wn0jlIGPpE9CJQcGaa+gvWQcSiZo909NLQLcRL+m1HcV1apTnUImFShtAo2CrU2W13QlHDzTLz5T5+i0w==" saltValue="wv67yy85paGMtMo3JWc1ng==" spinCount="100000" sheet="1" objects="1" scenarios="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0" t="s">
        <v>90</v>
      </c>
      <c r="B2" s="1155" t="s">
        <v>2113</v>
      </c>
      <c r="C2" s="1156"/>
      <c r="D2" s="1156"/>
      <c r="E2" s="1157"/>
      <c r="F2" s="1142" t="s">
        <v>2114</v>
      </c>
      <c r="G2" s="1143"/>
      <c r="H2" s="1143"/>
      <c r="I2" s="1144" t="s">
        <v>2115</v>
      </c>
      <c r="J2" s="1145"/>
      <c r="K2" s="1148" t="s">
        <v>2116</v>
      </c>
      <c r="L2" s="1149"/>
      <c r="M2" s="1149"/>
      <c r="N2" s="1149"/>
      <c r="O2" s="1149"/>
      <c r="P2" s="1149"/>
      <c r="Q2" s="1149"/>
      <c r="R2" s="1149"/>
      <c r="S2" s="1149"/>
      <c r="T2" s="1149"/>
      <c r="U2" s="1149"/>
      <c r="V2" s="1149"/>
      <c r="W2" s="1149"/>
      <c r="X2" s="1149"/>
      <c r="Y2" s="1149"/>
      <c r="Z2" s="1149"/>
      <c r="AA2" s="1149"/>
      <c r="AB2" s="1150"/>
      <c r="AC2" s="8"/>
      <c r="AD2" s="1137" t="s">
        <v>90</v>
      </c>
      <c r="AE2" s="1131" t="s">
        <v>1938</v>
      </c>
      <c r="AF2" s="1132"/>
      <c r="AG2" s="1132"/>
      <c r="AH2" s="1133"/>
      <c r="AI2" s="8"/>
      <c r="AJ2" s="30" t="s">
        <v>1925</v>
      </c>
      <c r="AK2" s="8"/>
      <c r="AL2" s="20" t="s">
        <v>1984</v>
      </c>
    </row>
    <row r="3" spans="1:38" ht="35.25" customHeight="1" thickBot="1">
      <c r="A3" s="1141"/>
      <c r="B3" s="1158" t="s">
        <v>2018</v>
      </c>
      <c r="C3" s="1159"/>
      <c r="D3" s="1159"/>
      <c r="E3" s="1160"/>
      <c r="F3" s="1151" t="s">
        <v>91</v>
      </c>
      <c r="G3" s="1151"/>
      <c r="H3" s="1151"/>
      <c r="I3" s="1146"/>
      <c r="J3" s="1147"/>
      <c r="K3" s="1152" t="s">
        <v>92</v>
      </c>
      <c r="L3" s="1153"/>
      <c r="M3" s="1153"/>
      <c r="N3" s="1153"/>
      <c r="O3" s="1153"/>
      <c r="P3" s="1153"/>
      <c r="Q3" s="1153"/>
      <c r="R3" s="1153"/>
      <c r="S3" s="1153"/>
      <c r="T3" s="1153"/>
      <c r="U3" s="1153"/>
      <c r="V3" s="1153"/>
      <c r="W3" s="1153"/>
      <c r="X3" s="1153"/>
      <c r="Y3" s="1153"/>
      <c r="Z3" s="1153"/>
      <c r="AA3" s="1153"/>
      <c r="AB3" s="1154"/>
      <c r="AC3" s="8"/>
      <c r="AD3" s="1138"/>
      <c r="AE3" s="1134"/>
      <c r="AF3" s="1135"/>
      <c r="AG3" s="1135"/>
      <c r="AH3" s="1136"/>
      <c r="AI3" s="8"/>
      <c r="AJ3" s="31"/>
      <c r="AK3" s="8"/>
      <c r="AL3" s="22" t="s">
        <v>1985</v>
      </c>
    </row>
    <row r="4" spans="1:38" ht="23.25" customHeight="1" thickBot="1">
      <c r="A4" s="1141"/>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39"/>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1" t="s">
        <v>2039</v>
      </c>
      <c r="AM2" s="1161"/>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2025-07-22T00:17:38Z</dcterms:modified>
</cp:coreProperties>
</file>