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Ｒ_生産基盤整備事業\02 農業水利施設保全対策事業　両筑\99 農業競争力強化基盤整備事業　両筑第6地区\02_設計書\R7K1_水路補修工事（2工区・3-3工区）\01_起工関連\公告資料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内訳書!$J$1:$O$198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内訳書!$O$196</definedName>
    <definedName name="工事番号" localSheetId="0">内訳書!$K$8</definedName>
    <definedName name="工事番号">#REF!</definedName>
    <definedName name="工事費計" localSheetId="0">内訳書!$O$198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内訳書!$O$197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33" i="41"/>
  <c r="O24" i="41" s="1"/>
  <c r="O23" i="41" s="1"/>
  <c r="O43" i="41"/>
  <c r="O49" i="41"/>
  <c r="O59" i="41"/>
  <c r="O48" i="41" s="1"/>
  <c r="O71" i="41"/>
  <c r="O82" i="41"/>
  <c r="O94" i="41"/>
  <c r="O102" i="41"/>
  <c r="O103" i="41"/>
  <c r="O107" i="41"/>
  <c r="O123" i="41"/>
  <c r="O106" i="41" s="1"/>
  <c r="O132" i="41"/>
  <c r="O140" i="41"/>
  <c r="O131" i="41" s="1"/>
  <c r="O130" i="41" s="1"/>
  <c r="O149" i="41"/>
  <c r="O154" i="41"/>
  <c r="O158" i="41"/>
  <c r="O153" i="41" s="1"/>
  <c r="O162" i="41"/>
  <c r="O161" i="41" s="1"/>
  <c r="O166" i="41"/>
  <c r="O170" i="41"/>
  <c r="O171" i="41"/>
  <c r="O178" i="41"/>
  <c r="O177" i="41" s="1"/>
  <c r="O176" i="41" s="1"/>
  <c r="O174" i="41" s="1"/>
  <c r="O173" i="41" s="1"/>
  <c r="O183" i="41"/>
  <c r="O182" i="41" s="1"/>
  <c r="O184" i="41"/>
  <c r="O189" i="41"/>
  <c r="O191" i="41"/>
  <c r="O22" i="41" l="1"/>
  <c r="O21" i="41" s="1"/>
  <c r="O194" i="41" s="1"/>
  <c r="O196" i="41" s="1"/>
  <c r="O197" i="41" l="1"/>
  <c r="O198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<sst xmlns="http://schemas.openxmlformats.org/spreadsheetml/2006/main" count="568" uniqueCount="240">
  <si>
    <t>#&amp;$SKHDIN_HINAGATA3#&amp;$</t>
  </si>
  <si>
    <t>07-7549190010715</t>
  </si>
  <si>
    <t>水路補修工事（2工区・3-3工区）</t>
  </si>
  <si>
    <t>工事費内訳書</t>
  </si>
  <si>
    <t>20250620114225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</si>
  <si>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</si>
  <si>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</si>
  <si>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</si>
  <si>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</si>
  <si>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</si>
  <si>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</si>
  <si>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</si>
  <si>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</si>
  <si>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</si>
  <si>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</si>
  <si>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</si>
  <si>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</si>
  <si>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</si>
  <si>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</si>
  <si>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</si>
  <si>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</si>
  <si>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</si>
  <si>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</si>
  <si>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両筑第6地区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</si>
  <si>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</si>
  <si>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</si>
  <si>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</si>
  <si>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</si>
  <si>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</si>
  <si>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</si>
  <si>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</si>
  <si>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</si>
  <si>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</si>
  <si>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</si>
  <si>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</si>
  <si>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</si>
  <si>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</si>
  <si>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</si>
  <si>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</si>
  <si>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</si>
  <si>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</si>
  <si>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</si>
  <si>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</si>
  <si>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管更生</t>
  </si>
  <si>
    <t>2工区　φ900</t>
  </si>
  <si>
    <t xml:space="preserve">      材料</t>
  </si>
  <si>
    <t xml:space="preserve">       ライニング材</t>
  </si>
  <si>
    <t>ｍ</t>
  </si>
  <si>
    <t xml:space="preserve">       未含侵ライナー</t>
  </si>
  <si>
    <t xml:space="preserve">       サイクルホース</t>
  </si>
  <si>
    <t xml:space="preserve">       管口補強材</t>
  </si>
  <si>
    <t xml:space="preserve">       ライナーエンド</t>
  </si>
  <si>
    <t>個</t>
  </si>
  <si>
    <t xml:space="preserve">       端部接合バンド</t>
  </si>
  <si>
    <t xml:space="preserve">      ライニング工</t>
  </si>
  <si>
    <t xml:space="preserve">       ライニング準備工</t>
  </si>
  <si>
    <t>箇所</t>
  </si>
  <si>
    <t xml:space="preserve">       反転挿入工</t>
  </si>
  <si>
    <t xml:space="preserve">       硬化養生工</t>
  </si>
  <si>
    <t>満水</t>
  </si>
  <si>
    <t xml:space="preserve">       ライニング跡片付け工</t>
  </si>
  <si>
    <t xml:space="preserve">       発進管口切断仕上工</t>
  </si>
  <si>
    <t xml:space="preserve">       到達管口切断仕上工</t>
  </si>
  <si>
    <t xml:space="preserve">       端部樹脂パテ仕上工</t>
  </si>
  <si>
    <t xml:space="preserve">       端部接合バンド設置工</t>
  </si>
  <si>
    <t xml:space="preserve">       用水</t>
  </si>
  <si>
    <t>m3</t>
  </si>
  <si>
    <t xml:space="preserve">      付帯工</t>
  </si>
  <si>
    <t xml:space="preserve">       管内洗浄工</t>
  </si>
  <si>
    <t xml:space="preserve">       管内目視調査工</t>
  </si>
  <si>
    <t xml:space="preserve">       くさび式支保設置撤去工</t>
  </si>
  <si>
    <t>空m3</t>
  </si>
  <si>
    <t xml:space="preserve">       更生材廃棄物処理費</t>
  </si>
  <si>
    <t xml:space="preserve">     改築</t>
  </si>
  <si>
    <t>3-3工区　φ800,900</t>
  </si>
  <si>
    <t xml:space="preserve">      管体土工</t>
  </si>
  <si>
    <t xml:space="preserve">       土砂掘削</t>
  </si>
  <si>
    <t>土砂</t>
  </si>
  <si>
    <t xml:space="preserve">       基面整正</t>
  </si>
  <si>
    <t>㎡</t>
  </si>
  <si>
    <t xml:space="preserve">       人力荒仕上げ</t>
  </si>
  <si>
    <t xml:space="preserve">       基礎工1</t>
  </si>
  <si>
    <t>山砂（SP相当品以上）</t>
  </si>
  <si>
    <t xml:space="preserve">       基礎工2</t>
  </si>
  <si>
    <t xml:space="preserve">       埋戻1</t>
  </si>
  <si>
    <t>粘性土・礫質土</t>
  </si>
  <si>
    <t xml:space="preserve">       埋戻2</t>
  </si>
  <si>
    <t xml:space="preserve">       埋戻3</t>
  </si>
  <si>
    <t xml:space="preserve">       作業残土処理</t>
  </si>
  <si>
    <t>第3種建設発生土</t>
  </si>
  <si>
    <t xml:space="preserve">      管体工</t>
  </si>
  <si>
    <t>【管材】　DCIPφ900</t>
  </si>
  <si>
    <t xml:space="preserve">       ダクタイル鋳鉄管（直管）</t>
  </si>
  <si>
    <t>AL2種　ALW-K形　φ900　定尺L=6.000m</t>
  </si>
  <si>
    <t>本</t>
  </si>
  <si>
    <t xml:space="preserve">       ダクタイル鋳鉄管（切用管）</t>
  </si>
  <si>
    <t>AL2種　ALW形　φ900　定尺L=6.000m</t>
  </si>
  <si>
    <t>DD種　K形　φ900　定尺L=6.000m</t>
  </si>
  <si>
    <t xml:space="preserve">       ダクタイル鋳鉄管（異形管）</t>
  </si>
  <si>
    <t>K形　片受曲管　φ900　11°1/4</t>
  </si>
  <si>
    <t>K形　片受曲管　φ900　5°5/8</t>
  </si>
  <si>
    <t>K形　両受曲管　φ900　5°5/8</t>
  </si>
  <si>
    <t>FT継手　φ900　RC管+DCIP管接続</t>
  </si>
  <si>
    <t>K形　受挿し片落管　φ900×φ800</t>
  </si>
  <si>
    <t xml:space="preserve">       ダクタイル鋳鉄管接合部品</t>
  </si>
  <si>
    <t>K形　普通押輪　φ900用</t>
  </si>
  <si>
    <t>組</t>
  </si>
  <si>
    <t xml:space="preserve">       管切断</t>
  </si>
  <si>
    <t>DCIP　φ900</t>
  </si>
  <si>
    <t xml:space="preserve">       埋設表示テープ</t>
  </si>
  <si>
    <t>【布設】　DCIPφ900</t>
  </si>
  <si>
    <t xml:space="preserve">       ダクタイル鋳鉄管機械布設（直管）</t>
  </si>
  <si>
    <t xml:space="preserve">       ダクタイル鋳鉄管機械布設　（切用管）</t>
  </si>
  <si>
    <t>AL2種　甲切管　φ900　ALW-K形　1/2未満</t>
  </si>
  <si>
    <t>DD種　甲切管　φ900　K-ALW形　1/2以上</t>
  </si>
  <si>
    <t>乙切管　φ900　ALW-K形　1/2未満</t>
  </si>
  <si>
    <t>乙切管　φ900　K形　1/2未満</t>
  </si>
  <si>
    <t xml:space="preserve">       ダクタイル鋳鉄管機械布設　（異形管）</t>
  </si>
  <si>
    <t>FT継手　φ900　RC+DCIP管接続</t>
  </si>
  <si>
    <t>【管材】　DCIPφ800</t>
  </si>
  <si>
    <t>AL2種　ALW形　φ800　定尺L=6.000m</t>
  </si>
  <si>
    <t>AL2種　ALW-K形　φ800　定尺L=6.000m</t>
  </si>
  <si>
    <t>DD種　K形　φ800　定尺L=6.000m</t>
  </si>
  <si>
    <t>DD種　K-ALW形　φ800　定尺L=6.000m</t>
  </si>
  <si>
    <t>K形　片受曲管　φ800　11°1/4</t>
  </si>
  <si>
    <t>K形　継輪　φ800</t>
  </si>
  <si>
    <t>K形　普通押輪　φ800用</t>
  </si>
  <si>
    <t>DCIP　φ800</t>
  </si>
  <si>
    <t>【布設】　DCIPφ800</t>
  </si>
  <si>
    <t>AL2種　甲切管　φ800　ALW形　1/2未満</t>
  </si>
  <si>
    <t>乙切管　φ800　ALW形　1/2未満</t>
  </si>
  <si>
    <t xml:space="preserve">     スラストブロック工</t>
  </si>
  <si>
    <t xml:space="preserve">      スラストブロック工</t>
  </si>
  <si>
    <t xml:space="preserve">       コンクリート</t>
  </si>
  <si>
    <t xml:space="preserve">       型枠</t>
  </si>
  <si>
    <t xml:space="preserve">     撤去・復旧工</t>
  </si>
  <si>
    <t xml:space="preserve">      撤去工</t>
  </si>
  <si>
    <t xml:space="preserve">       既設U-300B撤去</t>
  </si>
  <si>
    <t>再利用</t>
  </si>
  <si>
    <t xml:space="preserve">       既設鍬止ブロック撤去</t>
  </si>
  <si>
    <t xml:space="preserve">       既設マンホール撤去</t>
  </si>
  <si>
    <t>基</t>
  </si>
  <si>
    <t xml:space="preserve">       既設空気抜工コンクリート取壊し</t>
  </si>
  <si>
    <t>有筋</t>
  </si>
  <si>
    <t xml:space="preserve">       既設RCφ900取壊し</t>
  </si>
  <si>
    <t xml:space="preserve">       既設RCφ800取壊し</t>
  </si>
  <si>
    <t xml:space="preserve">       スラストブロック取壊し</t>
  </si>
  <si>
    <t>無筋</t>
  </si>
  <si>
    <t xml:space="preserve">       巻立コンクリート取壊し</t>
  </si>
  <si>
    <t xml:space="preserve">       既設土留工取壊し</t>
  </si>
  <si>
    <t xml:space="preserve">       舗装版切断</t>
  </si>
  <si>
    <t>AS舗装（15cm以下）</t>
  </si>
  <si>
    <t xml:space="preserve">       舗装版破砕</t>
  </si>
  <si>
    <t xml:space="preserve">       産廃運搬・処理</t>
  </si>
  <si>
    <t>Co殻　有筋</t>
  </si>
  <si>
    <t>Co殻　無筋</t>
  </si>
  <si>
    <t>As殻</t>
  </si>
  <si>
    <t>汚泥</t>
  </si>
  <si>
    <t xml:space="preserve">      復旧工</t>
  </si>
  <si>
    <t xml:space="preserve">       U-300B復旧</t>
  </si>
  <si>
    <t>発生品</t>
  </si>
  <si>
    <t xml:space="preserve">       鍬止ブロック復旧</t>
  </si>
  <si>
    <t xml:space="preserve">       土留工復旧</t>
  </si>
  <si>
    <t>H=0.9m</t>
  </si>
  <si>
    <t>H=1.1m</t>
  </si>
  <si>
    <t xml:space="preserve">       路盤（車道・路肩部）</t>
  </si>
  <si>
    <t>タイプE　RC-40　t=15cm</t>
  </si>
  <si>
    <t xml:space="preserve">       表層（車道・路肩部）</t>
  </si>
  <si>
    <t>タイプE　再生密粒度As　t=5cm</t>
  </si>
  <si>
    <t xml:space="preserve">    直接工事費（仮設工）</t>
  </si>
  <si>
    <t xml:space="preserve">     片到達立坑工</t>
  </si>
  <si>
    <t>2工区</t>
  </si>
  <si>
    <t xml:space="preserve">      作業土工</t>
  </si>
  <si>
    <t xml:space="preserve">       掘削（土砂）</t>
  </si>
  <si>
    <t>人力</t>
  </si>
  <si>
    <t xml:space="preserve">      仮設土留工</t>
  </si>
  <si>
    <t xml:space="preserve">       軽量鋼矢板工</t>
  </si>
  <si>
    <t>Ⅱ型　L=2.5m以下</t>
  </si>
  <si>
    <t xml:space="preserve">       軽量鋼矢板</t>
  </si>
  <si>
    <t>軽量型[賃料]</t>
  </si>
  <si>
    <t>ｔ供用日</t>
  </si>
  <si>
    <t>［修理費及び損耗費］</t>
  </si>
  <si>
    <t>ton</t>
  </si>
  <si>
    <t xml:space="preserve">       アルミ切梁</t>
  </si>
  <si>
    <t>水圧サポート　B=2.3m用[賃料]</t>
  </si>
  <si>
    <t>本供用日</t>
  </si>
  <si>
    <t>水圧サポート　B=2.3m用[基本料]</t>
  </si>
  <si>
    <t xml:space="preserve">       アルミ腹起し材</t>
  </si>
  <si>
    <t>130mm×80mm×L=4.0m[賃料]</t>
  </si>
  <si>
    <t>130mm×80mm×L=4.0m[基本料]</t>
  </si>
  <si>
    <t xml:space="preserve">       水圧手動ポンプ</t>
  </si>
  <si>
    <t>タンク水量15～19L[賃料・基本料]</t>
  </si>
  <si>
    <t>台･日</t>
  </si>
  <si>
    <t xml:space="preserve">      管渠工</t>
  </si>
  <si>
    <t xml:space="preserve">       既設RCφ900切断</t>
  </si>
  <si>
    <t xml:space="preserve">     仮設工</t>
  </si>
  <si>
    <t xml:space="preserve">      仮設ヤード設置・撤去工</t>
  </si>
  <si>
    <t xml:space="preserve">       土木シート</t>
  </si>
  <si>
    <t xml:space="preserve">       産廃処理</t>
  </si>
  <si>
    <t>廃プラ</t>
  </si>
  <si>
    <t xml:space="preserve">       敷鉄板</t>
  </si>
  <si>
    <t>設置～賃料～撤去</t>
  </si>
  <si>
    <t xml:space="preserve">      耕地復旧工</t>
  </si>
  <si>
    <t xml:space="preserve">       表土掘削・埋戻</t>
  </si>
  <si>
    <t xml:space="preserve">       耕起</t>
  </si>
  <si>
    <t>3-3工区</t>
  </si>
  <si>
    <t xml:space="preserve">      仮設ヤード兼工事用道路設置・撤去</t>
  </si>
  <si>
    <t xml:space="preserve">       畦畔ブロック復旧</t>
  </si>
  <si>
    <t xml:space="preserve">     安全工</t>
  </si>
  <si>
    <t xml:space="preserve">      交通誘導員</t>
  </si>
  <si>
    <t xml:space="preserve">       交通誘導員</t>
  </si>
  <si>
    <t>人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</si>
  <si>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</si>
  <si>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</si>
  <si>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</si>
  <si>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</si>
  <si>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</si>
  <si>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</si>
  <si>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仮設材輸送</t>
  </si>
  <si>
    <t>敷鉄板</t>
  </si>
  <si>
    <t>軽量鋼矢板</t>
  </si>
  <si>
    <t xml:space="preserve">        支給品輸送</t>
  </si>
  <si>
    <t xml:space="preserve">     準備費</t>
  </si>
  <si>
    <t xml:space="preserve">      伐採</t>
  </si>
  <si>
    <t xml:space="preserve">       伐採</t>
  </si>
  <si>
    <t xml:space="preserve">        刈払工</t>
  </si>
  <si>
    <t>ha</t>
  </si>
  <si>
    <t xml:space="preserve">        集積工</t>
  </si>
  <si>
    <t xml:space="preserve">        産廃処理</t>
  </si>
  <si>
    <t>伐採材</t>
  </si>
  <si>
    <t xml:space="preserve">        産廃運搬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</si>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</sst>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99"/>
  <sheetViews>
    <sheetView showGridLines="0" tabSelected="1" topLeftCell="J190" zoomScale="90" zoomScaleNormal="90" workbookViewId="0">
      <selection activeCell="J1" sqref="J1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+O22+O173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+O23+O130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+O24+O48+O102+O106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44</v>
      </c>
      <c r="M24" s="30">
        <v>1</v>
      </c>
      <c r="N24" s="31" t="s">
        <v>40</v>
      </c>
      <c r="O24" s="32">
        <f>+O25+O33+O43</f>
        <v>0</v>
      </c>
      <c r="P24" s="28"/>
    </row>
    <row r="25" spans="1:17" x14ac:dyDescent="0.15">
      <c r="E25" s="1">
        <v>6</v>
      </c>
      <c r="G25" s="1">
        <v>10</v>
      </c>
      <c r="K25" s="29" t="s">
        <v>45</v>
      </c>
      <c r="L25" s="29" t="s">
        <v>38</v>
      </c>
      <c r="M25" s="30">
        <v>1</v>
      </c>
      <c r="N25" s="31" t="s">
        <v>40</v>
      </c>
      <c r="O25" s="32">
        <f>+O26+O27+O28+O29+O30+O31+O32</f>
        <v>0</v>
      </c>
      <c r="P25" s="28"/>
    </row>
    <row r="26" spans="1:17" x14ac:dyDescent="0.15">
      <c r="E26" s="1">
        <v>7</v>
      </c>
      <c r="G26" s="1">
        <v>11</v>
      </c>
      <c r="K26" s="29" t="s">
        <v>46</v>
      </c>
      <c r="L26" s="29" t="s">
        <v>38</v>
      </c>
      <c r="M26" s="30">
        <v>124.19</v>
      </c>
      <c r="N26" s="31" t="s">
        <v>47</v>
      </c>
      <c r="O26" s="33"/>
      <c r="P26" s="28"/>
    </row>
    <row r="27" spans="1:17" x14ac:dyDescent="0.15">
      <c r="E27" s="1">
        <v>8</v>
      </c>
      <c r="G27" s="1">
        <v>11</v>
      </c>
      <c r="K27" s="29" t="s">
        <v>48</v>
      </c>
      <c r="L27" s="29" t="s">
        <v>38</v>
      </c>
      <c r="M27" s="30">
        <v>7.9</v>
      </c>
      <c r="N27" s="31" t="s">
        <v>47</v>
      </c>
      <c r="O27" s="33"/>
      <c r="P27" s="28"/>
    </row>
    <row r="28" spans="1:17" x14ac:dyDescent="0.15">
      <c r="E28" s="1">
        <v>9</v>
      </c>
      <c r="G28" s="1">
        <v>11</v>
      </c>
      <c r="K28" s="29" t="s">
        <v>48</v>
      </c>
      <c r="L28" s="29" t="s">
        <v>38</v>
      </c>
      <c r="M28" s="30">
        <v>1</v>
      </c>
      <c r="N28" s="31" t="s">
        <v>47</v>
      </c>
      <c r="O28" s="33"/>
      <c r="P28" s="28"/>
    </row>
    <row r="29" spans="1:17" x14ac:dyDescent="0.15">
      <c r="E29" s="1">
        <v>10</v>
      </c>
      <c r="G29" s="1">
        <v>11</v>
      </c>
      <c r="K29" s="29" t="s">
        <v>49</v>
      </c>
      <c r="L29" s="29" t="s">
        <v>38</v>
      </c>
      <c r="M29" s="30">
        <v>244.38</v>
      </c>
      <c r="N29" s="31" t="s">
        <v>47</v>
      </c>
      <c r="O29" s="33"/>
      <c r="P29" s="28"/>
    </row>
    <row r="30" spans="1:17" x14ac:dyDescent="0.15">
      <c r="E30" s="1">
        <v>11</v>
      </c>
      <c r="G30" s="1">
        <v>11</v>
      </c>
      <c r="K30" s="29" t="s">
        <v>50</v>
      </c>
      <c r="L30" s="29" t="s">
        <v>38</v>
      </c>
      <c r="M30" s="30">
        <v>9.9</v>
      </c>
      <c r="N30" s="31" t="s">
        <v>47</v>
      </c>
      <c r="O30" s="33"/>
      <c r="P30" s="28"/>
    </row>
    <row r="31" spans="1:17" x14ac:dyDescent="0.15">
      <c r="E31" s="1">
        <v>12</v>
      </c>
      <c r="G31" s="1">
        <v>11</v>
      </c>
      <c r="K31" s="29" t="s">
        <v>51</v>
      </c>
      <c r="L31" s="29" t="s">
        <v>38</v>
      </c>
      <c r="M31" s="30">
        <v>1</v>
      </c>
      <c r="N31" s="31" t="s">
        <v>52</v>
      </c>
      <c r="O31" s="33"/>
      <c r="P31" s="28"/>
    </row>
    <row r="32" spans="1:17" x14ac:dyDescent="0.15">
      <c r="E32" s="1">
        <v>13</v>
      </c>
      <c r="G32" s="1">
        <v>11</v>
      </c>
      <c r="K32" s="29" t="s">
        <v>53</v>
      </c>
      <c r="L32" s="29" t="s">
        <v>38</v>
      </c>
      <c r="M32" s="30">
        <v>2</v>
      </c>
      <c r="N32" s="31" t="s">
        <v>52</v>
      </c>
      <c r="O32" s="33"/>
      <c r="P32" s="28"/>
    </row>
    <row r="33" spans="5:16" x14ac:dyDescent="0.15">
      <c r="E33" s="1">
        <v>14</v>
      </c>
      <c r="G33" s="1">
        <v>10</v>
      </c>
      <c r="K33" s="29" t="s">
        <v>54</v>
      </c>
      <c r="L33" s="29" t="s">
        <v>38</v>
      </c>
      <c r="M33" s="30">
        <v>1</v>
      </c>
      <c r="N33" s="31" t="s">
        <v>40</v>
      </c>
      <c r="O33" s="32">
        <f>+O34+O35+O36+O37+O38+O39+O40+O41+O42</f>
        <v>0</v>
      </c>
      <c r="P33" s="28"/>
    </row>
    <row r="34" spans="5:16" x14ac:dyDescent="0.15">
      <c r="E34" s="1">
        <v>15</v>
      </c>
      <c r="G34" s="1">
        <v>11</v>
      </c>
      <c r="K34" s="29" t="s">
        <v>55</v>
      </c>
      <c r="L34" s="29" t="s">
        <v>38</v>
      </c>
      <c r="M34" s="30">
        <v>1</v>
      </c>
      <c r="N34" s="31" t="s">
        <v>56</v>
      </c>
      <c r="O34" s="33"/>
      <c r="P34" s="28"/>
    </row>
    <row r="35" spans="5:16" x14ac:dyDescent="0.15">
      <c r="E35" s="1">
        <v>16</v>
      </c>
      <c r="G35" s="1">
        <v>11</v>
      </c>
      <c r="K35" s="29" t="s">
        <v>57</v>
      </c>
      <c r="L35" s="29" t="s">
        <v>38</v>
      </c>
      <c r="M35" s="30">
        <v>122.19</v>
      </c>
      <c r="N35" s="31" t="s">
        <v>47</v>
      </c>
      <c r="O35" s="33"/>
      <c r="P35" s="28"/>
    </row>
    <row r="36" spans="5:16" x14ac:dyDescent="0.15">
      <c r="E36" s="1">
        <v>17</v>
      </c>
      <c r="G36" s="1">
        <v>11</v>
      </c>
      <c r="K36" s="29" t="s">
        <v>58</v>
      </c>
      <c r="L36" s="29" t="s">
        <v>59</v>
      </c>
      <c r="M36" s="30">
        <v>122.19</v>
      </c>
      <c r="N36" s="31" t="s">
        <v>47</v>
      </c>
      <c r="O36" s="33"/>
      <c r="P36" s="28"/>
    </row>
    <row r="37" spans="5:16" x14ac:dyDescent="0.15">
      <c r="E37" s="1">
        <v>18</v>
      </c>
      <c r="G37" s="1">
        <v>11</v>
      </c>
      <c r="K37" s="29" t="s">
        <v>60</v>
      </c>
      <c r="L37" s="29" t="s">
        <v>38</v>
      </c>
      <c r="M37" s="30">
        <v>1</v>
      </c>
      <c r="N37" s="31" t="s">
        <v>56</v>
      </c>
      <c r="O37" s="33"/>
      <c r="P37" s="28"/>
    </row>
    <row r="38" spans="5:16" x14ac:dyDescent="0.15">
      <c r="E38" s="1">
        <v>19</v>
      </c>
      <c r="G38" s="1">
        <v>11</v>
      </c>
      <c r="K38" s="29" t="s">
        <v>61</v>
      </c>
      <c r="L38" s="29" t="s">
        <v>38</v>
      </c>
      <c r="M38" s="30">
        <v>1</v>
      </c>
      <c r="N38" s="31" t="s">
        <v>56</v>
      </c>
      <c r="O38" s="33"/>
      <c r="P38" s="28"/>
    </row>
    <row r="39" spans="5:16" x14ac:dyDescent="0.15">
      <c r="E39" s="1">
        <v>20</v>
      </c>
      <c r="G39" s="1">
        <v>11</v>
      </c>
      <c r="K39" s="29" t="s">
        <v>62</v>
      </c>
      <c r="L39" s="29" t="s">
        <v>38</v>
      </c>
      <c r="M39" s="30">
        <v>1</v>
      </c>
      <c r="N39" s="31" t="s">
        <v>56</v>
      </c>
      <c r="O39" s="33"/>
      <c r="P39" s="28"/>
    </row>
    <row r="40" spans="5:16" x14ac:dyDescent="0.15">
      <c r="E40" s="1">
        <v>21</v>
      </c>
      <c r="G40" s="1">
        <v>11</v>
      </c>
      <c r="K40" s="29" t="s">
        <v>63</v>
      </c>
      <c r="L40" s="29" t="s">
        <v>38</v>
      </c>
      <c r="M40" s="30">
        <v>5.65</v>
      </c>
      <c r="N40" s="31" t="s">
        <v>47</v>
      </c>
      <c r="O40" s="33"/>
      <c r="P40" s="28"/>
    </row>
    <row r="41" spans="5:16" x14ac:dyDescent="0.15">
      <c r="E41" s="1">
        <v>22</v>
      </c>
      <c r="G41" s="1">
        <v>11</v>
      </c>
      <c r="K41" s="29" t="s">
        <v>64</v>
      </c>
      <c r="L41" s="29" t="s">
        <v>38</v>
      </c>
      <c r="M41" s="30">
        <v>2</v>
      </c>
      <c r="N41" s="31" t="s">
        <v>56</v>
      </c>
      <c r="O41" s="33"/>
      <c r="P41" s="28"/>
    </row>
    <row r="42" spans="5:16" x14ac:dyDescent="0.15">
      <c r="E42" s="1">
        <v>23</v>
      </c>
      <c r="G42" s="1">
        <v>11</v>
      </c>
      <c r="K42" s="29" t="s">
        <v>65</v>
      </c>
      <c r="L42" s="29" t="s">
        <v>38</v>
      </c>
      <c r="M42" s="30">
        <v>77.69</v>
      </c>
      <c r="N42" s="31" t="s">
        <v>66</v>
      </c>
      <c r="O42" s="33"/>
      <c r="P42" s="28"/>
    </row>
    <row r="43" spans="5:16" x14ac:dyDescent="0.15">
      <c r="E43" s="1">
        <v>24</v>
      </c>
      <c r="G43" s="1">
        <v>10</v>
      </c>
      <c r="K43" s="29" t="s">
        <v>67</v>
      </c>
      <c r="L43" s="29" t="s">
        <v>38</v>
      </c>
      <c r="M43" s="30">
        <v>1</v>
      </c>
      <c r="N43" s="31" t="s">
        <v>40</v>
      </c>
      <c r="O43" s="32">
        <f>+O44+O45+O46+O47</f>
        <v>0</v>
      </c>
      <c r="P43" s="28"/>
    </row>
    <row r="44" spans="5:16" x14ac:dyDescent="0.15">
      <c r="E44" s="1">
        <v>25</v>
      </c>
      <c r="G44" s="1">
        <v>11</v>
      </c>
      <c r="K44" s="29" t="s">
        <v>68</v>
      </c>
      <c r="L44" s="29" t="s">
        <v>38</v>
      </c>
      <c r="M44" s="30">
        <v>332</v>
      </c>
      <c r="N44" s="31" t="s">
        <v>47</v>
      </c>
      <c r="O44" s="33"/>
      <c r="P44" s="28"/>
    </row>
    <row r="45" spans="5:16" x14ac:dyDescent="0.15">
      <c r="E45" s="1">
        <v>26</v>
      </c>
      <c r="G45" s="1">
        <v>11</v>
      </c>
      <c r="K45" s="29" t="s">
        <v>69</v>
      </c>
      <c r="L45" s="29" t="s">
        <v>38</v>
      </c>
      <c r="M45" s="30">
        <v>244.38</v>
      </c>
      <c r="N45" s="31" t="s">
        <v>47</v>
      </c>
      <c r="O45" s="33"/>
      <c r="P45" s="28"/>
    </row>
    <row r="46" spans="5:16" x14ac:dyDescent="0.15">
      <c r="E46" s="1">
        <v>27</v>
      </c>
      <c r="G46" s="1">
        <v>11</v>
      </c>
      <c r="K46" s="29" t="s">
        <v>70</v>
      </c>
      <c r="L46" s="29" t="s">
        <v>38</v>
      </c>
      <c r="M46" s="30">
        <v>101.25</v>
      </c>
      <c r="N46" s="31" t="s">
        <v>71</v>
      </c>
      <c r="O46" s="33"/>
      <c r="P46" s="28"/>
    </row>
    <row r="47" spans="5:16" x14ac:dyDescent="0.15">
      <c r="E47" s="1">
        <v>28</v>
      </c>
      <c r="G47" s="1">
        <v>11</v>
      </c>
      <c r="K47" s="29" t="s">
        <v>72</v>
      </c>
      <c r="L47" s="29" t="s">
        <v>38</v>
      </c>
      <c r="M47" s="30">
        <v>1</v>
      </c>
      <c r="N47" s="31" t="s">
        <v>66</v>
      </c>
      <c r="O47" s="33"/>
      <c r="P47" s="28"/>
    </row>
    <row r="48" spans="5:16" x14ac:dyDescent="0.15">
      <c r="E48" s="1">
        <v>29</v>
      </c>
      <c r="G48" s="1">
        <v>9</v>
      </c>
      <c r="K48" s="29" t="s">
        <v>73</v>
      </c>
      <c r="L48" s="29" t="s">
        <v>74</v>
      </c>
      <c r="M48" s="30">
        <v>1</v>
      </c>
      <c r="N48" s="31" t="s">
        <v>40</v>
      </c>
      <c r="O48" s="32">
        <f>+O49+O59+O71+O82+O94</f>
        <v>0</v>
      </c>
      <c r="P48" s="28"/>
    </row>
    <row r="49" spans="5:16" x14ac:dyDescent="0.15">
      <c r="E49" s="1">
        <v>30</v>
      </c>
      <c r="G49" s="1">
        <v>10</v>
      </c>
      <c r="K49" s="29" t="s">
        <v>75</v>
      </c>
      <c r="L49" s="29" t="s">
        <v>38</v>
      </c>
      <c r="M49" s="30">
        <v>1</v>
      </c>
      <c r="N49" s="31" t="s">
        <v>40</v>
      </c>
      <c r="O49" s="32">
        <f>+O50+O51+O52+O53+O54+O55+O56+O57+O58</f>
        <v>0</v>
      </c>
      <c r="P49" s="28"/>
    </row>
    <row r="50" spans="5:16" x14ac:dyDescent="0.15">
      <c r="E50" s="1">
        <v>31</v>
      </c>
      <c r="G50" s="1">
        <v>11</v>
      </c>
      <c r="K50" s="29" t="s">
        <v>76</v>
      </c>
      <c r="L50" s="29" t="s">
        <v>77</v>
      </c>
      <c r="M50" s="30">
        <v>350</v>
      </c>
      <c r="N50" s="31" t="s">
        <v>66</v>
      </c>
      <c r="O50" s="33"/>
      <c r="P50" s="28"/>
    </row>
    <row r="51" spans="5:16" x14ac:dyDescent="0.15">
      <c r="E51" s="1">
        <v>32</v>
      </c>
      <c r="G51" s="1">
        <v>11</v>
      </c>
      <c r="K51" s="29" t="s">
        <v>78</v>
      </c>
      <c r="L51" s="29" t="s">
        <v>38</v>
      </c>
      <c r="M51" s="30">
        <v>110</v>
      </c>
      <c r="N51" s="31" t="s">
        <v>79</v>
      </c>
      <c r="O51" s="33"/>
      <c r="P51" s="28"/>
    </row>
    <row r="52" spans="5:16" x14ac:dyDescent="0.15">
      <c r="E52" s="1">
        <v>33</v>
      </c>
      <c r="G52" s="1">
        <v>11</v>
      </c>
      <c r="K52" s="29" t="s">
        <v>80</v>
      </c>
      <c r="L52" s="29" t="s">
        <v>38</v>
      </c>
      <c r="M52" s="30">
        <v>170</v>
      </c>
      <c r="N52" s="31" t="s">
        <v>79</v>
      </c>
      <c r="O52" s="33"/>
      <c r="P52" s="28"/>
    </row>
    <row r="53" spans="5:16" x14ac:dyDescent="0.15">
      <c r="E53" s="1">
        <v>34</v>
      </c>
      <c r="G53" s="1">
        <v>11</v>
      </c>
      <c r="K53" s="29" t="s">
        <v>81</v>
      </c>
      <c r="L53" s="29" t="s">
        <v>82</v>
      </c>
      <c r="M53" s="30">
        <v>23</v>
      </c>
      <c r="N53" s="31" t="s">
        <v>66</v>
      </c>
      <c r="O53" s="33"/>
      <c r="P53" s="28"/>
    </row>
    <row r="54" spans="5:16" x14ac:dyDescent="0.15">
      <c r="E54" s="1">
        <v>35</v>
      </c>
      <c r="G54" s="1">
        <v>11</v>
      </c>
      <c r="K54" s="29" t="s">
        <v>83</v>
      </c>
      <c r="L54" s="29" t="s">
        <v>82</v>
      </c>
      <c r="M54" s="30">
        <v>77</v>
      </c>
      <c r="N54" s="31" t="s">
        <v>66</v>
      </c>
      <c r="O54" s="33"/>
      <c r="P54" s="28"/>
    </row>
    <row r="55" spans="5:16" x14ac:dyDescent="0.15">
      <c r="E55" s="1">
        <v>36</v>
      </c>
      <c r="G55" s="1">
        <v>11</v>
      </c>
      <c r="K55" s="29" t="s">
        <v>84</v>
      </c>
      <c r="L55" s="29" t="s">
        <v>85</v>
      </c>
      <c r="M55" s="30">
        <v>50</v>
      </c>
      <c r="N55" s="31" t="s">
        <v>66</v>
      </c>
      <c r="O55" s="33"/>
      <c r="P55" s="28"/>
    </row>
    <row r="56" spans="5:16" x14ac:dyDescent="0.15">
      <c r="E56" s="1">
        <v>37</v>
      </c>
      <c r="G56" s="1">
        <v>11</v>
      </c>
      <c r="K56" s="29" t="s">
        <v>86</v>
      </c>
      <c r="L56" s="29" t="s">
        <v>85</v>
      </c>
      <c r="M56" s="30">
        <v>54</v>
      </c>
      <c r="N56" s="31" t="s">
        <v>66</v>
      </c>
      <c r="O56" s="33"/>
      <c r="P56" s="28"/>
    </row>
    <row r="57" spans="5:16" x14ac:dyDescent="0.15">
      <c r="E57" s="1">
        <v>38</v>
      </c>
      <c r="G57" s="1">
        <v>11</v>
      </c>
      <c r="K57" s="29" t="s">
        <v>87</v>
      </c>
      <c r="L57" s="29" t="s">
        <v>85</v>
      </c>
      <c r="M57" s="30">
        <v>150</v>
      </c>
      <c r="N57" s="31" t="s">
        <v>66</v>
      </c>
      <c r="O57" s="33"/>
      <c r="P57" s="28"/>
    </row>
    <row r="58" spans="5:16" x14ac:dyDescent="0.15">
      <c r="E58" s="1">
        <v>39</v>
      </c>
      <c r="G58" s="1">
        <v>11</v>
      </c>
      <c r="K58" s="29" t="s">
        <v>88</v>
      </c>
      <c r="L58" s="29" t="s">
        <v>89</v>
      </c>
      <c r="M58" s="30">
        <v>67</v>
      </c>
      <c r="N58" s="31" t="s">
        <v>66</v>
      </c>
      <c r="O58" s="33"/>
      <c r="P58" s="28"/>
    </row>
    <row r="59" spans="5:16" x14ac:dyDescent="0.15">
      <c r="E59" s="1">
        <v>40</v>
      </c>
      <c r="G59" s="1">
        <v>10</v>
      </c>
      <c r="K59" s="29" t="s">
        <v>90</v>
      </c>
      <c r="L59" s="29" t="s">
        <v>91</v>
      </c>
      <c r="M59" s="30">
        <v>1</v>
      </c>
      <c r="N59" s="31" t="s">
        <v>40</v>
      </c>
      <c r="O59" s="32">
        <f>+O60+O61+O62+O63+O64+O65+O66+O67+O68+O69+O70</f>
        <v>0</v>
      </c>
      <c r="P59" s="28"/>
    </row>
    <row r="60" spans="5:16" ht="27" x14ac:dyDescent="0.15">
      <c r="E60" s="1">
        <v>41</v>
      </c>
      <c r="G60" s="1">
        <v>11</v>
      </c>
      <c r="K60" s="29" t="s">
        <v>92</v>
      </c>
      <c r="L60" s="29" t="s">
        <v>93</v>
      </c>
      <c r="M60" s="30">
        <v>1</v>
      </c>
      <c r="N60" s="31" t="s">
        <v>94</v>
      </c>
      <c r="O60" s="33"/>
      <c r="P60" s="28"/>
    </row>
    <row r="61" spans="5:16" x14ac:dyDescent="0.15">
      <c r="E61" s="1">
        <v>42</v>
      </c>
      <c r="G61" s="1">
        <v>11</v>
      </c>
      <c r="K61" s="29" t="s">
        <v>95</v>
      </c>
      <c r="L61" s="29" t="s">
        <v>96</v>
      </c>
      <c r="M61" s="30">
        <v>1</v>
      </c>
      <c r="N61" s="31" t="s">
        <v>94</v>
      </c>
      <c r="O61" s="33"/>
      <c r="P61" s="28"/>
    </row>
    <row r="62" spans="5:16" x14ac:dyDescent="0.15">
      <c r="E62" s="1">
        <v>43</v>
      </c>
      <c r="G62" s="1">
        <v>11</v>
      </c>
      <c r="K62" s="29" t="s">
        <v>95</v>
      </c>
      <c r="L62" s="29" t="s">
        <v>97</v>
      </c>
      <c r="M62" s="30">
        <v>1</v>
      </c>
      <c r="N62" s="31" t="s">
        <v>94</v>
      </c>
      <c r="O62" s="33"/>
      <c r="P62" s="28"/>
    </row>
    <row r="63" spans="5:16" x14ac:dyDescent="0.15">
      <c r="E63" s="1">
        <v>44</v>
      </c>
      <c r="G63" s="1">
        <v>11</v>
      </c>
      <c r="K63" s="29" t="s">
        <v>98</v>
      </c>
      <c r="L63" s="29" t="s">
        <v>99</v>
      </c>
      <c r="M63" s="30">
        <v>1</v>
      </c>
      <c r="N63" s="31" t="s">
        <v>94</v>
      </c>
      <c r="O63" s="33"/>
      <c r="P63" s="28"/>
    </row>
    <row r="64" spans="5:16" x14ac:dyDescent="0.15">
      <c r="E64" s="1">
        <v>45</v>
      </c>
      <c r="G64" s="1">
        <v>11</v>
      </c>
      <c r="K64" s="29" t="s">
        <v>98</v>
      </c>
      <c r="L64" s="29" t="s">
        <v>100</v>
      </c>
      <c r="M64" s="30">
        <v>2</v>
      </c>
      <c r="N64" s="31" t="s">
        <v>94</v>
      </c>
      <c r="O64" s="33"/>
      <c r="P64" s="28"/>
    </row>
    <row r="65" spans="5:16" x14ac:dyDescent="0.15">
      <c r="E65" s="1">
        <v>46</v>
      </c>
      <c r="G65" s="1">
        <v>11</v>
      </c>
      <c r="K65" s="29" t="s">
        <v>98</v>
      </c>
      <c r="L65" s="29" t="s">
        <v>101</v>
      </c>
      <c r="M65" s="30">
        <v>1</v>
      </c>
      <c r="N65" s="31" t="s">
        <v>94</v>
      </c>
      <c r="O65" s="33"/>
      <c r="P65" s="28"/>
    </row>
    <row r="66" spans="5:16" x14ac:dyDescent="0.15">
      <c r="E66" s="1">
        <v>47</v>
      </c>
      <c r="G66" s="1">
        <v>11</v>
      </c>
      <c r="K66" s="29" t="s">
        <v>98</v>
      </c>
      <c r="L66" s="29" t="s">
        <v>102</v>
      </c>
      <c r="M66" s="30">
        <v>1</v>
      </c>
      <c r="N66" s="31" t="s">
        <v>94</v>
      </c>
      <c r="O66" s="33"/>
      <c r="P66" s="28"/>
    </row>
    <row r="67" spans="5:16" x14ac:dyDescent="0.15">
      <c r="E67" s="1">
        <v>48</v>
      </c>
      <c r="G67" s="1">
        <v>11</v>
      </c>
      <c r="K67" s="29" t="s">
        <v>98</v>
      </c>
      <c r="L67" s="29" t="s">
        <v>103</v>
      </c>
      <c r="M67" s="30">
        <v>1</v>
      </c>
      <c r="N67" s="31" t="s">
        <v>94</v>
      </c>
      <c r="O67" s="33"/>
      <c r="P67" s="28"/>
    </row>
    <row r="68" spans="5:16" x14ac:dyDescent="0.15">
      <c r="E68" s="1">
        <v>49</v>
      </c>
      <c r="G68" s="1">
        <v>11</v>
      </c>
      <c r="K68" s="29" t="s">
        <v>104</v>
      </c>
      <c r="L68" s="29" t="s">
        <v>105</v>
      </c>
      <c r="M68" s="30">
        <v>7</v>
      </c>
      <c r="N68" s="31" t="s">
        <v>106</v>
      </c>
      <c r="O68" s="33"/>
      <c r="P68" s="28"/>
    </row>
    <row r="69" spans="5:16" x14ac:dyDescent="0.15">
      <c r="E69" s="1">
        <v>50</v>
      </c>
      <c r="G69" s="1">
        <v>11</v>
      </c>
      <c r="K69" s="29" t="s">
        <v>107</v>
      </c>
      <c r="L69" s="29" t="s">
        <v>108</v>
      </c>
      <c r="M69" s="30">
        <v>4</v>
      </c>
      <c r="N69" s="31" t="s">
        <v>56</v>
      </c>
      <c r="O69" s="33"/>
      <c r="P69" s="28"/>
    </row>
    <row r="70" spans="5:16" x14ac:dyDescent="0.15">
      <c r="E70" s="1">
        <v>51</v>
      </c>
      <c r="G70" s="1">
        <v>11</v>
      </c>
      <c r="K70" s="29" t="s">
        <v>109</v>
      </c>
      <c r="L70" s="29" t="s">
        <v>38</v>
      </c>
      <c r="M70" s="30">
        <v>22</v>
      </c>
      <c r="N70" s="31" t="s">
        <v>47</v>
      </c>
      <c r="O70" s="33"/>
      <c r="P70" s="28"/>
    </row>
    <row r="71" spans="5:16" x14ac:dyDescent="0.15">
      <c r="E71" s="1">
        <v>52</v>
      </c>
      <c r="G71" s="1">
        <v>10</v>
      </c>
      <c r="K71" s="29" t="s">
        <v>90</v>
      </c>
      <c r="L71" s="29" t="s">
        <v>110</v>
      </c>
      <c r="M71" s="30">
        <v>1</v>
      </c>
      <c r="N71" s="31" t="s">
        <v>40</v>
      </c>
      <c r="O71" s="32">
        <f>+O72+O73+O74+O75+O76+O77+O78+O79+O80+O81</f>
        <v>0</v>
      </c>
      <c r="P71" s="28"/>
    </row>
    <row r="72" spans="5:16" ht="27" x14ac:dyDescent="0.15">
      <c r="E72" s="1">
        <v>53</v>
      </c>
      <c r="G72" s="1">
        <v>11</v>
      </c>
      <c r="K72" s="29" t="s">
        <v>111</v>
      </c>
      <c r="L72" s="29" t="s">
        <v>93</v>
      </c>
      <c r="M72" s="30">
        <v>1</v>
      </c>
      <c r="N72" s="31" t="s">
        <v>94</v>
      </c>
      <c r="O72" s="33"/>
      <c r="P72" s="28"/>
    </row>
    <row r="73" spans="5:16" ht="27" x14ac:dyDescent="0.15">
      <c r="E73" s="1">
        <v>54</v>
      </c>
      <c r="G73" s="1">
        <v>11</v>
      </c>
      <c r="K73" s="29" t="s">
        <v>112</v>
      </c>
      <c r="L73" s="29" t="s">
        <v>113</v>
      </c>
      <c r="M73" s="30">
        <v>1</v>
      </c>
      <c r="N73" s="31" t="s">
        <v>94</v>
      </c>
      <c r="O73" s="33"/>
      <c r="P73" s="28"/>
    </row>
    <row r="74" spans="5:16" ht="27" x14ac:dyDescent="0.15">
      <c r="E74" s="1">
        <v>55</v>
      </c>
      <c r="G74" s="1">
        <v>11</v>
      </c>
      <c r="K74" s="29" t="s">
        <v>112</v>
      </c>
      <c r="L74" s="29" t="s">
        <v>114</v>
      </c>
      <c r="M74" s="30">
        <v>1</v>
      </c>
      <c r="N74" s="31" t="s">
        <v>94</v>
      </c>
      <c r="O74" s="33"/>
      <c r="P74" s="28"/>
    </row>
    <row r="75" spans="5:16" x14ac:dyDescent="0.15">
      <c r="E75" s="1">
        <v>56</v>
      </c>
      <c r="G75" s="1">
        <v>11</v>
      </c>
      <c r="K75" s="29" t="s">
        <v>112</v>
      </c>
      <c r="L75" s="29" t="s">
        <v>115</v>
      </c>
      <c r="M75" s="30">
        <v>1</v>
      </c>
      <c r="N75" s="31" t="s">
        <v>94</v>
      </c>
      <c r="O75" s="33"/>
      <c r="P75" s="28"/>
    </row>
    <row r="76" spans="5:16" x14ac:dyDescent="0.15">
      <c r="E76" s="1">
        <v>57</v>
      </c>
      <c r="G76" s="1">
        <v>11</v>
      </c>
      <c r="K76" s="29" t="s">
        <v>112</v>
      </c>
      <c r="L76" s="29" t="s">
        <v>116</v>
      </c>
      <c r="M76" s="30">
        <v>1</v>
      </c>
      <c r="N76" s="31" t="s">
        <v>94</v>
      </c>
      <c r="O76" s="33"/>
      <c r="P76" s="28"/>
    </row>
    <row r="77" spans="5:16" x14ac:dyDescent="0.15">
      <c r="E77" s="1">
        <v>58</v>
      </c>
      <c r="G77" s="1">
        <v>11</v>
      </c>
      <c r="K77" s="29" t="s">
        <v>117</v>
      </c>
      <c r="L77" s="29" t="s">
        <v>99</v>
      </c>
      <c r="M77" s="30">
        <v>1</v>
      </c>
      <c r="N77" s="31" t="s">
        <v>94</v>
      </c>
      <c r="O77" s="33"/>
      <c r="P77" s="28"/>
    </row>
    <row r="78" spans="5:16" x14ac:dyDescent="0.15">
      <c r="E78" s="1">
        <v>59</v>
      </c>
      <c r="G78" s="1">
        <v>11</v>
      </c>
      <c r="K78" s="29" t="s">
        <v>117</v>
      </c>
      <c r="L78" s="29" t="s">
        <v>100</v>
      </c>
      <c r="M78" s="30">
        <v>2</v>
      </c>
      <c r="N78" s="31" t="s">
        <v>94</v>
      </c>
      <c r="O78" s="33"/>
      <c r="P78" s="28"/>
    </row>
    <row r="79" spans="5:16" x14ac:dyDescent="0.15">
      <c r="E79" s="1">
        <v>60</v>
      </c>
      <c r="G79" s="1">
        <v>11</v>
      </c>
      <c r="K79" s="29" t="s">
        <v>117</v>
      </c>
      <c r="L79" s="29" t="s">
        <v>101</v>
      </c>
      <c r="M79" s="30">
        <v>1</v>
      </c>
      <c r="N79" s="31" t="s">
        <v>94</v>
      </c>
      <c r="O79" s="33"/>
      <c r="P79" s="28"/>
    </row>
    <row r="80" spans="5:16" x14ac:dyDescent="0.15">
      <c r="E80" s="1">
        <v>61</v>
      </c>
      <c r="G80" s="1">
        <v>11</v>
      </c>
      <c r="K80" s="29" t="s">
        <v>117</v>
      </c>
      <c r="L80" s="29" t="s">
        <v>118</v>
      </c>
      <c r="M80" s="30">
        <v>1</v>
      </c>
      <c r="N80" s="31" t="s">
        <v>94</v>
      </c>
      <c r="O80" s="33"/>
      <c r="P80" s="28"/>
    </row>
    <row r="81" spans="5:16" x14ac:dyDescent="0.15">
      <c r="E81" s="1">
        <v>62</v>
      </c>
      <c r="G81" s="1">
        <v>11</v>
      </c>
      <c r="K81" s="29" t="s">
        <v>117</v>
      </c>
      <c r="L81" s="29" t="s">
        <v>103</v>
      </c>
      <c r="M81" s="30">
        <v>1</v>
      </c>
      <c r="N81" s="31" t="s">
        <v>94</v>
      </c>
      <c r="O81" s="33"/>
      <c r="P81" s="28"/>
    </row>
    <row r="82" spans="5:16" x14ac:dyDescent="0.15">
      <c r="E82" s="1">
        <v>63</v>
      </c>
      <c r="G82" s="1">
        <v>10</v>
      </c>
      <c r="K82" s="29" t="s">
        <v>90</v>
      </c>
      <c r="L82" s="29" t="s">
        <v>119</v>
      </c>
      <c r="M82" s="30">
        <v>1</v>
      </c>
      <c r="N82" s="31" t="s">
        <v>40</v>
      </c>
      <c r="O82" s="32">
        <f>+O83+O84+O85+O86+O87+O88+O89+O90+O91+O92+O93</f>
        <v>0</v>
      </c>
      <c r="P82" s="28"/>
    </row>
    <row r="83" spans="5:16" x14ac:dyDescent="0.15">
      <c r="E83" s="1">
        <v>64</v>
      </c>
      <c r="G83" s="1">
        <v>11</v>
      </c>
      <c r="K83" s="29" t="s">
        <v>92</v>
      </c>
      <c r="L83" s="29" t="s">
        <v>120</v>
      </c>
      <c r="M83" s="30">
        <v>4</v>
      </c>
      <c r="N83" s="31" t="s">
        <v>94</v>
      </c>
      <c r="O83" s="33"/>
      <c r="P83" s="28"/>
    </row>
    <row r="84" spans="5:16" ht="27" x14ac:dyDescent="0.15">
      <c r="E84" s="1">
        <v>65</v>
      </c>
      <c r="G84" s="1">
        <v>11</v>
      </c>
      <c r="K84" s="29" t="s">
        <v>92</v>
      </c>
      <c r="L84" s="29" t="s">
        <v>121</v>
      </c>
      <c r="M84" s="30">
        <v>1</v>
      </c>
      <c r="N84" s="31" t="s">
        <v>94</v>
      </c>
      <c r="O84" s="33"/>
      <c r="P84" s="28"/>
    </row>
    <row r="85" spans="5:16" ht="27" x14ac:dyDescent="0.15">
      <c r="E85" s="1">
        <v>66</v>
      </c>
      <c r="G85" s="1">
        <v>11</v>
      </c>
      <c r="K85" s="29" t="s">
        <v>92</v>
      </c>
      <c r="L85" s="29" t="s">
        <v>121</v>
      </c>
      <c r="M85" s="30">
        <v>1</v>
      </c>
      <c r="N85" s="31" t="s">
        <v>94</v>
      </c>
      <c r="O85" s="33"/>
      <c r="P85" s="28"/>
    </row>
    <row r="86" spans="5:16" x14ac:dyDescent="0.15">
      <c r="E86" s="1">
        <v>67</v>
      </c>
      <c r="G86" s="1">
        <v>11</v>
      </c>
      <c r="K86" s="29" t="s">
        <v>92</v>
      </c>
      <c r="L86" s="29" t="s">
        <v>122</v>
      </c>
      <c r="M86" s="30">
        <v>1</v>
      </c>
      <c r="N86" s="31" t="s">
        <v>94</v>
      </c>
      <c r="O86" s="33"/>
      <c r="P86" s="28"/>
    </row>
    <row r="87" spans="5:16" x14ac:dyDescent="0.15">
      <c r="E87" s="1">
        <v>68</v>
      </c>
      <c r="G87" s="1">
        <v>11</v>
      </c>
      <c r="K87" s="29" t="s">
        <v>92</v>
      </c>
      <c r="L87" s="29" t="s">
        <v>123</v>
      </c>
      <c r="M87" s="30">
        <v>1</v>
      </c>
      <c r="N87" s="31" t="s">
        <v>94</v>
      </c>
      <c r="O87" s="33"/>
      <c r="P87" s="28"/>
    </row>
    <row r="88" spans="5:16" x14ac:dyDescent="0.15">
      <c r="E88" s="1">
        <v>69</v>
      </c>
      <c r="G88" s="1">
        <v>11</v>
      </c>
      <c r="K88" s="29" t="s">
        <v>95</v>
      </c>
      <c r="L88" s="29" t="s">
        <v>120</v>
      </c>
      <c r="M88" s="30">
        <v>1</v>
      </c>
      <c r="N88" s="31" t="s">
        <v>94</v>
      </c>
      <c r="O88" s="33"/>
      <c r="P88" s="28"/>
    </row>
    <row r="89" spans="5:16" x14ac:dyDescent="0.15">
      <c r="E89" s="1">
        <v>70</v>
      </c>
      <c r="G89" s="1">
        <v>11</v>
      </c>
      <c r="K89" s="29" t="s">
        <v>98</v>
      </c>
      <c r="L89" s="29" t="s">
        <v>124</v>
      </c>
      <c r="M89" s="30">
        <v>1</v>
      </c>
      <c r="N89" s="31" t="s">
        <v>94</v>
      </c>
      <c r="O89" s="33"/>
      <c r="P89" s="28"/>
    </row>
    <row r="90" spans="5:16" x14ac:dyDescent="0.15">
      <c r="E90" s="1">
        <v>71</v>
      </c>
      <c r="G90" s="1">
        <v>11</v>
      </c>
      <c r="K90" s="29" t="s">
        <v>98</v>
      </c>
      <c r="L90" s="29" t="s">
        <v>125</v>
      </c>
      <c r="M90" s="30">
        <v>2</v>
      </c>
      <c r="N90" s="31" t="s">
        <v>94</v>
      </c>
      <c r="O90" s="33"/>
      <c r="P90" s="28"/>
    </row>
    <row r="91" spans="5:16" x14ac:dyDescent="0.15">
      <c r="E91" s="1">
        <v>72</v>
      </c>
      <c r="G91" s="1">
        <v>11</v>
      </c>
      <c r="K91" s="29" t="s">
        <v>104</v>
      </c>
      <c r="L91" s="29" t="s">
        <v>126</v>
      </c>
      <c r="M91" s="30">
        <v>7</v>
      </c>
      <c r="N91" s="31" t="s">
        <v>106</v>
      </c>
      <c r="O91" s="33"/>
      <c r="P91" s="28"/>
    </row>
    <row r="92" spans="5:16" x14ac:dyDescent="0.15">
      <c r="E92" s="1">
        <v>73</v>
      </c>
      <c r="G92" s="1">
        <v>11</v>
      </c>
      <c r="K92" s="29" t="s">
        <v>107</v>
      </c>
      <c r="L92" s="29" t="s">
        <v>127</v>
      </c>
      <c r="M92" s="30">
        <v>2</v>
      </c>
      <c r="N92" s="31" t="s">
        <v>56</v>
      </c>
      <c r="O92" s="33"/>
      <c r="P92" s="28"/>
    </row>
    <row r="93" spans="5:16" x14ac:dyDescent="0.15">
      <c r="E93" s="1">
        <v>74</v>
      </c>
      <c r="G93" s="1">
        <v>11</v>
      </c>
      <c r="K93" s="29" t="s">
        <v>109</v>
      </c>
      <c r="L93" s="29" t="s">
        <v>38</v>
      </c>
      <c r="M93" s="30">
        <v>53</v>
      </c>
      <c r="N93" s="31" t="s">
        <v>47</v>
      </c>
      <c r="O93" s="33"/>
      <c r="P93" s="28"/>
    </row>
    <row r="94" spans="5:16" x14ac:dyDescent="0.15">
      <c r="E94" s="1">
        <v>75</v>
      </c>
      <c r="G94" s="1">
        <v>10</v>
      </c>
      <c r="K94" s="29" t="s">
        <v>90</v>
      </c>
      <c r="L94" s="29" t="s">
        <v>128</v>
      </c>
      <c r="M94" s="30">
        <v>1</v>
      </c>
      <c r="N94" s="31" t="s">
        <v>40</v>
      </c>
      <c r="O94" s="32">
        <f>+O95+O96+O97+O98+O99+O100+O101</f>
        <v>0</v>
      </c>
      <c r="P94" s="28"/>
    </row>
    <row r="95" spans="5:16" x14ac:dyDescent="0.15">
      <c r="E95" s="1">
        <v>76</v>
      </c>
      <c r="G95" s="1">
        <v>11</v>
      </c>
      <c r="K95" s="29" t="s">
        <v>111</v>
      </c>
      <c r="L95" s="29" t="s">
        <v>120</v>
      </c>
      <c r="M95" s="30">
        <v>4</v>
      </c>
      <c r="N95" s="31" t="s">
        <v>94</v>
      </c>
      <c r="O95" s="33"/>
      <c r="P95" s="28"/>
    </row>
    <row r="96" spans="5:16" ht="27" x14ac:dyDescent="0.15">
      <c r="E96" s="1">
        <v>77</v>
      </c>
      <c r="G96" s="1">
        <v>11</v>
      </c>
      <c r="K96" s="29" t="s">
        <v>111</v>
      </c>
      <c r="L96" s="29" t="s">
        <v>121</v>
      </c>
      <c r="M96" s="30">
        <v>2</v>
      </c>
      <c r="N96" s="31" t="s">
        <v>94</v>
      </c>
      <c r="O96" s="33"/>
      <c r="P96" s="28"/>
    </row>
    <row r="97" spans="5:16" x14ac:dyDescent="0.15">
      <c r="E97" s="1">
        <v>78</v>
      </c>
      <c r="G97" s="1">
        <v>11</v>
      </c>
      <c r="K97" s="29" t="s">
        <v>111</v>
      </c>
      <c r="L97" s="29" t="s">
        <v>122</v>
      </c>
      <c r="M97" s="30">
        <v>1</v>
      </c>
      <c r="N97" s="31" t="s">
        <v>94</v>
      </c>
      <c r="O97" s="33"/>
      <c r="P97" s="28"/>
    </row>
    <row r="98" spans="5:16" x14ac:dyDescent="0.15">
      <c r="E98" s="1">
        <v>79</v>
      </c>
      <c r="G98" s="1">
        <v>11</v>
      </c>
      <c r="K98" s="29" t="s">
        <v>111</v>
      </c>
      <c r="L98" s="29" t="s">
        <v>123</v>
      </c>
      <c r="M98" s="30">
        <v>1</v>
      </c>
      <c r="N98" s="31" t="s">
        <v>94</v>
      </c>
      <c r="O98" s="33"/>
      <c r="P98" s="28"/>
    </row>
    <row r="99" spans="5:16" ht="27" x14ac:dyDescent="0.15">
      <c r="E99" s="1">
        <v>80</v>
      </c>
      <c r="G99" s="1">
        <v>11</v>
      </c>
      <c r="K99" s="29" t="s">
        <v>112</v>
      </c>
      <c r="L99" s="29" t="s">
        <v>129</v>
      </c>
      <c r="M99" s="30">
        <v>1</v>
      </c>
      <c r="N99" s="31" t="s">
        <v>94</v>
      </c>
      <c r="O99" s="33"/>
      <c r="P99" s="28"/>
    </row>
    <row r="100" spans="5:16" x14ac:dyDescent="0.15">
      <c r="E100" s="1">
        <v>81</v>
      </c>
      <c r="G100" s="1">
        <v>11</v>
      </c>
      <c r="K100" s="29" t="s">
        <v>112</v>
      </c>
      <c r="L100" s="29" t="s">
        <v>130</v>
      </c>
      <c r="M100" s="30">
        <v>1</v>
      </c>
      <c r="N100" s="31" t="s">
        <v>94</v>
      </c>
      <c r="O100" s="33"/>
      <c r="P100" s="28"/>
    </row>
    <row r="101" spans="5:16" x14ac:dyDescent="0.15">
      <c r="E101" s="1">
        <v>82</v>
      </c>
      <c r="G101" s="1">
        <v>11</v>
      </c>
      <c r="K101" s="29" t="s">
        <v>117</v>
      </c>
      <c r="L101" s="29" t="s">
        <v>124</v>
      </c>
      <c r="M101" s="30">
        <v>1</v>
      </c>
      <c r="N101" s="31" t="s">
        <v>94</v>
      </c>
      <c r="O101" s="33"/>
      <c r="P101" s="28"/>
    </row>
    <row r="102" spans="5:16" x14ac:dyDescent="0.15">
      <c r="E102" s="1">
        <v>83</v>
      </c>
      <c r="G102" s="1">
        <v>9</v>
      </c>
      <c r="K102" s="29" t="s">
        <v>131</v>
      </c>
      <c r="L102" s="29" t="s">
        <v>38</v>
      </c>
      <c r="M102" s="30">
        <v>1</v>
      </c>
      <c r="N102" s="31" t="s">
        <v>40</v>
      </c>
      <c r="O102" s="32">
        <f>+O103</f>
        <v>0</v>
      </c>
      <c r="P102" s="28"/>
    </row>
    <row r="103" spans="5:16" x14ac:dyDescent="0.15">
      <c r="E103" s="1">
        <v>84</v>
      </c>
      <c r="G103" s="1">
        <v>10</v>
      </c>
      <c r="K103" s="29" t="s">
        <v>132</v>
      </c>
      <c r="L103" s="29" t="s">
        <v>38</v>
      </c>
      <c r="M103" s="30">
        <v>1</v>
      </c>
      <c r="N103" s="31" t="s">
        <v>40</v>
      </c>
      <c r="O103" s="32">
        <f>+O104+O105</f>
        <v>0</v>
      </c>
      <c r="P103" s="28"/>
    </row>
    <row r="104" spans="5:16" x14ac:dyDescent="0.15">
      <c r="E104" s="1">
        <v>85</v>
      </c>
      <c r="G104" s="1">
        <v>11</v>
      </c>
      <c r="K104" s="29" t="s">
        <v>133</v>
      </c>
      <c r="L104" s="29" t="s">
        <v>38</v>
      </c>
      <c r="M104" s="30">
        <v>0.5</v>
      </c>
      <c r="N104" s="31" t="s">
        <v>66</v>
      </c>
      <c r="O104" s="33"/>
      <c r="P104" s="28"/>
    </row>
    <row r="105" spans="5:16" x14ac:dyDescent="0.15">
      <c r="E105" s="1">
        <v>86</v>
      </c>
      <c r="G105" s="1">
        <v>11</v>
      </c>
      <c r="K105" s="29" t="s">
        <v>134</v>
      </c>
      <c r="L105" s="29" t="s">
        <v>38</v>
      </c>
      <c r="M105" s="30">
        <v>4.5999999999999996</v>
      </c>
      <c r="N105" s="31" t="s">
        <v>79</v>
      </c>
      <c r="O105" s="33"/>
      <c r="P105" s="28"/>
    </row>
    <row r="106" spans="5:16" x14ac:dyDescent="0.15">
      <c r="E106" s="1">
        <v>87</v>
      </c>
      <c r="G106" s="1">
        <v>9</v>
      </c>
      <c r="K106" s="29" t="s">
        <v>135</v>
      </c>
      <c r="L106" s="29" t="s">
        <v>38</v>
      </c>
      <c r="M106" s="30">
        <v>1</v>
      </c>
      <c r="N106" s="31" t="s">
        <v>40</v>
      </c>
      <c r="O106" s="32">
        <f>+O107+O123</f>
        <v>0</v>
      </c>
      <c r="P106" s="28"/>
    </row>
    <row r="107" spans="5:16" x14ac:dyDescent="0.15">
      <c r="E107" s="1">
        <v>88</v>
      </c>
      <c r="G107" s="1">
        <v>10</v>
      </c>
      <c r="K107" s="29" t="s">
        <v>136</v>
      </c>
      <c r="L107" s="29" t="s">
        <v>38</v>
      </c>
      <c r="M107" s="30">
        <v>1</v>
      </c>
      <c r="N107" s="31" t="s">
        <v>40</v>
      </c>
      <c r="O107" s="32">
        <f>+O108+O109+O110+O111+O112+O113+O114+O115+O116+O117+O118+O119+O120+O121+O122</f>
        <v>0</v>
      </c>
      <c r="P107" s="28"/>
    </row>
    <row r="108" spans="5:16" x14ac:dyDescent="0.15">
      <c r="E108" s="1">
        <v>89</v>
      </c>
      <c r="G108" s="1">
        <v>11</v>
      </c>
      <c r="K108" s="29" t="s">
        <v>137</v>
      </c>
      <c r="L108" s="29" t="s">
        <v>138</v>
      </c>
      <c r="M108" s="30">
        <v>14</v>
      </c>
      <c r="N108" s="31" t="s">
        <v>47</v>
      </c>
      <c r="O108" s="33"/>
      <c r="P108" s="28"/>
    </row>
    <row r="109" spans="5:16" x14ac:dyDescent="0.15">
      <c r="E109" s="1">
        <v>90</v>
      </c>
      <c r="G109" s="1">
        <v>11</v>
      </c>
      <c r="K109" s="29" t="s">
        <v>139</v>
      </c>
      <c r="L109" s="29" t="s">
        <v>138</v>
      </c>
      <c r="M109" s="30">
        <v>17</v>
      </c>
      <c r="N109" s="31" t="s">
        <v>47</v>
      </c>
      <c r="O109" s="33"/>
      <c r="P109" s="28"/>
    </row>
    <row r="110" spans="5:16" x14ac:dyDescent="0.15">
      <c r="E110" s="1">
        <v>91</v>
      </c>
      <c r="G110" s="1">
        <v>11</v>
      </c>
      <c r="K110" s="29" t="s">
        <v>140</v>
      </c>
      <c r="L110" s="29" t="s">
        <v>38</v>
      </c>
      <c r="M110" s="30">
        <v>1</v>
      </c>
      <c r="N110" s="31" t="s">
        <v>141</v>
      </c>
      <c r="O110" s="33"/>
      <c r="P110" s="28"/>
    </row>
    <row r="111" spans="5:16" x14ac:dyDescent="0.15">
      <c r="E111" s="1">
        <v>92</v>
      </c>
      <c r="G111" s="1">
        <v>11</v>
      </c>
      <c r="K111" s="29" t="s">
        <v>142</v>
      </c>
      <c r="L111" s="29" t="s">
        <v>143</v>
      </c>
      <c r="M111" s="30">
        <v>5.5</v>
      </c>
      <c r="N111" s="31" t="s">
        <v>66</v>
      </c>
      <c r="O111" s="33"/>
      <c r="P111" s="28"/>
    </row>
    <row r="112" spans="5:16" x14ac:dyDescent="0.15">
      <c r="E112" s="1">
        <v>93</v>
      </c>
      <c r="G112" s="1">
        <v>11</v>
      </c>
      <c r="K112" s="29" t="s">
        <v>144</v>
      </c>
      <c r="L112" s="29" t="s">
        <v>143</v>
      </c>
      <c r="M112" s="30">
        <v>1.9</v>
      </c>
      <c r="N112" s="31" t="s">
        <v>66</v>
      </c>
      <c r="O112" s="33"/>
      <c r="P112" s="28"/>
    </row>
    <row r="113" spans="5:16" x14ac:dyDescent="0.15">
      <c r="E113" s="1">
        <v>94</v>
      </c>
      <c r="G113" s="1">
        <v>11</v>
      </c>
      <c r="K113" s="29" t="s">
        <v>145</v>
      </c>
      <c r="L113" s="29" t="s">
        <v>143</v>
      </c>
      <c r="M113" s="30">
        <v>6.2</v>
      </c>
      <c r="N113" s="31" t="s">
        <v>66</v>
      </c>
      <c r="O113" s="33"/>
      <c r="P113" s="28"/>
    </row>
    <row r="114" spans="5:16" x14ac:dyDescent="0.15">
      <c r="E114" s="1">
        <v>95</v>
      </c>
      <c r="G114" s="1">
        <v>11</v>
      </c>
      <c r="K114" s="29" t="s">
        <v>146</v>
      </c>
      <c r="L114" s="29" t="s">
        <v>147</v>
      </c>
      <c r="M114" s="30">
        <v>6.7</v>
      </c>
      <c r="N114" s="31" t="s">
        <v>66</v>
      </c>
      <c r="O114" s="33"/>
      <c r="P114" s="28"/>
    </row>
    <row r="115" spans="5:16" x14ac:dyDescent="0.15">
      <c r="E115" s="1">
        <v>96</v>
      </c>
      <c r="G115" s="1">
        <v>11</v>
      </c>
      <c r="K115" s="29" t="s">
        <v>148</v>
      </c>
      <c r="L115" s="29" t="s">
        <v>147</v>
      </c>
      <c r="M115" s="30">
        <v>24</v>
      </c>
      <c r="N115" s="31" t="s">
        <v>66</v>
      </c>
      <c r="O115" s="33"/>
      <c r="P115" s="28"/>
    </row>
    <row r="116" spans="5:16" x14ac:dyDescent="0.15">
      <c r="E116" s="1">
        <v>97</v>
      </c>
      <c r="G116" s="1">
        <v>11</v>
      </c>
      <c r="K116" s="29" t="s">
        <v>149</v>
      </c>
      <c r="L116" s="29" t="s">
        <v>147</v>
      </c>
      <c r="M116" s="30">
        <v>13</v>
      </c>
      <c r="N116" s="31" t="s">
        <v>66</v>
      </c>
      <c r="O116" s="33"/>
      <c r="P116" s="28"/>
    </row>
    <row r="117" spans="5:16" x14ac:dyDescent="0.15">
      <c r="E117" s="1">
        <v>98</v>
      </c>
      <c r="G117" s="1">
        <v>11</v>
      </c>
      <c r="K117" s="29" t="s">
        <v>150</v>
      </c>
      <c r="L117" s="29" t="s">
        <v>151</v>
      </c>
      <c r="M117" s="30">
        <v>34</v>
      </c>
      <c r="N117" s="31" t="s">
        <v>47</v>
      </c>
      <c r="O117" s="33"/>
      <c r="P117" s="28"/>
    </row>
    <row r="118" spans="5:16" x14ac:dyDescent="0.15">
      <c r="E118" s="1">
        <v>99</v>
      </c>
      <c r="G118" s="1">
        <v>11</v>
      </c>
      <c r="K118" s="29" t="s">
        <v>152</v>
      </c>
      <c r="L118" s="29" t="s">
        <v>151</v>
      </c>
      <c r="M118" s="30">
        <v>113</v>
      </c>
      <c r="N118" s="31" t="s">
        <v>79</v>
      </c>
      <c r="O118" s="33"/>
      <c r="P118" s="28"/>
    </row>
    <row r="119" spans="5:16" x14ac:dyDescent="0.15">
      <c r="E119" s="1">
        <v>100</v>
      </c>
      <c r="G119" s="1">
        <v>11</v>
      </c>
      <c r="K119" s="29" t="s">
        <v>153</v>
      </c>
      <c r="L119" s="29" t="s">
        <v>154</v>
      </c>
      <c r="M119" s="30">
        <v>13</v>
      </c>
      <c r="N119" s="31" t="s">
        <v>66</v>
      </c>
      <c r="O119" s="33"/>
      <c r="P119" s="28"/>
    </row>
    <row r="120" spans="5:16" x14ac:dyDescent="0.15">
      <c r="E120" s="1">
        <v>101</v>
      </c>
      <c r="G120" s="1">
        <v>11</v>
      </c>
      <c r="K120" s="29" t="s">
        <v>153</v>
      </c>
      <c r="L120" s="29" t="s">
        <v>155</v>
      </c>
      <c r="M120" s="30">
        <v>44</v>
      </c>
      <c r="N120" s="31" t="s">
        <v>66</v>
      </c>
      <c r="O120" s="33"/>
      <c r="P120" s="28"/>
    </row>
    <row r="121" spans="5:16" x14ac:dyDescent="0.15">
      <c r="E121" s="1">
        <v>102</v>
      </c>
      <c r="G121" s="1">
        <v>11</v>
      </c>
      <c r="K121" s="29" t="s">
        <v>153</v>
      </c>
      <c r="L121" s="29" t="s">
        <v>156</v>
      </c>
      <c r="M121" s="30">
        <v>5.6</v>
      </c>
      <c r="N121" s="31" t="s">
        <v>66</v>
      </c>
      <c r="O121" s="33"/>
      <c r="P121" s="28"/>
    </row>
    <row r="122" spans="5:16" x14ac:dyDescent="0.15">
      <c r="E122" s="1">
        <v>103</v>
      </c>
      <c r="G122" s="1">
        <v>11</v>
      </c>
      <c r="K122" s="29" t="s">
        <v>153</v>
      </c>
      <c r="L122" s="29" t="s">
        <v>157</v>
      </c>
      <c r="M122" s="30">
        <v>1</v>
      </c>
      <c r="N122" s="31" t="s">
        <v>66</v>
      </c>
      <c r="O122" s="33"/>
      <c r="P122" s="28"/>
    </row>
    <row r="123" spans="5:16" x14ac:dyDescent="0.15">
      <c r="E123" s="1">
        <v>104</v>
      </c>
      <c r="G123" s="1">
        <v>10</v>
      </c>
      <c r="K123" s="29" t="s">
        <v>158</v>
      </c>
      <c r="L123" s="29" t="s">
        <v>38</v>
      </c>
      <c r="M123" s="30">
        <v>1</v>
      </c>
      <c r="N123" s="31" t="s">
        <v>40</v>
      </c>
      <c r="O123" s="32">
        <f>+O124+O125+O126+O127+O128+O129</f>
        <v>0</v>
      </c>
      <c r="P123" s="28"/>
    </row>
    <row r="124" spans="5:16" x14ac:dyDescent="0.15">
      <c r="E124" s="1">
        <v>105</v>
      </c>
      <c r="G124" s="1">
        <v>11</v>
      </c>
      <c r="K124" s="29" t="s">
        <v>159</v>
      </c>
      <c r="L124" s="29" t="s">
        <v>160</v>
      </c>
      <c r="M124" s="30">
        <v>14</v>
      </c>
      <c r="N124" s="31" t="s">
        <v>47</v>
      </c>
      <c r="O124" s="33"/>
      <c r="P124" s="28"/>
    </row>
    <row r="125" spans="5:16" x14ac:dyDescent="0.15">
      <c r="E125" s="1">
        <v>106</v>
      </c>
      <c r="G125" s="1">
        <v>11</v>
      </c>
      <c r="K125" s="29" t="s">
        <v>161</v>
      </c>
      <c r="L125" s="29" t="s">
        <v>160</v>
      </c>
      <c r="M125" s="30">
        <v>17</v>
      </c>
      <c r="N125" s="31" t="s">
        <v>47</v>
      </c>
      <c r="O125" s="33"/>
      <c r="P125" s="28"/>
    </row>
    <row r="126" spans="5:16" x14ac:dyDescent="0.15">
      <c r="E126" s="1">
        <v>107</v>
      </c>
      <c r="G126" s="1">
        <v>11</v>
      </c>
      <c r="K126" s="29" t="s">
        <v>162</v>
      </c>
      <c r="L126" s="29" t="s">
        <v>163</v>
      </c>
      <c r="M126" s="30">
        <v>14</v>
      </c>
      <c r="N126" s="31" t="s">
        <v>47</v>
      </c>
      <c r="O126" s="33"/>
      <c r="P126" s="28"/>
    </row>
    <row r="127" spans="5:16" x14ac:dyDescent="0.15">
      <c r="E127" s="1">
        <v>108</v>
      </c>
      <c r="G127" s="1">
        <v>11</v>
      </c>
      <c r="K127" s="29" t="s">
        <v>162</v>
      </c>
      <c r="L127" s="29" t="s">
        <v>164</v>
      </c>
      <c r="M127" s="30">
        <v>35</v>
      </c>
      <c r="N127" s="31" t="s">
        <v>47</v>
      </c>
      <c r="O127" s="33"/>
      <c r="P127" s="28"/>
    </row>
    <row r="128" spans="5:16" x14ac:dyDescent="0.15">
      <c r="E128" s="1">
        <v>109</v>
      </c>
      <c r="G128" s="1">
        <v>11</v>
      </c>
      <c r="K128" s="29" t="s">
        <v>165</v>
      </c>
      <c r="L128" s="29" t="s">
        <v>166</v>
      </c>
      <c r="M128" s="30">
        <v>15</v>
      </c>
      <c r="N128" s="31" t="s">
        <v>79</v>
      </c>
      <c r="O128" s="33"/>
      <c r="P128" s="28"/>
    </row>
    <row r="129" spans="5:16" x14ac:dyDescent="0.15">
      <c r="E129" s="1">
        <v>110</v>
      </c>
      <c r="G129" s="1">
        <v>11</v>
      </c>
      <c r="K129" s="29" t="s">
        <v>167</v>
      </c>
      <c r="L129" s="29" t="s">
        <v>168</v>
      </c>
      <c r="M129" s="30">
        <v>113</v>
      </c>
      <c r="N129" s="31" t="s">
        <v>79</v>
      </c>
      <c r="O129" s="33"/>
      <c r="P129" s="28"/>
    </row>
    <row r="130" spans="5:16" x14ac:dyDescent="0.15">
      <c r="E130" s="1">
        <v>111</v>
      </c>
      <c r="F130" s="1">
        <v>169</v>
      </c>
      <c r="G130" s="1">
        <v>4</v>
      </c>
      <c r="K130" s="29" t="s">
        <v>169</v>
      </c>
      <c r="L130" s="29" t="s">
        <v>38</v>
      </c>
      <c r="M130" s="30">
        <v>1</v>
      </c>
      <c r="N130" s="31" t="s">
        <v>40</v>
      </c>
      <c r="O130" s="32">
        <f>+O131+O153+O161+O170</f>
        <v>0</v>
      </c>
      <c r="P130" s="28"/>
    </row>
    <row r="131" spans="5:16" x14ac:dyDescent="0.15">
      <c r="E131" s="1">
        <v>112</v>
      </c>
      <c r="G131" s="1">
        <v>9</v>
      </c>
      <c r="K131" s="29" t="s">
        <v>170</v>
      </c>
      <c r="L131" s="29" t="s">
        <v>171</v>
      </c>
      <c r="M131" s="30">
        <v>1</v>
      </c>
      <c r="N131" s="31" t="s">
        <v>40</v>
      </c>
      <c r="O131" s="32">
        <f>+O132+O140+O149</f>
        <v>0</v>
      </c>
      <c r="P131" s="28"/>
    </row>
    <row r="132" spans="5:16" x14ac:dyDescent="0.15">
      <c r="E132" s="1">
        <v>113</v>
      </c>
      <c r="G132" s="1">
        <v>10</v>
      </c>
      <c r="K132" s="29" t="s">
        <v>172</v>
      </c>
      <c r="L132" s="29" t="s">
        <v>38</v>
      </c>
      <c r="M132" s="30">
        <v>1</v>
      </c>
      <c r="N132" s="31" t="s">
        <v>40</v>
      </c>
      <c r="O132" s="32">
        <f>+O133+O134+O135+O136+O137+O138+O139</f>
        <v>0</v>
      </c>
      <c r="P132" s="28"/>
    </row>
    <row r="133" spans="5:16" x14ac:dyDescent="0.15">
      <c r="E133" s="1">
        <v>114</v>
      </c>
      <c r="G133" s="1">
        <v>11</v>
      </c>
      <c r="K133" s="29" t="s">
        <v>173</v>
      </c>
      <c r="L133" s="29" t="s">
        <v>38</v>
      </c>
      <c r="M133" s="30">
        <v>9</v>
      </c>
      <c r="N133" s="31" t="s">
        <v>66</v>
      </c>
      <c r="O133" s="33"/>
      <c r="P133" s="28"/>
    </row>
    <row r="134" spans="5:16" x14ac:dyDescent="0.15">
      <c r="E134" s="1">
        <v>115</v>
      </c>
      <c r="G134" s="1">
        <v>11</v>
      </c>
      <c r="K134" s="29" t="s">
        <v>173</v>
      </c>
      <c r="L134" s="29" t="s">
        <v>174</v>
      </c>
      <c r="M134" s="30">
        <v>1</v>
      </c>
      <c r="N134" s="31" t="s">
        <v>66</v>
      </c>
      <c r="O134" s="33"/>
      <c r="P134" s="28"/>
    </row>
    <row r="135" spans="5:16" x14ac:dyDescent="0.15">
      <c r="E135" s="1">
        <v>116</v>
      </c>
      <c r="G135" s="1">
        <v>11</v>
      </c>
      <c r="K135" s="29" t="s">
        <v>81</v>
      </c>
      <c r="L135" s="29" t="s">
        <v>82</v>
      </c>
      <c r="M135" s="30">
        <v>2.6</v>
      </c>
      <c r="N135" s="31" t="s">
        <v>66</v>
      </c>
      <c r="O135" s="33"/>
      <c r="P135" s="28"/>
    </row>
    <row r="136" spans="5:16" x14ac:dyDescent="0.15">
      <c r="E136" s="1">
        <v>117</v>
      </c>
      <c r="G136" s="1">
        <v>11</v>
      </c>
      <c r="K136" s="29" t="s">
        <v>83</v>
      </c>
      <c r="L136" s="29" t="s">
        <v>82</v>
      </c>
      <c r="M136" s="30">
        <v>5.2</v>
      </c>
      <c r="N136" s="31" t="s">
        <v>66</v>
      </c>
      <c r="O136" s="33"/>
      <c r="P136" s="28"/>
    </row>
    <row r="137" spans="5:16" x14ac:dyDescent="0.15">
      <c r="E137" s="1">
        <v>118</v>
      </c>
      <c r="G137" s="1">
        <v>11</v>
      </c>
      <c r="K137" s="29" t="s">
        <v>84</v>
      </c>
      <c r="L137" s="29" t="s">
        <v>85</v>
      </c>
      <c r="M137" s="30">
        <v>2</v>
      </c>
      <c r="N137" s="31" t="s">
        <v>66</v>
      </c>
      <c r="O137" s="33"/>
      <c r="P137" s="28"/>
    </row>
    <row r="138" spans="5:16" x14ac:dyDescent="0.15">
      <c r="E138" s="1">
        <v>119</v>
      </c>
      <c r="G138" s="1">
        <v>11</v>
      </c>
      <c r="K138" s="29" t="s">
        <v>86</v>
      </c>
      <c r="L138" s="29" t="s">
        <v>85</v>
      </c>
      <c r="M138" s="30">
        <v>1</v>
      </c>
      <c r="N138" s="31" t="s">
        <v>66</v>
      </c>
      <c r="O138" s="33"/>
      <c r="P138" s="28"/>
    </row>
    <row r="139" spans="5:16" x14ac:dyDescent="0.15">
      <c r="E139" s="1">
        <v>120</v>
      </c>
      <c r="G139" s="1">
        <v>11</v>
      </c>
      <c r="K139" s="29" t="s">
        <v>88</v>
      </c>
      <c r="L139" s="29" t="s">
        <v>89</v>
      </c>
      <c r="M139" s="30">
        <v>7</v>
      </c>
      <c r="N139" s="31" t="s">
        <v>66</v>
      </c>
      <c r="O139" s="33"/>
      <c r="P139" s="28"/>
    </row>
    <row r="140" spans="5:16" x14ac:dyDescent="0.15">
      <c r="E140" s="1">
        <v>121</v>
      </c>
      <c r="G140" s="1">
        <v>10</v>
      </c>
      <c r="K140" s="29" t="s">
        <v>175</v>
      </c>
      <c r="L140" s="29" t="s">
        <v>38</v>
      </c>
      <c r="M140" s="30">
        <v>1</v>
      </c>
      <c r="N140" s="31" t="s">
        <v>40</v>
      </c>
      <c r="O140" s="32">
        <f>+O141+O142+O143+O144+O145+O146+O147+O148</f>
        <v>0</v>
      </c>
      <c r="P140" s="28"/>
    </row>
    <row r="141" spans="5:16" x14ac:dyDescent="0.15">
      <c r="E141" s="1">
        <v>122</v>
      </c>
      <c r="G141" s="1">
        <v>11</v>
      </c>
      <c r="K141" s="29" t="s">
        <v>176</v>
      </c>
      <c r="L141" s="29" t="s">
        <v>177</v>
      </c>
      <c r="M141" s="30">
        <v>4</v>
      </c>
      <c r="N141" s="31" t="s">
        <v>47</v>
      </c>
      <c r="O141" s="33"/>
      <c r="P141" s="28"/>
    </row>
    <row r="142" spans="5:16" x14ac:dyDescent="0.15">
      <c r="E142" s="1">
        <v>123</v>
      </c>
      <c r="G142" s="1">
        <v>11</v>
      </c>
      <c r="K142" s="29" t="s">
        <v>178</v>
      </c>
      <c r="L142" s="29" t="s">
        <v>179</v>
      </c>
      <c r="M142" s="30">
        <v>1.18</v>
      </c>
      <c r="N142" s="31" t="s">
        <v>180</v>
      </c>
      <c r="O142" s="33"/>
      <c r="P142" s="28"/>
    </row>
    <row r="143" spans="5:16" x14ac:dyDescent="0.15">
      <c r="E143" s="1">
        <v>124</v>
      </c>
      <c r="G143" s="1">
        <v>11</v>
      </c>
      <c r="K143" s="29" t="s">
        <v>178</v>
      </c>
      <c r="L143" s="29" t="s">
        <v>181</v>
      </c>
      <c r="M143" s="30">
        <v>1.18</v>
      </c>
      <c r="N143" s="31" t="s">
        <v>182</v>
      </c>
      <c r="O143" s="33"/>
      <c r="P143" s="28"/>
    </row>
    <row r="144" spans="5:16" x14ac:dyDescent="0.15">
      <c r="E144" s="1">
        <v>125</v>
      </c>
      <c r="G144" s="1">
        <v>11</v>
      </c>
      <c r="K144" s="29" t="s">
        <v>183</v>
      </c>
      <c r="L144" s="29" t="s">
        <v>184</v>
      </c>
      <c r="M144" s="30">
        <v>3</v>
      </c>
      <c r="N144" s="31" t="s">
        <v>185</v>
      </c>
      <c r="O144" s="33"/>
      <c r="P144" s="28"/>
    </row>
    <row r="145" spans="5:16" x14ac:dyDescent="0.15">
      <c r="E145" s="1">
        <v>126</v>
      </c>
      <c r="G145" s="1">
        <v>11</v>
      </c>
      <c r="K145" s="29" t="s">
        <v>183</v>
      </c>
      <c r="L145" s="29" t="s">
        <v>186</v>
      </c>
      <c r="M145" s="30">
        <v>3</v>
      </c>
      <c r="N145" s="31" t="s">
        <v>94</v>
      </c>
      <c r="O145" s="33"/>
      <c r="P145" s="28"/>
    </row>
    <row r="146" spans="5:16" x14ac:dyDescent="0.15">
      <c r="E146" s="1">
        <v>127</v>
      </c>
      <c r="G146" s="1">
        <v>11</v>
      </c>
      <c r="K146" s="29" t="s">
        <v>187</v>
      </c>
      <c r="L146" s="29" t="s">
        <v>188</v>
      </c>
      <c r="M146" s="30">
        <v>2</v>
      </c>
      <c r="N146" s="31" t="s">
        <v>185</v>
      </c>
      <c r="O146" s="33"/>
      <c r="P146" s="28"/>
    </row>
    <row r="147" spans="5:16" x14ac:dyDescent="0.15">
      <c r="E147" s="1">
        <v>128</v>
      </c>
      <c r="G147" s="1">
        <v>11</v>
      </c>
      <c r="K147" s="29" t="s">
        <v>187</v>
      </c>
      <c r="L147" s="29" t="s">
        <v>189</v>
      </c>
      <c r="M147" s="30">
        <v>2</v>
      </c>
      <c r="N147" s="31" t="s">
        <v>94</v>
      </c>
      <c r="O147" s="33"/>
      <c r="P147" s="28"/>
    </row>
    <row r="148" spans="5:16" x14ac:dyDescent="0.15">
      <c r="E148" s="1">
        <v>129</v>
      </c>
      <c r="G148" s="1">
        <v>11</v>
      </c>
      <c r="K148" s="29" t="s">
        <v>190</v>
      </c>
      <c r="L148" s="29" t="s">
        <v>191</v>
      </c>
      <c r="M148" s="30">
        <v>1</v>
      </c>
      <c r="N148" s="31" t="s">
        <v>192</v>
      </c>
      <c r="O148" s="33"/>
      <c r="P148" s="28"/>
    </row>
    <row r="149" spans="5:16" x14ac:dyDescent="0.15">
      <c r="E149" s="1">
        <v>130</v>
      </c>
      <c r="G149" s="1">
        <v>10</v>
      </c>
      <c r="K149" s="29" t="s">
        <v>193</v>
      </c>
      <c r="L149" s="29" t="s">
        <v>38</v>
      </c>
      <c r="M149" s="30">
        <v>1</v>
      </c>
      <c r="N149" s="31" t="s">
        <v>40</v>
      </c>
      <c r="O149" s="32">
        <f>+O150+O151+O152</f>
        <v>0</v>
      </c>
      <c r="P149" s="28"/>
    </row>
    <row r="150" spans="5:16" x14ac:dyDescent="0.15">
      <c r="E150" s="1">
        <v>131</v>
      </c>
      <c r="G150" s="1">
        <v>11</v>
      </c>
      <c r="K150" s="29" t="s">
        <v>144</v>
      </c>
      <c r="L150" s="29" t="s">
        <v>143</v>
      </c>
      <c r="M150" s="30">
        <v>0.5</v>
      </c>
      <c r="N150" s="31" t="s">
        <v>66</v>
      </c>
      <c r="O150" s="33"/>
      <c r="P150" s="28"/>
    </row>
    <row r="151" spans="5:16" x14ac:dyDescent="0.15">
      <c r="E151" s="1">
        <v>132</v>
      </c>
      <c r="G151" s="1">
        <v>11</v>
      </c>
      <c r="K151" s="29" t="s">
        <v>153</v>
      </c>
      <c r="L151" s="29" t="s">
        <v>154</v>
      </c>
      <c r="M151" s="30">
        <v>0.5</v>
      </c>
      <c r="N151" s="31" t="s">
        <v>66</v>
      </c>
      <c r="O151" s="33"/>
      <c r="P151" s="28"/>
    </row>
    <row r="152" spans="5:16" x14ac:dyDescent="0.15">
      <c r="E152" s="1">
        <v>133</v>
      </c>
      <c r="G152" s="1">
        <v>11</v>
      </c>
      <c r="K152" s="29" t="s">
        <v>194</v>
      </c>
      <c r="L152" s="29" t="s">
        <v>38</v>
      </c>
      <c r="M152" s="30">
        <v>3.3</v>
      </c>
      <c r="N152" s="31" t="s">
        <v>47</v>
      </c>
      <c r="O152" s="33"/>
      <c r="P152" s="28"/>
    </row>
    <row r="153" spans="5:16" x14ac:dyDescent="0.15">
      <c r="E153" s="1">
        <v>134</v>
      </c>
      <c r="G153" s="1">
        <v>9</v>
      </c>
      <c r="K153" s="29" t="s">
        <v>195</v>
      </c>
      <c r="L153" s="29" t="s">
        <v>171</v>
      </c>
      <c r="M153" s="30">
        <v>1</v>
      </c>
      <c r="N153" s="31" t="s">
        <v>40</v>
      </c>
      <c r="O153" s="32">
        <f>+O154+O158</f>
        <v>0</v>
      </c>
      <c r="P153" s="28"/>
    </row>
    <row r="154" spans="5:16" x14ac:dyDescent="0.15">
      <c r="E154" s="1">
        <v>135</v>
      </c>
      <c r="G154" s="1">
        <v>10</v>
      </c>
      <c r="K154" s="29" t="s">
        <v>196</v>
      </c>
      <c r="L154" s="29" t="s">
        <v>38</v>
      </c>
      <c r="M154" s="30">
        <v>1</v>
      </c>
      <c r="N154" s="31" t="s">
        <v>40</v>
      </c>
      <c r="O154" s="32">
        <f>+O155+O156+O157</f>
        <v>0</v>
      </c>
      <c r="P154" s="28"/>
    </row>
    <row r="155" spans="5:16" x14ac:dyDescent="0.15">
      <c r="E155" s="1">
        <v>136</v>
      </c>
      <c r="G155" s="1">
        <v>11</v>
      </c>
      <c r="K155" s="29" t="s">
        <v>197</v>
      </c>
      <c r="L155" s="29" t="s">
        <v>38</v>
      </c>
      <c r="M155" s="30">
        <v>413</v>
      </c>
      <c r="N155" s="31" t="s">
        <v>79</v>
      </c>
      <c r="O155" s="33"/>
      <c r="P155" s="28"/>
    </row>
    <row r="156" spans="5:16" x14ac:dyDescent="0.15">
      <c r="E156" s="1">
        <v>137</v>
      </c>
      <c r="G156" s="1">
        <v>11</v>
      </c>
      <c r="K156" s="29" t="s">
        <v>198</v>
      </c>
      <c r="L156" s="29" t="s">
        <v>199</v>
      </c>
      <c r="M156" s="30">
        <v>0.2</v>
      </c>
      <c r="N156" s="31" t="s">
        <v>66</v>
      </c>
      <c r="O156" s="33"/>
      <c r="P156" s="28"/>
    </row>
    <row r="157" spans="5:16" x14ac:dyDescent="0.15">
      <c r="E157" s="1">
        <v>138</v>
      </c>
      <c r="G157" s="1">
        <v>11</v>
      </c>
      <c r="K157" s="29" t="s">
        <v>200</v>
      </c>
      <c r="L157" s="29" t="s">
        <v>201</v>
      </c>
      <c r="M157" s="30">
        <v>291</v>
      </c>
      <c r="N157" s="31" t="s">
        <v>79</v>
      </c>
      <c r="O157" s="33"/>
      <c r="P157" s="28"/>
    </row>
    <row r="158" spans="5:16" x14ac:dyDescent="0.15">
      <c r="E158" s="1">
        <v>139</v>
      </c>
      <c r="G158" s="1">
        <v>10</v>
      </c>
      <c r="K158" s="29" t="s">
        <v>202</v>
      </c>
      <c r="L158" s="29" t="s">
        <v>38</v>
      </c>
      <c r="M158" s="30">
        <v>1</v>
      </c>
      <c r="N158" s="31" t="s">
        <v>40</v>
      </c>
      <c r="O158" s="32">
        <f>+O159+O160</f>
        <v>0</v>
      </c>
      <c r="P158" s="28"/>
    </row>
    <row r="159" spans="5:16" x14ac:dyDescent="0.15">
      <c r="E159" s="1">
        <v>140</v>
      </c>
      <c r="G159" s="1">
        <v>11</v>
      </c>
      <c r="K159" s="29" t="s">
        <v>203</v>
      </c>
      <c r="L159" s="29" t="s">
        <v>38</v>
      </c>
      <c r="M159" s="30">
        <v>193</v>
      </c>
      <c r="N159" s="31" t="s">
        <v>79</v>
      </c>
      <c r="O159" s="33"/>
      <c r="P159" s="28"/>
    </row>
    <row r="160" spans="5:16" x14ac:dyDescent="0.15">
      <c r="E160" s="1">
        <v>141</v>
      </c>
      <c r="G160" s="1">
        <v>11</v>
      </c>
      <c r="K160" s="29" t="s">
        <v>204</v>
      </c>
      <c r="L160" s="29" t="s">
        <v>38</v>
      </c>
      <c r="M160" s="30">
        <v>206</v>
      </c>
      <c r="N160" s="31" t="s">
        <v>79</v>
      </c>
      <c r="O160" s="33"/>
      <c r="P160" s="28"/>
    </row>
    <row r="161" spans="5:16" x14ac:dyDescent="0.15">
      <c r="E161" s="1">
        <v>142</v>
      </c>
      <c r="G161" s="1">
        <v>9</v>
      </c>
      <c r="K161" s="29" t="s">
        <v>195</v>
      </c>
      <c r="L161" s="29" t="s">
        <v>205</v>
      </c>
      <c r="M161" s="30">
        <v>1</v>
      </c>
      <c r="N161" s="31" t="s">
        <v>40</v>
      </c>
      <c r="O161" s="32">
        <f>+O162+O166</f>
        <v>0</v>
      </c>
      <c r="P161" s="28"/>
    </row>
    <row r="162" spans="5:16" x14ac:dyDescent="0.15">
      <c r="E162" s="1">
        <v>143</v>
      </c>
      <c r="G162" s="1">
        <v>10</v>
      </c>
      <c r="K162" s="29" t="s">
        <v>206</v>
      </c>
      <c r="L162" s="29" t="s">
        <v>38</v>
      </c>
      <c r="M162" s="30">
        <v>1</v>
      </c>
      <c r="N162" s="31" t="s">
        <v>40</v>
      </c>
      <c r="O162" s="32">
        <f>+O163+O164+O165</f>
        <v>0</v>
      </c>
      <c r="P162" s="28"/>
    </row>
    <row r="163" spans="5:16" x14ac:dyDescent="0.15">
      <c r="E163" s="1">
        <v>144</v>
      </c>
      <c r="G163" s="1">
        <v>11</v>
      </c>
      <c r="K163" s="29" t="s">
        <v>197</v>
      </c>
      <c r="L163" s="29" t="s">
        <v>38</v>
      </c>
      <c r="M163" s="30">
        <v>604</v>
      </c>
      <c r="N163" s="31" t="s">
        <v>79</v>
      </c>
      <c r="O163" s="33"/>
      <c r="P163" s="28"/>
    </row>
    <row r="164" spans="5:16" x14ac:dyDescent="0.15">
      <c r="E164" s="1">
        <v>145</v>
      </c>
      <c r="G164" s="1">
        <v>11</v>
      </c>
      <c r="K164" s="29" t="s">
        <v>198</v>
      </c>
      <c r="L164" s="29" t="s">
        <v>199</v>
      </c>
      <c r="M164" s="30">
        <v>0.2</v>
      </c>
      <c r="N164" s="31" t="s">
        <v>66</v>
      </c>
      <c r="O164" s="33"/>
      <c r="P164" s="28"/>
    </row>
    <row r="165" spans="5:16" x14ac:dyDescent="0.15">
      <c r="E165" s="1">
        <v>146</v>
      </c>
      <c r="G165" s="1">
        <v>11</v>
      </c>
      <c r="K165" s="29" t="s">
        <v>200</v>
      </c>
      <c r="L165" s="29" t="s">
        <v>201</v>
      </c>
      <c r="M165" s="30">
        <v>188</v>
      </c>
      <c r="N165" s="31" t="s">
        <v>79</v>
      </c>
      <c r="O165" s="33"/>
      <c r="P165" s="28"/>
    </row>
    <row r="166" spans="5:16" x14ac:dyDescent="0.15">
      <c r="E166" s="1">
        <v>147</v>
      </c>
      <c r="G166" s="1">
        <v>10</v>
      </c>
      <c r="K166" s="29" t="s">
        <v>202</v>
      </c>
      <c r="L166" s="29" t="s">
        <v>38</v>
      </c>
      <c r="M166" s="30">
        <v>1</v>
      </c>
      <c r="N166" s="31" t="s">
        <v>40</v>
      </c>
      <c r="O166" s="32">
        <f>+O167+O168+O169</f>
        <v>0</v>
      </c>
      <c r="P166" s="28"/>
    </row>
    <row r="167" spans="5:16" x14ac:dyDescent="0.15">
      <c r="E167" s="1">
        <v>148</v>
      </c>
      <c r="G167" s="1">
        <v>11</v>
      </c>
      <c r="K167" s="29" t="s">
        <v>203</v>
      </c>
      <c r="L167" s="29" t="s">
        <v>38</v>
      </c>
      <c r="M167" s="30">
        <v>783</v>
      </c>
      <c r="N167" s="31" t="s">
        <v>79</v>
      </c>
      <c r="O167" s="33"/>
      <c r="P167" s="28"/>
    </row>
    <row r="168" spans="5:16" x14ac:dyDescent="0.15">
      <c r="E168" s="1">
        <v>149</v>
      </c>
      <c r="G168" s="1">
        <v>11</v>
      </c>
      <c r="K168" s="29" t="s">
        <v>204</v>
      </c>
      <c r="L168" s="29" t="s">
        <v>38</v>
      </c>
      <c r="M168" s="30">
        <v>1053</v>
      </c>
      <c r="N168" s="31" t="s">
        <v>79</v>
      </c>
      <c r="O168" s="33"/>
      <c r="P168" s="28"/>
    </row>
    <row r="169" spans="5:16" x14ac:dyDescent="0.15">
      <c r="E169" s="1">
        <v>150</v>
      </c>
      <c r="G169" s="1">
        <v>11</v>
      </c>
      <c r="K169" s="29" t="s">
        <v>207</v>
      </c>
      <c r="L169" s="29" t="s">
        <v>160</v>
      </c>
      <c r="M169" s="30">
        <v>8</v>
      </c>
      <c r="N169" s="31" t="s">
        <v>47</v>
      </c>
      <c r="O169" s="33"/>
      <c r="P169" s="28"/>
    </row>
    <row r="170" spans="5:16" x14ac:dyDescent="0.15">
      <c r="E170" s="1">
        <v>151</v>
      </c>
      <c r="G170" s="1">
        <v>9</v>
      </c>
      <c r="K170" s="29" t="s">
        <v>208</v>
      </c>
      <c r="L170" s="29" t="s">
        <v>38</v>
      </c>
      <c r="M170" s="30">
        <v>1</v>
      </c>
      <c r="N170" s="31" t="s">
        <v>40</v>
      </c>
      <c r="O170" s="32">
        <f>+O171</f>
        <v>0</v>
      </c>
      <c r="P170" s="28"/>
    </row>
    <row r="171" spans="5:16" x14ac:dyDescent="0.15">
      <c r="E171" s="1">
        <v>152</v>
      </c>
      <c r="G171" s="1">
        <v>10</v>
      </c>
      <c r="K171" s="29" t="s">
        <v>209</v>
      </c>
      <c r="L171" s="29" t="s">
        <v>38</v>
      </c>
      <c r="M171" s="30">
        <v>1</v>
      </c>
      <c r="N171" s="31" t="s">
        <v>40</v>
      </c>
      <c r="O171" s="32">
        <f>+O172</f>
        <v>0</v>
      </c>
      <c r="P171" s="28"/>
    </row>
    <row r="172" spans="5:16" x14ac:dyDescent="0.15">
      <c r="E172" s="1">
        <v>153</v>
      </c>
      <c r="G172" s="1">
        <v>11</v>
      </c>
      <c r="K172" s="29" t="s">
        <v>210</v>
      </c>
      <c r="L172" s="29" t="s">
        <v>38</v>
      </c>
      <c r="M172" s="30">
        <v>16</v>
      </c>
      <c r="N172" s="31" t="s">
        <v>211</v>
      </c>
      <c r="O172" s="33"/>
      <c r="P172" s="28"/>
    </row>
    <row r="173" spans="5:16" x14ac:dyDescent="0.15">
      <c r="E173" s="1">
        <v>154</v>
      </c>
      <c r="F173" s="1">
        <v>8</v>
      </c>
      <c r="G173" s="1">
        <v>3</v>
      </c>
      <c r="K173" s="29" t="s">
        <v>212</v>
      </c>
      <c r="L173" s="29" t="s">
        <v>38</v>
      </c>
      <c r="M173" s="30">
        <v>1</v>
      </c>
      <c r="N173" s="31" t="s">
        <v>40</v>
      </c>
      <c r="O173" s="32">
        <f>+O174+O191</f>
        <v>0</v>
      </c>
      <c r="P173" s="28"/>
    </row>
    <row r="174" spans="5:16" x14ac:dyDescent="0.15">
      <c r="E174" s="1">
        <v>155</v>
      </c>
      <c r="F174" s="1">
        <v>9</v>
      </c>
      <c r="G174" s="1">
        <v>4</v>
      </c>
      <c r="K174" s="29" t="s">
        <v>213</v>
      </c>
      <c r="L174" s="29" t="s">
        <v>38</v>
      </c>
      <c r="M174" s="30">
        <v>1</v>
      </c>
      <c r="N174" s="31" t="s">
        <v>40</v>
      </c>
      <c r="O174" s="32">
        <f>+O175+O176+O182+O189</f>
        <v>0</v>
      </c>
      <c r="P174" s="28"/>
    </row>
    <row r="175" spans="5:16" x14ac:dyDescent="0.15">
      <c r="E175" s="1">
        <v>156</v>
      </c>
      <c r="F175" s="1">
        <v>14</v>
      </c>
      <c r="G175" s="1">
        <v>5</v>
      </c>
      <c r="K175" s="29" t="s">
        <v>214</v>
      </c>
      <c r="L175" s="29" t="s">
        <v>38</v>
      </c>
      <c r="M175" s="30">
        <v>1</v>
      </c>
      <c r="N175" s="31" t="s">
        <v>40</v>
      </c>
      <c r="O175" s="33"/>
      <c r="P175" s="28"/>
    </row>
    <row r="176" spans="5:16" x14ac:dyDescent="0.15">
      <c r="E176" s="1">
        <v>157</v>
      </c>
      <c r="F176" s="1">
        <v>15</v>
      </c>
      <c r="G176" s="1">
        <v>5</v>
      </c>
      <c r="K176" s="29" t="s">
        <v>215</v>
      </c>
      <c r="L176" s="29" t="s">
        <v>38</v>
      </c>
      <c r="M176" s="30">
        <v>1</v>
      </c>
      <c r="N176" s="31" t="s">
        <v>40</v>
      </c>
      <c r="O176" s="32">
        <f>+O177</f>
        <v>0</v>
      </c>
      <c r="P176" s="28"/>
    </row>
    <row r="177" spans="5:16" x14ac:dyDescent="0.15">
      <c r="E177" s="1">
        <v>158</v>
      </c>
      <c r="G177" s="1">
        <v>9</v>
      </c>
      <c r="K177" s="29" t="s">
        <v>216</v>
      </c>
      <c r="L177" s="29" t="s">
        <v>38</v>
      </c>
      <c r="M177" s="30">
        <v>1</v>
      </c>
      <c r="N177" s="31" t="s">
        <v>40</v>
      </c>
      <c r="O177" s="32">
        <f>+O178</f>
        <v>0</v>
      </c>
      <c r="P177" s="28"/>
    </row>
    <row r="178" spans="5:16" x14ac:dyDescent="0.15">
      <c r="E178" s="1">
        <v>159</v>
      </c>
      <c r="G178" s="1">
        <v>10</v>
      </c>
      <c r="K178" s="29" t="s">
        <v>217</v>
      </c>
      <c r="L178" s="29" t="s">
        <v>38</v>
      </c>
      <c r="M178" s="30">
        <v>1</v>
      </c>
      <c r="N178" s="31" t="s">
        <v>40</v>
      </c>
      <c r="O178" s="32">
        <f>+O179+O180+O181</f>
        <v>0</v>
      </c>
      <c r="P178" s="28"/>
    </row>
    <row r="179" spans="5:16" x14ac:dyDescent="0.15">
      <c r="E179" s="1">
        <v>160</v>
      </c>
      <c r="G179" s="1">
        <v>11</v>
      </c>
      <c r="K179" s="29" t="s">
        <v>218</v>
      </c>
      <c r="L179" s="29" t="s">
        <v>219</v>
      </c>
      <c r="M179" s="30">
        <v>83.41</v>
      </c>
      <c r="N179" s="31" t="s">
        <v>182</v>
      </c>
      <c r="O179" s="33"/>
      <c r="P179" s="28"/>
    </row>
    <row r="180" spans="5:16" x14ac:dyDescent="0.15">
      <c r="E180" s="1">
        <v>161</v>
      </c>
      <c r="G180" s="1">
        <v>11</v>
      </c>
      <c r="K180" s="29" t="s">
        <v>218</v>
      </c>
      <c r="L180" s="29" t="s">
        <v>220</v>
      </c>
      <c r="M180" s="30">
        <v>1.18</v>
      </c>
      <c r="N180" s="31" t="s">
        <v>182</v>
      </c>
      <c r="O180" s="33"/>
      <c r="P180" s="28"/>
    </row>
    <row r="181" spans="5:16" x14ac:dyDescent="0.15">
      <c r="E181" s="1">
        <v>162</v>
      </c>
      <c r="G181" s="1">
        <v>11</v>
      </c>
      <c r="K181" s="29" t="s">
        <v>221</v>
      </c>
      <c r="L181" s="29" t="s">
        <v>38</v>
      </c>
      <c r="M181" s="30">
        <v>3</v>
      </c>
      <c r="N181" s="31" t="s">
        <v>66</v>
      </c>
      <c r="O181" s="33"/>
      <c r="P181" s="28"/>
    </row>
    <row r="182" spans="5:16" x14ac:dyDescent="0.15">
      <c r="E182" s="1">
        <v>163</v>
      </c>
      <c r="F182" s="1">
        <v>16</v>
      </c>
      <c r="G182" s="1">
        <v>5</v>
      </c>
      <c r="K182" s="29" t="s">
        <v>222</v>
      </c>
      <c r="L182" s="29" t="s">
        <v>38</v>
      </c>
      <c r="M182" s="30">
        <v>1</v>
      </c>
      <c r="N182" s="31" t="s">
        <v>40</v>
      </c>
      <c r="O182" s="32">
        <f>+O183</f>
        <v>0</v>
      </c>
      <c r="P182" s="28"/>
    </row>
    <row r="183" spans="5:16" x14ac:dyDescent="0.15">
      <c r="E183" s="1">
        <v>164</v>
      </c>
      <c r="G183" s="1">
        <v>9</v>
      </c>
      <c r="K183" s="29" t="s">
        <v>223</v>
      </c>
      <c r="L183" s="29" t="s">
        <v>38</v>
      </c>
      <c r="M183" s="30">
        <v>1</v>
      </c>
      <c r="N183" s="31" t="s">
        <v>40</v>
      </c>
      <c r="O183" s="32">
        <f>+O184</f>
        <v>0</v>
      </c>
      <c r="P183" s="28"/>
    </row>
    <row r="184" spans="5:16" x14ac:dyDescent="0.15">
      <c r="E184" s="1">
        <v>165</v>
      </c>
      <c r="G184" s="1">
        <v>10</v>
      </c>
      <c r="K184" s="29" t="s">
        <v>224</v>
      </c>
      <c r="L184" s="29" t="s">
        <v>38</v>
      </c>
      <c r="M184" s="30">
        <v>1</v>
      </c>
      <c r="N184" s="31" t="s">
        <v>40</v>
      </c>
      <c r="O184" s="32">
        <f>+O185+O186+O187+O188</f>
        <v>0</v>
      </c>
      <c r="P184" s="28"/>
    </row>
    <row r="185" spans="5:16" x14ac:dyDescent="0.15">
      <c r="E185" s="1">
        <v>166</v>
      </c>
      <c r="G185" s="1">
        <v>11</v>
      </c>
      <c r="K185" s="29" t="s">
        <v>225</v>
      </c>
      <c r="L185" s="29" t="s">
        <v>38</v>
      </c>
      <c r="M185" s="30">
        <v>0.01</v>
      </c>
      <c r="N185" s="31" t="s">
        <v>226</v>
      </c>
      <c r="O185" s="33"/>
      <c r="P185" s="28"/>
    </row>
    <row r="186" spans="5:16" x14ac:dyDescent="0.15">
      <c r="E186" s="1">
        <v>167</v>
      </c>
      <c r="G186" s="1">
        <v>11</v>
      </c>
      <c r="K186" s="29" t="s">
        <v>227</v>
      </c>
      <c r="L186" s="29" t="s">
        <v>38</v>
      </c>
      <c r="M186" s="30">
        <v>0.01</v>
      </c>
      <c r="N186" s="31" t="s">
        <v>226</v>
      </c>
      <c r="O186" s="33"/>
      <c r="P186" s="28"/>
    </row>
    <row r="187" spans="5:16" x14ac:dyDescent="0.15">
      <c r="E187" s="1">
        <v>168</v>
      </c>
      <c r="G187" s="1">
        <v>11</v>
      </c>
      <c r="K187" s="29" t="s">
        <v>228</v>
      </c>
      <c r="L187" s="29" t="s">
        <v>229</v>
      </c>
      <c r="M187" s="30">
        <v>1</v>
      </c>
      <c r="N187" s="31" t="s">
        <v>182</v>
      </c>
      <c r="O187" s="33"/>
      <c r="P187" s="28"/>
    </row>
    <row r="188" spans="5:16" x14ac:dyDescent="0.15">
      <c r="E188" s="1">
        <v>169</v>
      </c>
      <c r="G188" s="1">
        <v>11</v>
      </c>
      <c r="K188" s="29" t="s">
        <v>230</v>
      </c>
      <c r="L188" s="29" t="s">
        <v>229</v>
      </c>
      <c r="M188" s="30">
        <v>2</v>
      </c>
      <c r="N188" s="31" t="s">
        <v>71</v>
      </c>
      <c r="O188" s="33"/>
      <c r="P188" s="28"/>
    </row>
    <row r="189" spans="5:16" x14ac:dyDescent="0.15">
      <c r="E189" s="1">
        <v>170</v>
      </c>
      <c r="F189" s="1">
        <v>203</v>
      </c>
      <c r="G189" s="1">
        <v>5</v>
      </c>
      <c r="K189" s="29" t="s">
        <v>231</v>
      </c>
      <c r="L189" s="29" t="s">
        <v>38</v>
      </c>
      <c r="M189" s="30">
        <v>1</v>
      </c>
      <c r="N189" s="31" t="s">
        <v>40</v>
      </c>
      <c r="O189" s="32">
        <f>+O190</f>
        <v>0</v>
      </c>
      <c r="P189" s="28"/>
    </row>
    <row r="190" spans="5:16" x14ac:dyDescent="0.15">
      <c r="E190" s="1">
        <v>171</v>
      </c>
      <c r="F190" s="1">
        <v>204</v>
      </c>
      <c r="G190" s="1">
        <v>6</v>
      </c>
      <c r="K190" s="29" t="s">
        <v>232</v>
      </c>
      <c r="L190" s="29" t="s">
        <v>38</v>
      </c>
      <c r="M190" s="30">
        <v>1</v>
      </c>
      <c r="N190" s="31" t="s">
        <v>40</v>
      </c>
      <c r="O190" s="33"/>
      <c r="P190" s="28"/>
    </row>
    <row r="191" spans="5:16" x14ac:dyDescent="0.15">
      <c r="E191" s="1">
        <v>172</v>
      </c>
      <c r="F191" s="1">
        <v>23</v>
      </c>
      <c r="G191" s="1">
        <v>4</v>
      </c>
      <c r="K191" s="29" t="s">
        <v>233</v>
      </c>
      <c r="L191" s="29" t="s">
        <v>38</v>
      </c>
      <c r="M191" s="30">
        <v>1</v>
      </c>
      <c r="N191" s="31" t="s">
        <v>40</v>
      </c>
      <c r="O191" s="32">
        <f>+O192</f>
        <v>0</v>
      </c>
      <c r="P191" s="28"/>
    </row>
    <row r="192" spans="5:16" x14ac:dyDescent="0.15">
      <c r="E192" s="1">
        <v>173</v>
      </c>
      <c r="F192" s="1">
        <v>220</v>
      </c>
      <c r="G192" s="1">
        <v>5</v>
      </c>
      <c r="K192" s="29" t="s">
        <v>234</v>
      </c>
      <c r="L192" s="29" t="s">
        <v>38</v>
      </c>
      <c r="M192" s="30">
        <v>1</v>
      </c>
      <c r="N192" s="31" t="s">
        <v>40</v>
      </c>
      <c r="O192" s="33"/>
      <c r="P192" s="28"/>
    </row>
    <row r="193" spans="3:16" x14ac:dyDescent="0.15">
      <c r="E193" s="1">
        <v>174</v>
      </c>
      <c r="F193" s="1">
        <v>25</v>
      </c>
      <c r="G193" s="1">
        <v>2</v>
      </c>
      <c r="K193" s="29" t="s">
        <v>235</v>
      </c>
      <c r="L193" s="29" t="s">
        <v>38</v>
      </c>
      <c r="M193" s="30">
        <v>1</v>
      </c>
      <c r="N193" s="31" t="s">
        <v>40</v>
      </c>
      <c r="O193" s="33"/>
      <c r="P193" s="28"/>
    </row>
    <row r="194" spans="3:16" x14ac:dyDescent="0.15">
      <c r="E194" s="1">
        <v>1</v>
      </c>
      <c r="F194" s="1">
        <v>4</v>
      </c>
      <c r="G194" s="1">
        <v>1</v>
      </c>
      <c r="K194" s="34" t="s">
        <v>236</v>
      </c>
      <c r="L194" s="34" t="s">
        <v>38</v>
      </c>
      <c r="M194" s="35"/>
      <c r="N194" s="36" t="s">
        <v>38</v>
      </c>
      <c r="O194" s="37">
        <f>+O21+O193</f>
        <v>0</v>
      </c>
      <c r="P194" s="28"/>
    </row>
    <row r="195" spans="3:16" x14ac:dyDescent="0.15">
      <c r="L195" s="38"/>
      <c r="M195" s="39"/>
      <c r="N195" s="40"/>
      <c r="O195" s="41"/>
      <c r="P195" s="28"/>
    </row>
    <row r="196" spans="3:16" ht="14.25" thickTop="1" x14ac:dyDescent="0.15">
      <c r="C196" s="10"/>
      <c r="K196" s="42" t="s">
        <v>237</v>
      </c>
      <c r="O196" s="43">
        <f>+O194</f>
        <v>0</v>
      </c>
    </row>
    <row r="197" spans="3:16" x14ac:dyDescent="0.15">
      <c r="C197" s="10"/>
      <c r="K197" s="44" t="s">
        <v>238</v>
      </c>
      <c r="O197" s="45">
        <f>ROUNDDOWN(工事価格*0.1,0)</f>
        <v>0</v>
      </c>
    </row>
    <row r="198" spans="3:16" ht="14.25" thickBot="1" x14ac:dyDescent="0.2">
      <c r="C198" s="10"/>
      <c r="K198" s="46" t="s">
        <v>239</v>
      </c>
      <c r="O198" s="47">
        <f>工事価格+消費税</f>
        <v>0</v>
      </c>
    </row>
    <row r="199" spans="3:16" ht="14.25" thickTop="1" x14ac:dyDescent="0.15"/>
  </sheetData>
  <sheetProtection algorithmName="SHA-512" hashValue="xTvxfm2jpv/B0eCHzz0nv5zd20h7/G8o+XZc/nTk10AxXQCCe6h6xuO1J9LvQiCXOZ0MRgTIUy8Ab/ba1J7wXw==" saltValue="Y4uNzYnbTJHRA5kfdPL7YBRgYIaggfwVgw9TpGuqV9JCRdF8XwhnHGq+1AR5CVD6ZyudW1iLtE2b8Ar6c6Xfvw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95:O198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94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2025-06-20T02:43:50Z</dcterms:modified>
</cp:coreProperties>
</file>