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000令和07年度\R_県営ほ場整備事業\21_起工\R07K01_見六・丸山工区\05 電子入札　　池之上係長チェックお願いします。→5月30日チェック済み\"/>
    </mc:Choice>
  </mc:AlternateContent>
  <bookViews>
    <workbookView xWindow="915" yWindow="-15" windowWidth="18885" windowHeight="6030" tabRatio="818"/>
  </bookViews>
  <sheets>
    <sheet name="内訳書" sheetId="41" r:id="rId1"/>
  </sheets>
  <definedNames>
    <definedName name="_xlnm.Print_Area" localSheetId="0">内訳書!$J$1:$O$293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内訳書!$O$291</definedName>
    <definedName name="工事番号" localSheetId="0">内訳書!$K$8</definedName>
    <definedName name="工事番号">#REF!</definedName>
    <definedName name="工事費計" localSheetId="0">内訳書!$O$293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内訳書!$O$292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24" i="41" s="1"/>
  <c r="O29" i="41"/>
  <c r="O37" i="41"/>
  <c r="O39" i="41"/>
  <c r="O45" i="41"/>
  <c r="O47" i="41"/>
  <c r="O52" i="41"/>
  <c r="O55" i="41"/>
  <c r="O54" i="41" s="1"/>
  <c r="O65" i="41"/>
  <c r="O69" i="41"/>
  <c r="O68" i="41" s="1"/>
  <c r="O72" i="41"/>
  <c r="O73" i="41"/>
  <c r="O81" i="41"/>
  <c r="O91" i="41"/>
  <c r="O90" i="41" s="1"/>
  <c r="O95" i="41"/>
  <c r="O101" i="41"/>
  <c r="O104" i="41"/>
  <c r="O109" i="41"/>
  <c r="O111" i="41"/>
  <c r="O116" i="41"/>
  <c r="O119" i="41"/>
  <c r="O118" i="41" s="1"/>
  <c r="O124" i="41"/>
  <c r="O129" i="41"/>
  <c r="O142" i="41"/>
  <c r="O152" i="41"/>
  <c r="O153" i="41"/>
  <c r="O160" i="41"/>
  <c r="O165" i="41"/>
  <c r="O159" i="41" s="1"/>
  <c r="O173" i="41"/>
  <c r="O176" i="41"/>
  <c r="O180" i="41"/>
  <c r="O182" i="41"/>
  <c r="O186" i="41"/>
  <c r="O185" i="41" s="1"/>
  <c r="O196" i="41"/>
  <c r="O195" i="41" s="1"/>
  <c r="O201" i="41"/>
  <c r="O207" i="41"/>
  <c r="O209" i="41"/>
  <c r="O213" i="41"/>
  <c r="O215" i="41"/>
  <c r="O219" i="41"/>
  <c r="O222" i="41"/>
  <c r="O221" i="41" s="1"/>
  <c r="O232" i="41"/>
  <c r="O248" i="41"/>
  <c r="O247" i="41" s="1"/>
  <c r="O257" i="41"/>
  <c r="O266" i="41"/>
  <c r="O267" i="41"/>
  <c r="O278" i="41"/>
  <c r="O277" i="41" s="1"/>
  <c r="O280" i="41"/>
  <c r="O282" i="41"/>
  <c r="O286" i="41"/>
  <c r="O285" i="41" s="1"/>
  <c r="O287" i="41"/>
  <c r="O23" i="41" l="1"/>
  <c r="O22" i="41" s="1"/>
  <c r="O21" i="41" s="1"/>
  <c r="O289" i="41" s="1"/>
  <c r="O291" i="41" s="1"/>
  <c r="O292" i="41" l="1"/>
  <c r="O293" i="41" s="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<sst xmlns="http://schemas.openxmlformats.org/spreadsheetml/2006/main" count="853" uniqueCount="208">
  <si>
    <t>#&amp;$SKHDIN_HINAGATA3#&amp;$</t>
  </si>
  <si>
    <t>07-6149740010795</t>
  </si>
  <si>
    <t>ほ場整備工事（見六・丸山工区）</t>
  </si>
  <si>
    <t>工事費内訳書</t>
  </si>
  <si>
    <t>20250602125019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</si>
  <si>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</si>
  <si>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</si>
  <si>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</si>
  <si>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</si>
  <si>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</si>
  <si>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</si>
  <si>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</si>
  <si>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</si>
  <si>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</si>
  <si>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>業    者    名　　　　</t>
  </si>
  <si>
    <t>L_規格</t>
  </si>
  <si>
    <t>入力(積上無し）背景色</t>
  </si>
  <si>
    <t>事業名</t>
  </si>
  <si>
    <t>経営体育成基盤整備事業</t>
  </si>
  <si>
    <t>M_数量</t>
  </si>
  <si>
    <t>積上げ無し文字色</t>
  </si>
  <si>
    <t>年度,1,20,1</t>
  </si>
  <si>
    <t>地区名</t>
  </si>
  <si>
    <t>伊方地区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</si>
  <si>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</si>
  <si>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</si>
  <si>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</si>
  <si>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</si>
  <si>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</si>
  <si>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</si>
  <si>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</si>
  <si>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</si>
  <si>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</si>
  <si>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</si>
  <si>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</si>
  <si>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</si>
  <si>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</si>
  <si>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</si>
  <si>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</si>
  <si>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</si>
  <si>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</si>
  <si>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</si>
  <si>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</si>
  <si>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整地工</t>
  </si>
  <si>
    <t>見六7工区</t>
  </si>
  <si>
    <t xml:space="preserve">      整地工</t>
  </si>
  <si>
    <t>A=1.14ha</t>
  </si>
  <si>
    <t xml:space="preserve">       表土扱い（ほ場整備工）（標準区画0.3ha未満ﾊﾞｯｸﾎ）</t>
  </si>
  <si>
    <t>はぎ取り戻し（表土はぎ＋戻し＋整地）</t>
  </si>
  <si>
    <t>ha</t>
  </si>
  <si>
    <t xml:space="preserve">       基盤造成・畦畔築立（標準区画0.3ha未満ﾊﾞｯｸﾎｳ）</t>
  </si>
  <si>
    <t>基盤切盛＋畦畔築立＋基盤整地</t>
  </si>
  <si>
    <t xml:space="preserve">       耕起砕土</t>
  </si>
  <si>
    <t>耕起作業,1回掛</t>
  </si>
  <si>
    <t xml:space="preserve">      整形仕上げ工</t>
  </si>
  <si>
    <t xml:space="preserve">       畦畔</t>
  </si>
  <si>
    <t>0ｍ</t>
  </si>
  <si>
    <t>ｍ</t>
  </si>
  <si>
    <t>0.4ｍ</t>
  </si>
  <si>
    <t>0.9ｍ</t>
  </si>
  <si>
    <t>1.5ｍ</t>
  </si>
  <si>
    <t>2.1ｍ</t>
  </si>
  <si>
    <t xml:space="preserve">       法面整形</t>
  </si>
  <si>
    <t>切土部,購入しない</t>
  </si>
  <si>
    <t>㎡</t>
  </si>
  <si>
    <t>盛土部,購入しない</t>
  </si>
  <si>
    <t xml:space="preserve">      進入路工</t>
  </si>
  <si>
    <t xml:space="preserve">       鉄筋コンクリートＵ型用蓋</t>
  </si>
  <si>
    <t>2種 450型</t>
  </si>
  <si>
    <t>枚</t>
  </si>
  <si>
    <t xml:space="preserve">      田面付帯工</t>
  </si>
  <si>
    <t xml:space="preserve">       用水取水管(直接)</t>
  </si>
  <si>
    <t>粘性土・礫質土,VU,150mm,直管(両差し口),4.0m管,0箇所</t>
  </si>
  <si>
    <t>箇所</t>
  </si>
  <si>
    <t xml:space="preserve">       田面排水口</t>
  </si>
  <si>
    <t>直接,塩ビ管(VU),200mm,粘性土・礫質土</t>
  </si>
  <si>
    <t xml:space="preserve">       田面用既製桝</t>
  </si>
  <si>
    <t>用水受桝,２４０×２４０×３００</t>
  </si>
  <si>
    <t>排水桝,蓋有り,３００×２００×５００</t>
  </si>
  <si>
    <t xml:space="preserve">       硬質ポリ塩化ビニル管</t>
  </si>
  <si>
    <t>VU,150mm</t>
  </si>
  <si>
    <t xml:space="preserve">      植生工</t>
  </si>
  <si>
    <t xml:space="preserve">       種子散布</t>
  </si>
  <si>
    <t xml:space="preserve">      構造物取壊し工</t>
  </si>
  <si>
    <t xml:space="preserve">       コンクリート構造物取壊し</t>
  </si>
  <si>
    <t>なし</t>
  </si>
  <si>
    <t>m3</t>
  </si>
  <si>
    <t xml:space="preserve">       殻運搬・処理</t>
  </si>
  <si>
    <t xml:space="preserve">      付帯工</t>
  </si>
  <si>
    <t xml:space="preserve">       境界杭</t>
  </si>
  <si>
    <t>プラスチック杭　45×45×600</t>
  </si>
  <si>
    <t>本</t>
  </si>
  <si>
    <t xml:space="preserve">     用水路工</t>
  </si>
  <si>
    <t xml:space="preserve">      用水路工</t>
  </si>
  <si>
    <t>支線13号用排水路　L=129.0ｍ</t>
  </si>
  <si>
    <t xml:space="preserve">       鉄筋コンクリートＵ字溝(盛土タイプ)</t>
  </si>
  <si>
    <t>U450,Ａタイプ,基礎栗石なし</t>
  </si>
  <si>
    <t xml:space="preserve">       鉄筋コンクリートＵ字溝(排水タイプ)</t>
  </si>
  <si>
    <t>U450,0.0000ｍ,0.0000ｍ,基礎栗石なし,粘性土・礫質土</t>
  </si>
  <si>
    <t xml:space="preserve">       Ｕ型分水溝(盛土タイプ)</t>
  </si>
  <si>
    <t xml:space="preserve">       横断暗渠</t>
  </si>
  <si>
    <t>450型,基礎栗石なし</t>
  </si>
  <si>
    <t xml:space="preserve">       溜桝(無筋)</t>
  </si>
  <si>
    <t>Ｃ－１型（800×800×800）,粘性土・礫質土,基礎栗石なし</t>
  </si>
  <si>
    <t>Ｄ－１型（1000×1000×1000）,粘性土・礫質土,基礎栗石なし</t>
  </si>
  <si>
    <t xml:space="preserve">       溝畔</t>
  </si>
  <si>
    <t>B=0.50ｍ,1:1.0,粘性土・礫質土</t>
  </si>
  <si>
    <t>支線14号用排水路　L=19.0ｍ</t>
  </si>
  <si>
    <t xml:space="preserve">     排水路工</t>
  </si>
  <si>
    <t xml:space="preserve">      排水路工</t>
  </si>
  <si>
    <t>支線6号排水路　L=40.0ｍ</t>
  </si>
  <si>
    <t xml:space="preserve">     道路工</t>
  </si>
  <si>
    <t xml:space="preserve">      道路工</t>
  </si>
  <si>
    <t>支線22号道路　L=45.0ｍ</t>
  </si>
  <si>
    <t xml:space="preserve">       路体</t>
  </si>
  <si>
    <t>B'=4.0m,法面なし</t>
  </si>
  <si>
    <t>B'=4.0m,N1=1.0 N2=0</t>
  </si>
  <si>
    <t xml:space="preserve">       路体（築堤）盛土・埋戻</t>
  </si>
  <si>
    <t xml:space="preserve">       砕石舗装</t>
  </si>
  <si>
    <t>舗装幅3.0m以上</t>
  </si>
  <si>
    <t xml:space="preserve">       町道取付工</t>
  </si>
  <si>
    <t>耕作10号道路　L=118.0ｍ</t>
  </si>
  <si>
    <t>B'=3.0m,法面なし</t>
  </si>
  <si>
    <t>B'=3.0m,N1=1.0 N2=0</t>
  </si>
  <si>
    <t>B'=3.0m,N1=1.0 N2=1.0</t>
  </si>
  <si>
    <t>B'=3.0m,N1=1.2 N2=1.0</t>
  </si>
  <si>
    <t>舗装幅2.5m以上3.0m未満</t>
  </si>
  <si>
    <t>丸山1工区</t>
  </si>
  <si>
    <t>A=0.81ha</t>
  </si>
  <si>
    <t>はぎ取り戻し(表土はぎ）</t>
  </si>
  <si>
    <t xml:space="preserve">       基盤造成・畦畔築立（標準区画0.3ha未満ﾊﾞｯｸﾎｳに）</t>
  </si>
  <si>
    <t>基盤切盛+畦畔築立</t>
  </si>
  <si>
    <t>0.1ｍ</t>
  </si>
  <si>
    <t>1.7ｍ</t>
  </si>
  <si>
    <t>1.8ｍ</t>
  </si>
  <si>
    <t>2種 300型</t>
  </si>
  <si>
    <t>2種 600型</t>
  </si>
  <si>
    <t xml:space="preserve">       硬質ポリ塩化ビニル管継手材</t>
  </si>
  <si>
    <t>個</t>
  </si>
  <si>
    <t>支線8号用水路　L=98.0ｍ</t>
  </si>
  <si>
    <t>U300B,Ａタイプ,基礎栗石なし</t>
  </si>
  <si>
    <t>Ｂ－１型（600×600×600）,粘性土・礫質土,基礎栗石なし</t>
  </si>
  <si>
    <t>支線34号用水路　L=26.0ｍ</t>
  </si>
  <si>
    <t>支線15号用排水路　L=104.0ｍ</t>
  </si>
  <si>
    <t>U300B,0.0000ｍ,0.0000ｍ,基礎栗石なし,粘性土・礫質土</t>
  </si>
  <si>
    <t>U300B,Ｂタイプ,基礎栗石なし</t>
  </si>
  <si>
    <t>VU,350mm</t>
  </si>
  <si>
    <t>支線15-1号用排水路　L=41.0ｍ</t>
  </si>
  <si>
    <t>耕作16号道路　L=13.0ｍ</t>
  </si>
  <si>
    <t>丸山3工区</t>
  </si>
  <si>
    <t>A=0.42ha</t>
  </si>
  <si>
    <t xml:space="preserve">       土砂運搬</t>
  </si>
  <si>
    <t>0.5ｍ</t>
  </si>
  <si>
    <t>1ｍ</t>
  </si>
  <si>
    <t>2.2ｍ</t>
  </si>
  <si>
    <t>2.9ｍ</t>
  </si>
  <si>
    <t>3.2ｍ</t>
  </si>
  <si>
    <t>支線17号用排水路　L=119.0ｍ</t>
  </si>
  <si>
    <t xml:space="preserve">       片溝畔</t>
  </si>
  <si>
    <t>B=0.50m,1:1.0,粘性土・礫質土</t>
  </si>
  <si>
    <t>丸山4工区</t>
  </si>
  <si>
    <t>A=0.93ha</t>
  </si>
  <si>
    <t>2.3ｍ</t>
  </si>
  <si>
    <t>2.6ｍ</t>
  </si>
  <si>
    <t xml:space="preserve">       フェンス等撤去工</t>
  </si>
  <si>
    <t>支線12号用水路　L=258.0ｍ</t>
  </si>
  <si>
    <t>支線13号用水路　L=217.0ｍ</t>
  </si>
  <si>
    <t xml:space="preserve">       掛樋(現場打ち)</t>
  </si>
  <si>
    <t>300型</t>
  </si>
  <si>
    <t xml:space="preserve">       掛樋受台(現場打ち掛樋用)</t>
  </si>
  <si>
    <t>B=0.50ｍ,1:1.2,粘性土・礫質土</t>
  </si>
  <si>
    <t>支線8号排水路　L=159.0ｍ</t>
  </si>
  <si>
    <t xml:space="preserve">       柵渠Ⅱ型</t>
  </si>
  <si>
    <t>土工＋法面＋柵渠,500mm,600mm,1.5ｍ,使用する,0.0000ｍ,1ｍ,粘性土・礫質土</t>
  </si>
  <si>
    <t xml:space="preserve">       ボックスカルバート</t>
  </si>
  <si>
    <t>800mm,800mm,基礎栗石なし,粘性土・礫質土</t>
  </si>
  <si>
    <t xml:space="preserve">       底張コンクリート</t>
  </si>
  <si>
    <t>-</t>
  </si>
  <si>
    <t xml:space="preserve">       溜桝(有筋)</t>
  </si>
  <si>
    <t>Ｄ－５型（1000×1000×2000）</t>
  </si>
  <si>
    <t xml:space="preserve">       蓋</t>
  </si>
  <si>
    <t>蓋版,ｺﾝｸﾘｰﾄ･鋼製,40kgを超え170kg/枚以下</t>
  </si>
  <si>
    <t>Ｆ－１型（1200×1200×1200）</t>
  </si>
  <si>
    <t>支線9号排水路　L=177.0ｍ</t>
  </si>
  <si>
    <t>土工＋法面＋柵渠,500mm,600mm,1.5ｍ,使用する,0.3ｍ,2ｍ,粘性土・礫質土</t>
  </si>
  <si>
    <t>土工＋法面＋柵渠,500mm,600mm,1.5ｍ,使用する,0.3ｍ,0.3ｍ,粘性土・礫質土</t>
  </si>
  <si>
    <t>支線5号道路　L=151.0ｍ</t>
  </si>
  <si>
    <t>B'=4.0m,N1=1.2 N2=1.0</t>
  </si>
  <si>
    <t>B'=4.0m,N1=1.2 N2=0</t>
  </si>
  <si>
    <t xml:space="preserve">       町道取付工（１）</t>
  </si>
  <si>
    <t xml:space="preserve">       町道取付工（２）</t>
  </si>
  <si>
    <t>300型,基礎栗石なし</t>
  </si>
  <si>
    <t xml:space="preserve">   間接工事費</t>
  </si>
  <si>
    <t xml:space="preserve">    共通仮設費</t>
  </si>
  <si>
    <t xml:space="preserve">     運搬費～営繕費等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</si>
  <si>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</si>
  <si>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</si>
  <si>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</si>
  <si>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</si>
  <si>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</si>
  <si>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</si>
  <si>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スクラップ控除</t>
  </si>
  <si>
    <t xml:space="preserve">    スクラップ控除</t>
  </si>
  <si>
    <t xml:space="preserve">     スクラップ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</si>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</sst>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294"/>
  <sheetViews>
    <sheetView showGridLines="0" tabSelected="1" topLeftCell="J1" zoomScale="90" zoomScaleNormal="90" workbookViewId="0">
      <selection activeCell="L32" sqref="L32"/>
    </sheetView>
  </sheetViews>
  <sheetFormatPr defaultColWidth="9"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 x14ac:dyDescent="0.15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 x14ac:dyDescent="0.2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x14ac:dyDescent="0.1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x14ac:dyDescent="0.1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x14ac:dyDescent="0.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48"/>
      <c r="N5" s="49"/>
      <c r="O5" s="50"/>
      <c r="P5" s="14"/>
      <c r="Q5" s="15"/>
    </row>
    <row r="6" spans="1:17" x14ac:dyDescent="0.15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 x14ac:dyDescent="0.15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 x14ac:dyDescent="0.15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 x14ac:dyDescent="0.15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2</v>
      </c>
      <c r="N9" s="14"/>
      <c r="O9" s="14"/>
      <c r="P9" s="14"/>
      <c r="Q9" s="15"/>
    </row>
    <row r="10" spans="1:17" ht="14.25" thickBot="1" x14ac:dyDescent="0.2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idden="1" x14ac:dyDescent="0.15">
      <c r="A11" s="10"/>
      <c r="B11" s="10"/>
      <c r="C11" s="10"/>
      <c r="N11" s="14"/>
      <c r="O11" s="14"/>
      <c r="P11" s="14"/>
      <c r="Q11" s="15"/>
    </row>
    <row r="12" spans="1:17" hidden="1" x14ac:dyDescent="0.15">
      <c r="A12" s="10"/>
      <c r="B12" s="10"/>
      <c r="C12" s="10"/>
      <c r="N12" s="14"/>
      <c r="O12" s="14"/>
      <c r="P12" s="14"/>
      <c r="Q12" s="15"/>
    </row>
    <row r="13" spans="1:17" hidden="1" x14ac:dyDescent="0.15">
      <c r="A13" s="10"/>
      <c r="B13" s="10"/>
      <c r="C13" s="10"/>
      <c r="N13" s="14"/>
      <c r="O13" s="14"/>
      <c r="P13" s="14"/>
      <c r="Q13" s="15"/>
    </row>
    <row r="14" spans="1:17" hidden="1" x14ac:dyDescent="0.15">
      <c r="A14" s="10"/>
      <c r="B14" s="10"/>
      <c r="C14" s="10"/>
      <c r="N14" s="14"/>
      <c r="O14" s="14"/>
      <c r="P14" s="14"/>
      <c r="Q14" s="15"/>
    </row>
    <row r="15" spans="1:17" hidden="1" x14ac:dyDescent="0.15">
      <c r="A15" s="10"/>
      <c r="B15" s="10"/>
      <c r="C15" s="10"/>
      <c r="N15" s="14"/>
      <c r="O15" s="14"/>
      <c r="P15" s="14"/>
      <c r="Q15" s="15"/>
    </row>
    <row r="16" spans="1:17" hidden="1" x14ac:dyDescent="0.15">
      <c r="A16" s="10"/>
      <c r="B16" s="10"/>
      <c r="C16" s="10"/>
      <c r="N16" s="14"/>
      <c r="O16" s="14"/>
      <c r="P16" s="14"/>
      <c r="Q16" s="15"/>
    </row>
    <row r="17" spans="1:17" hidden="1" x14ac:dyDescent="0.15">
      <c r="A17" s="10"/>
      <c r="B17" s="10"/>
      <c r="C17" s="10"/>
      <c r="N17" s="14"/>
      <c r="O17" s="14"/>
      <c r="P17" s="14"/>
      <c r="Q17" s="15"/>
    </row>
    <row r="18" spans="1:17" ht="14.25" hidden="1" thickBot="1" x14ac:dyDescent="0.2"/>
    <row r="19" spans="1:17" ht="15" thickTop="1" thickBot="1" x14ac:dyDescent="0.2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 x14ac:dyDescent="0.15">
      <c r="E20" s="1">
        <v>0</v>
      </c>
      <c r="G20" s="1">
        <v>0</v>
      </c>
      <c r="K20" s="24" t="s">
        <v>2</v>
      </c>
      <c r="L20" s="24" t="s">
        <v>38</v>
      </c>
      <c r="M20" s="25"/>
      <c r="N20" s="26" t="s">
        <v>38</v>
      </c>
      <c r="O20" s="27"/>
      <c r="P20" s="28"/>
    </row>
    <row r="21" spans="1:17" x14ac:dyDescent="0.15">
      <c r="E21" s="1">
        <v>2</v>
      </c>
      <c r="F21" s="1">
        <v>5</v>
      </c>
      <c r="G21" s="1">
        <v>2</v>
      </c>
      <c r="K21" s="29" t="s">
        <v>39</v>
      </c>
      <c r="L21" s="29" t="s">
        <v>38</v>
      </c>
      <c r="M21" s="30">
        <v>1</v>
      </c>
      <c r="N21" s="31" t="s">
        <v>40</v>
      </c>
      <c r="O21" s="32">
        <f>+O22+O277</f>
        <v>0</v>
      </c>
      <c r="P21" s="28"/>
    </row>
    <row r="22" spans="1:17" x14ac:dyDescent="0.15">
      <c r="E22" s="1">
        <v>3</v>
      </c>
      <c r="F22" s="1">
        <v>6</v>
      </c>
      <c r="G22" s="1">
        <v>3</v>
      </c>
      <c r="K22" s="29" t="s">
        <v>41</v>
      </c>
      <c r="L22" s="29" t="s">
        <v>38</v>
      </c>
      <c r="M22" s="30">
        <v>1</v>
      </c>
      <c r="N22" s="31" t="s">
        <v>40</v>
      </c>
      <c r="O22" s="32">
        <f>+O23</f>
        <v>0</v>
      </c>
      <c r="P22" s="28"/>
    </row>
    <row r="23" spans="1:17" x14ac:dyDescent="0.15">
      <c r="E23" s="1">
        <v>4</v>
      </c>
      <c r="F23" s="1">
        <v>168</v>
      </c>
      <c r="G23" s="1">
        <v>4</v>
      </c>
      <c r="K23" s="29" t="s">
        <v>42</v>
      </c>
      <c r="L23" s="29" t="s">
        <v>38</v>
      </c>
      <c r="M23" s="30">
        <v>1</v>
      </c>
      <c r="N23" s="31" t="s">
        <v>40</v>
      </c>
      <c r="O23" s="32">
        <f>+O24+O54+O68+O72+O90+O118+O152+O159+O185+O195+O221+O247+O266</f>
        <v>0</v>
      </c>
      <c r="P23" s="28"/>
    </row>
    <row r="24" spans="1:17" x14ac:dyDescent="0.15">
      <c r="E24" s="1">
        <v>5</v>
      </c>
      <c r="G24" s="1">
        <v>9</v>
      </c>
      <c r="K24" s="29" t="s">
        <v>43</v>
      </c>
      <c r="L24" s="29" t="s">
        <v>44</v>
      </c>
      <c r="M24" s="30">
        <v>1</v>
      </c>
      <c r="N24" s="31" t="s">
        <v>40</v>
      </c>
      <c r="O24" s="32">
        <f>+O25+O29+O37+O39+O45+O47+O52</f>
        <v>0</v>
      </c>
      <c r="P24" s="28"/>
    </row>
    <row r="25" spans="1:17" x14ac:dyDescent="0.15">
      <c r="E25" s="1">
        <v>6</v>
      </c>
      <c r="G25" s="1">
        <v>10</v>
      </c>
      <c r="K25" s="29" t="s">
        <v>45</v>
      </c>
      <c r="L25" s="29" t="s">
        <v>46</v>
      </c>
      <c r="M25" s="30">
        <v>1</v>
      </c>
      <c r="N25" s="31" t="s">
        <v>40</v>
      </c>
      <c r="O25" s="32">
        <f>+O26+O27+O28</f>
        <v>0</v>
      </c>
      <c r="P25" s="28"/>
    </row>
    <row r="26" spans="1:17" ht="27" x14ac:dyDescent="0.15">
      <c r="E26" s="1">
        <v>7</v>
      </c>
      <c r="G26" s="1">
        <v>11</v>
      </c>
      <c r="K26" s="29" t="s">
        <v>47</v>
      </c>
      <c r="L26" s="29" t="s">
        <v>48</v>
      </c>
      <c r="M26" s="30">
        <v>1.1399999999999999</v>
      </c>
      <c r="N26" s="31" t="s">
        <v>49</v>
      </c>
      <c r="O26" s="33"/>
      <c r="P26" s="28"/>
    </row>
    <row r="27" spans="1:17" ht="27" x14ac:dyDescent="0.15">
      <c r="E27" s="1">
        <v>8</v>
      </c>
      <c r="G27" s="1">
        <v>11</v>
      </c>
      <c r="K27" s="29" t="s">
        <v>50</v>
      </c>
      <c r="L27" s="29" t="s">
        <v>51</v>
      </c>
      <c r="M27" s="30">
        <v>1.1399999999999999</v>
      </c>
      <c r="N27" s="31" t="s">
        <v>49</v>
      </c>
      <c r="O27" s="33"/>
      <c r="P27" s="28"/>
    </row>
    <row r="28" spans="1:17" x14ac:dyDescent="0.15">
      <c r="E28" s="1">
        <v>9</v>
      </c>
      <c r="G28" s="1">
        <v>11</v>
      </c>
      <c r="K28" s="29" t="s">
        <v>52</v>
      </c>
      <c r="L28" s="29" t="s">
        <v>53</v>
      </c>
      <c r="M28" s="30">
        <v>1.03</v>
      </c>
      <c r="N28" s="31" t="s">
        <v>49</v>
      </c>
      <c r="O28" s="33"/>
      <c r="P28" s="28"/>
    </row>
    <row r="29" spans="1:17" x14ac:dyDescent="0.15">
      <c r="E29" s="1">
        <v>10</v>
      </c>
      <c r="G29" s="1">
        <v>10</v>
      </c>
      <c r="K29" s="29" t="s">
        <v>54</v>
      </c>
      <c r="L29" s="29" t="s">
        <v>38</v>
      </c>
      <c r="M29" s="30">
        <v>1</v>
      </c>
      <c r="N29" s="31" t="s">
        <v>40</v>
      </c>
      <c r="O29" s="32">
        <f>+O30+O31+O32+O33+O34+O35+O36</f>
        <v>0</v>
      </c>
      <c r="P29" s="28"/>
    </row>
    <row r="30" spans="1:17" x14ac:dyDescent="0.15">
      <c r="E30" s="1">
        <v>11</v>
      </c>
      <c r="G30" s="1">
        <v>11</v>
      </c>
      <c r="K30" s="29" t="s">
        <v>55</v>
      </c>
      <c r="L30" s="29" t="s">
        <v>56</v>
      </c>
      <c r="M30" s="30">
        <v>138</v>
      </c>
      <c r="N30" s="31" t="s">
        <v>57</v>
      </c>
      <c r="O30" s="33"/>
      <c r="P30" s="28"/>
    </row>
    <row r="31" spans="1:17" x14ac:dyDescent="0.15">
      <c r="E31" s="1">
        <v>12</v>
      </c>
      <c r="G31" s="1">
        <v>11</v>
      </c>
      <c r="K31" s="29" t="s">
        <v>55</v>
      </c>
      <c r="L31" s="29" t="s">
        <v>58</v>
      </c>
      <c r="M31" s="30">
        <v>82</v>
      </c>
      <c r="N31" s="31" t="s">
        <v>57</v>
      </c>
      <c r="O31" s="33"/>
      <c r="P31" s="28"/>
    </row>
    <row r="32" spans="1:17" x14ac:dyDescent="0.15">
      <c r="E32" s="1">
        <v>13</v>
      </c>
      <c r="G32" s="1">
        <v>11</v>
      </c>
      <c r="K32" s="29" t="s">
        <v>55</v>
      </c>
      <c r="L32" s="29" t="s">
        <v>59</v>
      </c>
      <c r="M32" s="30">
        <v>87</v>
      </c>
      <c r="N32" s="31" t="s">
        <v>57</v>
      </c>
      <c r="O32" s="33"/>
      <c r="P32" s="28"/>
    </row>
    <row r="33" spans="5:16" x14ac:dyDescent="0.15">
      <c r="E33" s="1">
        <v>14</v>
      </c>
      <c r="G33" s="1">
        <v>11</v>
      </c>
      <c r="K33" s="29" t="s">
        <v>55</v>
      </c>
      <c r="L33" s="29" t="s">
        <v>60</v>
      </c>
      <c r="M33" s="30">
        <v>109</v>
      </c>
      <c r="N33" s="31" t="s">
        <v>57</v>
      </c>
      <c r="O33" s="33"/>
      <c r="P33" s="28"/>
    </row>
    <row r="34" spans="5:16" x14ac:dyDescent="0.15">
      <c r="E34" s="1">
        <v>15</v>
      </c>
      <c r="G34" s="1">
        <v>11</v>
      </c>
      <c r="K34" s="29" t="s">
        <v>55</v>
      </c>
      <c r="L34" s="29" t="s">
        <v>61</v>
      </c>
      <c r="M34" s="30">
        <v>46</v>
      </c>
      <c r="N34" s="31" t="s">
        <v>57</v>
      </c>
      <c r="O34" s="33"/>
      <c r="P34" s="28"/>
    </row>
    <row r="35" spans="5:16" x14ac:dyDescent="0.15">
      <c r="E35" s="1">
        <v>16</v>
      </c>
      <c r="G35" s="1">
        <v>11</v>
      </c>
      <c r="K35" s="29" t="s">
        <v>62</v>
      </c>
      <c r="L35" s="29" t="s">
        <v>63</v>
      </c>
      <c r="M35" s="30">
        <v>210</v>
      </c>
      <c r="N35" s="31" t="s">
        <v>64</v>
      </c>
      <c r="O35" s="33"/>
      <c r="P35" s="28"/>
    </row>
    <row r="36" spans="5:16" x14ac:dyDescent="0.15">
      <c r="E36" s="1">
        <v>17</v>
      </c>
      <c r="G36" s="1">
        <v>11</v>
      </c>
      <c r="K36" s="29" t="s">
        <v>62</v>
      </c>
      <c r="L36" s="29" t="s">
        <v>65</v>
      </c>
      <c r="M36" s="30">
        <v>4</v>
      </c>
      <c r="N36" s="31" t="s">
        <v>64</v>
      </c>
      <c r="O36" s="33"/>
      <c r="P36" s="28"/>
    </row>
    <row r="37" spans="5:16" x14ac:dyDescent="0.15">
      <c r="E37" s="1">
        <v>18</v>
      </c>
      <c r="G37" s="1">
        <v>10</v>
      </c>
      <c r="K37" s="29" t="s">
        <v>66</v>
      </c>
      <c r="L37" s="29" t="s">
        <v>38</v>
      </c>
      <c r="M37" s="30">
        <v>1</v>
      </c>
      <c r="N37" s="31" t="s">
        <v>40</v>
      </c>
      <c r="O37" s="32">
        <f>+O38</f>
        <v>0</v>
      </c>
      <c r="P37" s="28"/>
    </row>
    <row r="38" spans="5:16" x14ac:dyDescent="0.15">
      <c r="E38" s="1">
        <v>19</v>
      </c>
      <c r="G38" s="1">
        <v>11</v>
      </c>
      <c r="K38" s="29" t="s">
        <v>67</v>
      </c>
      <c r="L38" s="29" t="s">
        <v>68</v>
      </c>
      <c r="M38" s="30">
        <v>15</v>
      </c>
      <c r="N38" s="31" t="s">
        <v>69</v>
      </c>
      <c r="O38" s="33"/>
      <c r="P38" s="28"/>
    </row>
    <row r="39" spans="5:16" x14ac:dyDescent="0.15">
      <c r="E39" s="1">
        <v>20</v>
      </c>
      <c r="G39" s="1">
        <v>10</v>
      </c>
      <c r="K39" s="29" t="s">
        <v>70</v>
      </c>
      <c r="L39" s="29" t="s">
        <v>38</v>
      </c>
      <c r="M39" s="30">
        <v>1</v>
      </c>
      <c r="N39" s="31" t="s">
        <v>40</v>
      </c>
      <c r="O39" s="32">
        <f>+O40+O41+O42+O43+O44</f>
        <v>0</v>
      </c>
      <c r="P39" s="28"/>
    </row>
    <row r="40" spans="5:16" ht="27" x14ac:dyDescent="0.15">
      <c r="E40" s="1">
        <v>21</v>
      </c>
      <c r="G40" s="1">
        <v>11</v>
      </c>
      <c r="K40" s="29" t="s">
        <v>71</v>
      </c>
      <c r="L40" s="29" t="s">
        <v>72</v>
      </c>
      <c r="M40" s="30">
        <v>5</v>
      </c>
      <c r="N40" s="31" t="s">
        <v>73</v>
      </c>
      <c r="O40" s="33"/>
      <c r="P40" s="28"/>
    </row>
    <row r="41" spans="5:16" ht="27" x14ac:dyDescent="0.15">
      <c r="E41" s="1">
        <v>22</v>
      </c>
      <c r="G41" s="1">
        <v>11</v>
      </c>
      <c r="K41" s="29" t="s">
        <v>74</v>
      </c>
      <c r="L41" s="29" t="s">
        <v>75</v>
      </c>
      <c r="M41" s="30">
        <v>9.5</v>
      </c>
      <c r="N41" s="31" t="s">
        <v>57</v>
      </c>
      <c r="O41" s="33"/>
      <c r="P41" s="28"/>
    </row>
    <row r="42" spans="5:16" x14ac:dyDescent="0.15">
      <c r="E42" s="1">
        <v>23</v>
      </c>
      <c r="G42" s="1">
        <v>11</v>
      </c>
      <c r="K42" s="29" t="s">
        <v>76</v>
      </c>
      <c r="L42" s="29" t="s">
        <v>77</v>
      </c>
      <c r="M42" s="30">
        <v>2</v>
      </c>
      <c r="N42" s="31" t="s">
        <v>73</v>
      </c>
      <c r="O42" s="33"/>
      <c r="P42" s="28"/>
    </row>
    <row r="43" spans="5:16" ht="27" x14ac:dyDescent="0.15">
      <c r="E43" s="1">
        <v>24</v>
      </c>
      <c r="G43" s="1">
        <v>11</v>
      </c>
      <c r="K43" s="29" t="s">
        <v>76</v>
      </c>
      <c r="L43" s="29" t="s">
        <v>78</v>
      </c>
      <c r="M43" s="30">
        <v>8</v>
      </c>
      <c r="N43" s="31" t="s">
        <v>73</v>
      </c>
      <c r="O43" s="33"/>
      <c r="P43" s="28"/>
    </row>
    <row r="44" spans="5:16" x14ac:dyDescent="0.15">
      <c r="E44" s="1">
        <v>25</v>
      </c>
      <c r="G44" s="1">
        <v>11</v>
      </c>
      <c r="K44" s="29" t="s">
        <v>79</v>
      </c>
      <c r="L44" s="29" t="s">
        <v>80</v>
      </c>
      <c r="M44" s="30">
        <v>3</v>
      </c>
      <c r="N44" s="31" t="s">
        <v>57</v>
      </c>
      <c r="O44" s="33"/>
      <c r="P44" s="28"/>
    </row>
    <row r="45" spans="5:16" x14ac:dyDescent="0.15">
      <c r="E45" s="1">
        <v>26</v>
      </c>
      <c r="G45" s="1">
        <v>10</v>
      </c>
      <c r="K45" s="29" t="s">
        <v>81</v>
      </c>
      <c r="L45" s="29" t="s">
        <v>38</v>
      </c>
      <c r="M45" s="30">
        <v>1</v>
      </c>
      <c r="N45" s="31" t="s">
        <v>40</v>
      </c>
      <c r="O45" s="32">
        <f>+O46</f>
        <v>0</v>
      </c>
      <c r="P45" s="28"/>
    </row>
    <row r="46" spans="5:16" x14ac:dyDescent="0.15">
      <c r="E46" s="1">
        <v>27</v>
      </c>
      <c r="G46" s="1">
        <v>11</v>
      </c>
      <c r="K46" s="29" t="s">
        <v>82</v>
      </c>
      <c r="L46" s="29" t="s">
        <v>38</v>
      </c>
      <c r="M46" s="30">
        <v>470</v>
      </c>
      <c r="N46" s="31" t="s">
        <v>64</v>
      </c>
      <c r="O46" s="33"/>
      <c r="P46" s="28"/>
    </row>
    <row r="47" spans="5:16" x14ac:dyDescent="0.15">
      <c r="E47" s="1">
        <v>28</v>
      </c>
      <c r="G47" s="1">
        <v>10</v>
      </c>
      <c r="K47" s="29" t="s">
        <v>83</v>
      </c>
      <c r="L47" s="29" t="s">
        <v>38</v>
      </c>
      <c r="M47" s="30">
        <v>1</v>
      </c>
      <c r="N47" s="31" t="s">
        <v>40</v>
      </c>
      <c r="O47" s="32">
        <f>+O48+O49+O50+O51</f>
        <v>0</v>
      </c>
      <c r="P47" s="28"/>
    </row>
    <row r="48" spans="5:16" x14ac:dyDescent="0.15">
      <c r="E48" s="1">
        <v>29</v>
      </c>
      <c r="G48" s="1">
        <v>11</v>
      </c>
      <c r="K48" s="29" t="s">
        <v>84</v>
      </c>
      <c r="L48" s="29" t="s">
        <v>85</v>
      </c>
      <c r="M48" s="30">
        <v>65</v>
      </c>
      <c r="N48" s="31" t="s">
        <v>86</v>
      </c>
      <c r="O48" s="33"/>
      <c r="P48" s="28"/>
    </row>
    <row r="49" spans="5:16" x14ac:dyDescent="0.15">
      <c r="E49" s="1">
        <v>30</v>
      </c>
      <c r="G49" s="1">
        <v>11</v>
      </c>
      <c r="K49" s="29" t="s">
        <v>84</v>
      </c>
      <c r="L49" s="29" t="s">
        <v>85</v>
      </c>
      <c r="M49" s="30">
        <v>2.1</v>
      </c>
      <c r="N49" s="31" t="s">
        <v>86</v>
      </c>
      <c r="O49" s="33"/>
      <c r="P49" s="28"/>
    </row>
    <row r="50" spans="5:16" x14ac:dyDescent="0.15">
      <c r="E50" s="1">
        <v>31</v>
      </c>
      <c r="G50" s="1">
        <v>11</v>
      </c>
      <c r="K50" s="29" t="s">
        <v>87</v>
      </c>
      <c r="L50" s="29" t="s">
        <v>38</v>
      </c>
      <c r="M50" s="30">
        <v>65</v>
      </c>
      <c r="N50" s="31" t="s">
        <v>86</v>
      </c>
      <c r="O50" s="33"/>
      <c r="P50" s="28"/>
    </row>
    <row r="51" spans="5:16" x14ac:dyDescent="0.15">
      <c r="E51" s="1">
        <v>32</v>
      </c>
      <c r="G51" s="1">
        <v>11</v>
      </c>
      <c r="K51" s="29" t="s">
        <v>87</v>
      </c>
      <c r="L51" s="29" t="s">
        <v>38</v>
      </c>
      <c r="M51" s="30">
        <v>2.1</v>
      </c>
      <c r="N51" s="31" t="s">
        <v>86</v>
      </c>
      <c r="O51" s="33"/>
      <c r="P51" s="28"/>
    </row>
    <row r="52" spans="5:16" x14ac:dyDescent="0.15">
      <c r="E52" s="1">
        <v>33</v>
      </c>
      <c r="G52" s="1">
        <v>10</v>
      </c>
      <c r="K52" s="29" t="s">
        <v>88</v>
      </c>
      <c r="L52" s="29" t="s">
        <v>38</v>
      </c>
      <c r="M52" s="30">
        <v>1</v>
      </c>
      <c r="N52" s="31" t="s">
        <v>40</v>
      </c>
      <c r="O52" s="32">
        <f>+O53</f>
        <v>0</v>
      </c>
      <c r="P52" s="28"/>
    </row>
    <row r="53" spans="5:16" x14ac:dyDescent="0.15">
      <c r="E53" s="1">
        <v>34</v>
      </c>
      <c r="G53" s="1">
        <v>11</v>
      </c>
      <c r="K53" s="29" t="s">
        <v>89</v>
      </c>
      <c r="L53" s="29" t="s">
        <v>90</v>
      </c>
      <c r="M53" s="30">
        <v>6</v>
      </c>
      <c r="N53" s="31" t="s">
        <v>91</v>
      </c>
      <c r="O53" s="33"/>
      <c r="P53" s="28"/>
    </row>
    <row r="54" spans="5:16" x14ac:dyDescent="0.15">
      <c r="E54" s="1">
        <v>35</v>
      </c>
      <c r="G54" s="1">
        <v>9</v>
      </c>
      <c r="K54" s="29" t="s">
        <v>92</v>
      </c>
      <c r="L54" s="29" t="s">
        <v>44</v>
      </c>
      <c r="M54" s="30">
        <v>1</v>
      </c>
      <c r="N54" s="31" t="s">
        <v>40</v>
      </c>
      <c r="O54" s="32">
        <f>+O55+O65</f>
        <v>0</v>
      </c>
      <c r="P54" s="28"/>
    </row>
    <row r="55" spans="5:16" x14ac:dyDescent="0.15">
      <c r="E55" s="1">
        <v>36</v>
      </c>
      <c r="G55" s="1">
        <v>10</v>
      </c>
      <c r="K55" s="29" t="s">
        <v>93</v>
      </c>
      <c r="L55" s="29" t="s">
        <v>94</v>
      </c>
      <c r="M55" s="30">
        <v>1</v>
      </c>
      <c r="N55" s="31" t="s">
        <v>40</v>
      </c>
      <c r="O55" s="32">
        <f>+O56+O57+O58+O59+O60+O61+O62+O63+O64</f>
        <v>0</v>
      </c>
      <c r="P55" s="28"/>
    </row>
    <row r="56" spans="5:16" x14ac:dyDescent="0.15">
      <c r="E56" s="1">
        <v>37</v>
      </c>
      <c r="G56" s="1">
        <v>11</v>
      </c>
      <c r="K56" s="29" t="s">
        <v>95</v>
      </c>
      <c r="L56" s="29" t="s">
        <v>96</v>
      </c>
      <c r="M56" s="30">
        <v>88.8</v>
      </c>
      <c r="N56" s="31" t="s">
        <v>57</v>
      </c>
      <c r="O56" s="33"/>
      <c r="P56" s="28"/>
    </row>
    <row r="57" spans="5:16" ht="27" x14ac:dyDescent="0.15">
      <c r="E57" s="1">
        <v>38</v>
      </c>
      <c r="G57" s="1">
        <v>11</v>
      </c>
      <c r="K57" s="29" t="s">
        <v>97</v>
      </c>
      <c r="L57" s="29" t="s">
        <v>98</v>
      </c>
      <c r="M57" s="30">
        <v>14.5</v>
      </c>
      <c r="N57" s="31" t="s">
        <v>57</v>
      </c>
      <c r="O57" s="33"/>
      <c r="P57" s="28"/>
    </row>
    <row r="58" spans="5:16" x14ac:dyDescent="0.15">
      <c r="E58" s="1">
        <v>39</v>
      </c>
      <c r="G58" s="1">
        <v>11</v>
      </c>
      <c r="K58" s="29" t="s">
        <v>99</v>
      </c>
      <c r="L58" s="29" t="s">
        <v>96</v>
      </c>
      <c r="M58" s="30">
        <v>3</v>
      </c>
      <c r="N58" s="31" t="s">
        <v>57</v>
      </c>
      <c r="O58" s="33"/>
      <c r="P58" s="28"/>
    </row>
    <row r="59" spans="5:16" x14ac:dyDescent="0.15">
      <c r="E59" s="1">
        <v>40</v>
      </c>
      <c r="G59" s="1">
        <v>11</v>
      </c>
      <c r="K59" s="29" t="s">
        <v>100</v>
      </c>
      <c r="L59" s="29" t="s">
        <v>101</v>
      </c>
      <c r="M59" s="30">
        <v>18</v>
      </c>
      <c r="N59" s="31" t="s">
        <v>57</v>
      </c>
      <c r="O59" s="33"/>
      <c r="P59" s="28"/>
    </row>
    <row r="60" spans="5:16" ht="27" x14ac:dyDescent="0.15">
      <c r="E60" s="1">
        <v>41</v>
      </c>
      <c r="G60" s="1">
        <v>11</v>
      </c>
      <c r="K60" s="29" t="s">
        <v>102</v>
      </c>
      <c r="L60" s="29" t="s">
        <v>103</v>
      </c>
      <c r="M60" s="30">
        <v>3</v>
      </c>
      <c r="N60" s="31" t="s">
        <v>73</v>
      </c>
      <c r="O60" s="33"/>
      <c r="P60" s="28"/>
    </row>
    <row r="61" spans="5:16" ht="27" x14ac:dyDescent="0.15">
      <c r="E61" s="1">
        <v>42</v>
      </c>
      <c r="G61" s="1">
        <v>11</v>
      </c>
      <c r="K61" s="29" t="s">
        <v>102</v>
      </c>
      <c r="L61" s="29" t="s">
        <v>104</v>
      </c>
      <c r="M61" s="30">
        <v>1</v>
      </c>
      <c r="N61" s="31" t="s">
        <v>73</v>
      </c>
      <c r="O61" s="33"/>
      <c r="P61" s="28"/>
    </row>
    <row r="62" spans="5:16" x14ac:dyDescent="0.15">
      <c r="E62" s="1">
        <v>43</v>
      </c>
      <c r="G62" s="1">
        <v>11</v>
      </c>
      <c r="K62" s="29" t="s">
        <v>62</v>
      </c>
      <c r="L62" s="29" t="s">
        <v>65</v>
      </c>
      <c r="M62" s="30">
        <v>15</v>
      </c>
      <c r="N62" s="31" t="s">
        <v>64</v>
      </c>
      <c r="O62" s="33"/>
      <c r="P62" s="28"/>
    </row>
    <row r="63" spans="5:16" x14ac:dyDescent="0.15">
      <c r="E63" s="1">
        <v>44</v>
      </c>
      <c r="G63" s="1">
        <v>11</v>
      </c>
      <c r="K63" s="29" t="s">
        <v>105</v>
      </c>
      <c r="L63" s="29" t="s">
        <v>106</v>
      </c>
      <c r="M63" s="30">
        <v>17</v>
      </c>
      <c r="N63" s="31" t="s">
        <v>57</v>
      </c>
      <c r="O63" s="33"/>
      <c r="P63" s="28"/>
    </row>
    <row r="64" spans="5:16" x14ac:dyDescent="0.15">
      <c r="E64" s="1">
        <v>45</v>
      </c>
      <c r="G64" s="1">
        <v>11</v>
      </c>
      <c r="K64" s="29" t="s">
        <v>82</v>
      </c>
      <c r="L64" s="29" t="s">
        <v>38</v>
      </c>
      <c r="M64" s="30">
        <v>22</v>
      </c>
      <c r="N64" s="31" t="s">
        <v>64</v>
      </c>
      <c r="O64" s="33"/>
      <c r="P64" s="28"/>
    </row>
    <row r="65" spans="5:16" x14ac:dyDescent="0.15">
      <c r="E65" s="1">
        <v>46</v>
      </c>
      <c r="G65" s="1">
        <v>10</v>
      </c>
      <c r="K65" s="29" t="s">
        <v>93</v>
      </c>
      <c r="L65" s="29" t="s">
        <v>107</v>
      </c>
      <c r="M65" s="30">
        <v>1</v>
      </c>
      <c r="N65" s="31" t="s">
        <v>40</v>
      </c>
      <c r="O65" s="32">
        <f>+O66+O67</f>
        <v>0</v>
      </c>
      <c r="P65" s="28"/>
    </row>
    <row r="66" spans="5:16" x14ac:dyDescent="0.15">
      <c r="E66" s="1">
        <v>47</v>
      </c>
      <c r="G66" s="1">
        <v>11</v>
      </c>
      <c r="K66" s="29" t="s">
        <v>62</v>
      </c>
      <c r="L66" s="29" t="s">
        <v>63</v>
      </c>
      <c r="M66" s="30">
        <v>21</v>
      </c>
      <c r="N66" s="31" t="s">
        <v>64</v>
      </c>
      <c r="O66" s="33"/>
      <c r="P66" s="28"/>
    </row>
    <row r="67" spans="5:16" x14ac:dyDescent="0.15">
      <c r="E67" s="1">
        <v>48</v>
      </c>
      <c r="G67" s="1">
        <v>11</v>
      </c>
      <c r="K67" s="29" t="s">
        <v>82</v>
      </c>
      <c r="L67" s="29" t="s">
        <v>38</v>
      </c>
      <c r="M67" s="30">
        <v>21</v>
      </c>
      <c r="N67" s="31" t="s">
        <v>64</v>
      </c>
      <c r="O67" s="33"/>
      <c r="P67" s="28"/>
    </row>
    <row r="68" spans="5:16" x14ac:dyDescent="0.15">
      <c r="E68" s="1">
        <v>49</v>
      </c>
      <c r="G68" s="1">
        <v>9</v>
      </c>
      <c r="K68" s="29" t="s">
        <v>108</v>
      </c>
      <c r="L68" s="29" t="s">
        <v>44</v>
      </c>
      <c r="M68" s="30">
        <v>1</v>
      </c>
      <c r="N68" s="31" t="s">
        <v>40</v>
      </c>
      <c r="O68" s="32">
        <f>+O69</f>
        <v>0</v>
      </c>
      <c r="P68" s="28"/>
    </row>
    <row r="69" spans="5:16" x14ac:dyDescent="0.15">
      <c r="E69" s="1">
        <v>50</v>
      </c>
      <c r="G69" s="1">
        <v>10</v>
      </c>
      <c r="K69" s="29" t="s">
        <v>109</v>
      </c>
      <c r="L69" s="29" t="s">
        <v>110</v>
      </c>
      <c r="M69" s="30">
        <v>1</v>
      </c>
      <c r="N69" s="31" t="s">
        <v>40</v>
      </c>
      <c r="O69" s="32">
        <f>+O70+O71</f>
        <v>0</v>
      </c>
      <c r="P69" s="28"/>
    </row>
    <row r="70" spans="5:16" x14ac:dyDescent="0.15">
      <c r="E70" s="1">
        <v>51</v>
      </c>
      <c r="G70" s="1">
        <v>11</v>
      </c>
      <c r="K70" s="29" t="s">
        <v>62</v>
      </c>
      <c r="L70" s="29" t="s">
        <v>65</v>
      </c>
      <c r="M70" s="30">
        <v>13</v>
      </c>
      <c r="N70" s="31" t="s">
        <v>64</v>
      </c>
      <c r="O70" s="33"/>
      <c r="P70" s="28"/>
    </row>
    <row r="71" spans="5:16" x14ac:dyDescent="0.15">
      <c r="E71" s="1">
        <v>52</v>
      </c>
      <c r="G71" s="1">
        <v>11</v>
      </c>
      <c r="K71" s="29" t="s">
        <v>105</v>
      </c>
      <c r="L71" s="29" t="s">
        <v>106</v>
      </c>
      <c r="M71" s="30">
        <v>18</v>
      </c>
      <c r="N71" s="31" t="s">
        <v>57</v>
      </c>
      <c r="O71" s="33"/>
      <c r="P71" s="28"/>
    </row>
    <row r="72" spans="5:16" x14ac:dyDescent="0.15">
      <c r="E72" s="1">
        <v>53</v>
      </c>
      <c r="G72" s="1">
        <v>9</v>
      </c>
      <c r="K72" s="29" t="s">
        <v>111</v>
      </c>
      <c r="L72" s="29" t="s">
        <v>44</v>
      </c>
      <c r="M72" s="30">
        <v>1</v>
      </c>
      <c r="N72" s="31" t="s">
        <v>40</v>
      </c>
      <c r="O72" s="32">
        <f>+O73+O81</f>
        <v>0</v>
      </c>
      <c r="P72" s="28"/>
    </row>
    <row r="73" spans="5:16" x14ac:dyDescent="0.15">
      <c r="E73" s="1">
        <v>54</v>
      </c>
      <c r="G73" s="1">
        <v>10</v>
      </c>
      <c r="K73" s="29" t="s">
        <v>112</v>
      </c>
      <c r="L73" s="29" t="s">
        <v>113</v>
      </c>
      <c r="M73" s="30">
        <v>1</v>
      </c>
      <c r="N73" s="31" t="s">
        <v>40</v>
      </c>
      <c r="O73" s="32">
        <f>+O74+O75+O76+O77+O78+O79+O80</f>
        <v>0</v>
      </c>
      <c r="P73" s="28"/>
    </row>
    <row r="74" spans="5:16" x14ac:dyDescent="0.15">
      <c r="E74" s="1">
        <v>55</v>
      </c>
      <c r="G74" s="1">
        <v>11</v>
      </c>
      <c r="K74" s="29" t="s">
        <v>114</v>
      </c>
      <c r="L74" s="29" t="s">
        <v>115</v>
      </c>
      <c r="M74" s="30">
        <v>26</v>
      </c>
      <c r="N74" s="31" t="s">
        <v>57</v>
      </c>
      <c r="O74" s="33"/>
      <c r="P74" s="28"/>
    </row>
    <row r="75" spans="5:16" x14ac:dyDescent="0.15">
      <c r="E75" s="1">
        <v>56</v>
      </c>
      <c r="G75" s="1">
        <v>11</v>
      </c>
      <c r="K75" s="29" t="s">
        <v>114</v>
      </c>
      <c r="L75" s="29" t="s">
        <v>116</v>
      </c>
      <c r="M75" s="30">
        <v>14</v>
      </c>
      <c r="N75" s="31" t="s">
        <v>57</v>
      </c>
      <c r="O75" s="33"/>
      <c r="P75" s="28"/>
    </row>
    <row r="76" spans="5:16" x14ac:dyDescent="0.15">
      <c r="E76" s="1">
        <v>57</v>
      </c>
      <c r="G76" s="1">
        <v>11</v>
      </c>
      <c r="K76" s="29" t="s">
        <v>117</v>
      </c>
      <c r="L76" s="29" t="s">
        <v>38</v>
      </c>
      <c r="M76" s="30">
        <v>120</v>
      </c>
      <c r="N76" s="31" t="s">
        <v>86</v>
      </c>
      <c r="O76" s="33"/>
      <c r="P76" s="28"/>
    </row>
    <row r="77" spans="5:16" x14ac:dyDescent="0.15">
      <c r="E77" s="1">
        <v>58</v>
      </c>
      <c r="G77" s="1">
        <v>11</v>
      </c>
      <c r="K77" s="29" t="s">
        <v>118</v>
      </c>
      <c r="L77" s="29" t="s">
        <v>119</v>
      </c>
      <c r="M77" s="30">
        <v>120</v>
      </c>
      <c r="N77" s="31" t="s">
        <v>64</v>
      </c>
      <c r="O77" s="33"/>
      <c r="P77" s="28"/>
    </row>
    <row r="78" spans="5:16" x14ac:dyDescent="0.15">
      <c r="E78" s="1">
        <v>59</v>
      </c>
      <c r="G78" s="1">
        <v>11</v>
      </c>
      <c r="K78" s="29" t="s">
        <v>62</v>
      </c>
      <c r="L78" s="29" t="s">
        <v>65</v>
      </c>
      <c r="M78" s="30">
        <v>43</v>
      </c>
      <c r="N78" s="31" t="s">
        <v>64</v>
      </c>
      <c r="O78" s="33"/>
      <c r="P78" s="28"/>
    </row>
    <row r="79" spans="5:16" x14ac:dyDescent="0.15">
      <c r="E79" s="1">
        <v>60</v>
      </c>
      <c r="G79" s="1">
        <v>11</v>
      </c>
      <c r="K79" s="29" t="s">
        <v>82</v>
      </c>
      <c r="L79" s="29" t="s">
        <v>38</v>
      </c>
      <c r="M79" s="30">
        <v>43</v>
      </c>
      <c r="N79" s="31" t="s">
        <v>64</v>
      </c>
      <c r="O79" s="33"/>
      <c r="P79" s="28"/>
    </row>
    <row r="80" spans="5:16" x14ac:dyDescent="0.15">
      <c r="E80" s="1">
        <v>61</v>
      </c>
      <c r="G80" s="1">
        <v>11</v>
      </c>
      <c r="K80" s="29" t="s">
        <v>120</v>
      </c>
      <c r="L80" s="29" t="s">
        <v>38</v>
      </c>
      <c r="M80" s="30">
        <v>1</v>
      </c>
      <c r="N80" s="31" t="s">
        <v>40</v>
      </c>
      <c r="O80" s="33"/>
      <c r="P80" s="28"/>
    </row>
    <row r="81" spans="5:16" x14ac:dyDescent="0.15">
      <c r="E81" s="1">
        <v>62</v>
      </c>
      <c r="G81" s="1">
        <v>10</v>
      </c>
      <c r="K81" s="29" t="s">
        <v>112</v>
      </c>
      <c r="L81" s="29" t="s">
        <v>121</v>
      </c>
      <c r="M81" s="30">
        <v>1</v>
      </c>
      <c r="N81" s="31" t="s">
        <v>40</v>
      </c>
      <c r="O81" s="32">
        <f>+O82+O83+O84+O85+O86+O87+O88+O89</f>
        <v>0</v>
      </c>
      <c r="P81" s="28"/>
    </row>
    <row r="82" spans="5:16" x14ac:dyDescent="0.15">
      <c r="E82" s="1">
        <v>63</v>
      </c>
      <c r="G82" s="1">
        <v>11</v>
      </c>
      <c r="K82" s="29" t="s">
        <v>114</v>
      </c>
      <c r="L82" s="29" t="s">
        <v>122</v>
      </c>
      <c r="M82" s="30">
        <v>15</v>
      </c>
      <c r="N82" s="31" t="s">
        <v>57</v>
      </c>
      <c r="O82" s="33"/>
      <c r="P82" s="28"/>
    </row>
    <row r="83" spans="5:16" x14ac:dyDescent="0.15">
      <c r="E83" s="1">
        <v>64</v>
      </c>
      <c r="G83" s="1">
        <v>11</v>
      </c>
      <c r="K83" s="29" t="s">
        <v>114</v>
      </c>
      <c r="L83" s="29" t="s">
        <v>123</v>
      </c>
      <c r="M83" s="30">
        <v>42</v>
      </c>
      <c r="N83" s="31" t="s">
        <v>57</v>
      </c>
      <c r="O83" s="33"/>
      <c r="P83" s="28"/>
    </row>
    <row r="84" spans="5:16" x14ac:dyDescent="0.15">
      <c r="E84" s="1">
        <v>65</v>
      </c>
      <c r="G84" s="1">
        <v>11</v>
      </c>
      <c r="K84" s="29" t="s">
        <v>114</v>
      </c>
      <c r="L84" s="29" t="s">
        <v>124</v>
      </c>
      <c r="M84" s="30">
        <v>30</v>
      </c>
      <c r="N84" s="31" t="s">
        <v>57</v>
      </c>
      <c r="O84" s="33"/>
      <c r="P84" s="28"/>
    </row>
    <row r="85" spans="5:16" x14ac:dyDescent="0.15">
      <c r="E85" s="1">
        <v>66</v>
      </c>
      <c r="G85" s="1">
        <v>11</v>
      </c>
      <c r="K85" s="29" t="s">
        <v>114</v>
      </c>
      <c r="L85" s="29" t="s">
        <v>125</v>
      </c>
      <c r="M85" s="30">
        <v>26</v>
      </c>
      <c r="N85" s="31" t="s">
        <v>57</v>
      </c>
      <c r="O85" s="33"/>
      <c r="P85" s="28"/>
    </row>
    <row r="86" spans="5:16" x14ac:dyDescent="0.15">
      <c r="E86" s="1">
        <v>67</v>
      </c>
      <c r="G86" s="1">
        <v>11</v>
      </c>
      <c r="K86" s="29" t="s">
        <v>118</v>
      </c>
      <c r="L86" s="29" t="s">
        <v>126</v>
      </c>
      <c r="M86" s="30">
        <v>283</v>
      </c>
      <c r="N86" s="31" t="s">
        <v>64</v>
      </c>
      <c r="O86" s="33"/>
      <c r="P86" s="28"/>
    </row>
    <row r="87" spans="5:16" x14ac:dyDescent="0.15">
      <c r="E87" s="1">
        <v>68</v>
      </c>
      <c r="G87" s="1">
        <v>11</v>
      </c>
      <c r="K87" s="29" t="s">
        <v>62</v>
      </c>
      <c r="L87" s="29" t="s">
        <v>65</v>
      </c>
      <c r="M87" s="30">
        <v>140</v>
      </c>
      <c r="N87" s="31" t="s">
        <v>64</v>
      </c>
      <c r="O87" s="33"/>
      <c r="P87" s="28"/>
    </row>
    <row r="88" spans="5:16" x14ac:dyDescent="0.15">
      <c r="E88" s="1">
        <v>69</v>
      </c>
      <c r="G88" s="1">
        <v>11</v>
      </c>
      <c r="K88" s="29" t="s">
        <v>82</v>
      </c>
      <c r="L88" s="29" t="s">
        <v>38</v>
      </c>
      <c r="M88" s="30">
        <v>150</v>
      </c>
      <c r="N88" s="31" t="s">
        <v>64</v>
      </c>
      <c r="O88" s="33"/>
      <c r="P88" s="28"/>
    </row>
    <row r="89" spans="5:16" x14ac:dyDescent="0.15">
      <c r="E89" s="1">
        <v>70</v>
      </c>
      <c r="G89" s="1">
        <v>11</v>
      </c>
      <c r="K89" s="29" t="s">
        <v>120</v>
      </c>
      <c r="L89" s="29" t="s">
        <v>38</v>
      </c>
      <c r="M89" s="30">
        <v>1</v>
      </c>
      <c r="N89" s="31" t="s">
        <v>40</v>
      </c>
      <c r="O89" s="33"/>
      <c r="P89" s="28"/>
    </row>
    <row r="90" spans="5:16" x14ac:dyDescent="0.15">
      <c r="E90" s="1">
        <v>71</v>
      </c>
      <c r="G90" s="1">
        <v>9</v>
      </c>
      <c r="K90" s="29" t="s">
        <v>43</v>
      </c>
      <c r="L90" s="29" t="s">
        <v>127</v>
      </c>
      <c r="M90" s="30">
        <v>1</v>
      </c>
      <c r="N90" s="31" t="s">
        <v>40</v>
      </c>
      <c r="O90" s="32">
        <f>+O91+O95+O101+O104+O109+O111+O116</f>
        <v>0</v>
      </c>
      <c r="P90" s="28"/>
    </row>
    <row r="91" spans="5:16" x14ac:dyDescent="0.15">
      <c r="E91" s="1">
        <v>72</v>
      </c>
      <c r="G91" s="1">
        <v>10</v>
      </c>
      <c r="K91" s="29" t="s">
        <v>45</v>
      </c>
      <c r="L91" s="29" t="s">
        <v>128</v>
      </c>
      <c r="M91" s="30">
        <v>1</v>
      </c>
      <c r="N91" s="31" t="s">
        <v>40</v>
      </c>
      <c r="O91" s="32">
        <f>+O92+O93+O94</f>
        <v>0</v>
      </c>
      <c r="P91" s="28"/>
    </row>
    <row r="92" spans="5:16" ht="27" x14ac:dyDescent="0.15">
      <c r="E92" s="1">
        <v>73</v>
      </c>
      <c r="G92" s="1">
        <v>11</v>
      </c>
      <c r="K92" s="29" t="s">
        <v>47</v>
      </c>
      <c r="L92" s="29" t="s">
        <v>129</v>
      </c>
      <c r="M92" s="30">
        <v>0.81</v>
      </c>
      <c r="N92" s="31" t="s">
        <v>49</v>
      </c>
      <c r="O92" s="33"/>
      <c r="P92" s="28"/>
    </row>
    <row r="93" spans="5:16" ht="27" x14ac:dyDescent="0.15">
      <c r="E93" s="1">
        <v>74</v>
      </c>
      <c r="G93" s="1">
        <v>11</v>
      </c>
      <c r="K93" s="29" t="s">
        <v>130</v>
      </c>
      <c r="L93" s="29" t="s">
        <v>131</v>
      </c>
      <c r="M93" s="30">
        <v>0.81</v>
      </c>
      <c r="N93" s="31" t="s">
        <v>49</v>
      </c>
      <c r="O93" s="33"/>
      <c r="P93" s="28"/>
    </row>
    <row r="94" spans="5:16" x14ac:dyDescent="0.15">
      <c r="E94" s="1">
        <v>75</v>
      </c>
      <c r="G94" s="1">
        <v>11</v>
      </c>
      <c r="K94" s="29" t="s">
        <v>52</v>
      </c>
      <c r="L94" s="29" t="s">
        <v>53</v>
      </c>
      <c r="M94" s="30">
        <v>0.73</v>
      </c>
      <c r="N94" s="31" t="s">
        <v>49</v>
      </c>
      <c r="O94" s="33"/>
      <c r="P94" s="28"/>
    </row>
    <row r="95" spans="5:16" x14ac:dyDescent="0.15">
      <c r="E95" s="1">
        <v>76</v>
      </c>
      <c r="G95" s="1">
        <v>10</v>
      </c>
      <c r="K95" s="29" t="s">
        <v>54</v>
      </c>
      <c r="L95" s="29" t="s">
        <v>38</v>
      </c>
      <c r="M95" s="30">
        <v>1</v>
      </c>
      <c r="N95" s="31" t="s">
        <v>40</v>
      </c>
      <c r="O95" s="32">
        <f>+O96+O97+O98+O99+O100</f>
        <v>0</v>
      </c>
      <c r="P95" s="28"/>
    </row>
    <row r="96" spans="5:16" x14ac:dyDescent="0.15">
      <c r="E96" s="1">
        <v>77</v>
      </c>
      <c r="G96" s="1">
        <v>11</v>
      </c>
      <c r="K96" s="29" t="s">
        <v>55</v>
      </c>
      <c r="L96" s="29" t="s">
        <v>132</v>
      </c>
      <c r="M96" s="30">
        <v>94</v>
      </c>
      <c r="N96" s="31" t="s">
        <v>57</v>
      </c>
      <c r="O96" s="33"/>
      <c r="P96" s="28"/>
    </row>
    <row r="97" spans="5:16" x14ac:dyDescent="0.15">
      <c r="E97" s="1">
        <v>78</v>
      </c>
      <c r="G97" s="1">
        <v>11</v>
      </c>
      <c r="K97" s="29" t="s">
        <v>55</v>
      </c>
      <c r="L97" s="29" t="s">
        <v>59</v>
      </c>
      <c r="M97" s="30">
        <v>28</v>
      </c>
      <c r="N97" s="31" t="s">
        <v>57</v>
      </c>
      <c r="O97" s="33"/>
      <c r="P97" s="28"/>
    </row>
    <row r="98" spans="5:16" x14ac:dyDescent="0.15">
      <c r="E98" s="1">
        <v>79</v>
      </c>
      <c r="G98" s="1">
        <v>11</v>
      </c>
      <c r="K98" s="29" t="s">
        <v>55</v>
      </c>
      <c r="L98" s="29" t="s">
        <v>133</v>
      </c>
      <c r="M98" s="30">
        <v>76</v>
      </c>
      <c r="N98" s="31" t="s">
        <v>57</v>
      </c>
      <c r="O98" s="33"/>
      <c r="P98" s="28"/>
    </row>
    <row r="99" spans="5:16" x14ac:dyDescent="0.15">
      <c r="E99" s="1">
        <v>80</v>
      </c>
      <c r="G99" s="1">
        <v>11</v>
      </c>
      <c r="K99" s="29" t="s">
        <v>55</v>
      </c>
      <c r="L99" s="29" t="s">
        <v>134</v>
      </c>
      <c r="M99" s="30">
        <v>99</v>
      </c>
      <c r="N99" s="31" t="s">
        <v>57</v>
      </c>
      <c r="O99" s="33"/>
      <c r="P99" s="28"/>
    </row>
    <row r="100" spans="5:16" x14ac:dyDescent="0.15">
      <c r="E100" s="1">
        <v>81</v>
      </c>
      <c r="G100" s="1">
        <v>11</v>
      </c>
      <c r="K100" s="29" t="s">
        <v>62</v>
      </c>
      <c r="L100" s="29" t="s">
        <v>63</v>
      </c>
      <c r="M100" s="30">
        <v>89</v>
      </c>
      <c r="N100" s="31" t="s">
        <v>64</v>
      </c>
      <c r="O100" s="33"/>
      <c r="P100" s="28"/>
    </row>
    <row r="101" spans="5:16" x14ac:dyDescent="0.15">
      <c r="E101" s="1">
        <v>82</v>
      </c>
      <c r="G101" s="1">
        <v>10</v>
      </c>
      <c r="K101" s="29" t="s">
        <v>66</v>
      </c>
      <c r="L101" s="29" t="s">
        <v>38</v>
      </c>
      <c r="M101" s="30">
        <v>1</v>
      </c>
      <c r="N101" s="31" t="s">
        <v>40</v>
      </c>
      <c r="O101" s="32">
        <f>+O102+O103</f>
        <v>0</v>
      </c>
      <c r="P101" s="28"/>
    </row>
    <row r="102" spans="5:16" x14ac:dyDescent="0.15">
      <c r="E102" s="1">
        <v>83</v>
      </c>
      <c r="G102" s="1">
        <v>11</v>
      </c>
      <c r="K102" s="29" t="s">
        <v>67</v>
      </c>
      <c r="L102" s="29" t="s">
        <v>135</v>
      </c>
      <c r="M102" s="30">
        <v>20</v>
      </c>
      <c r="N102" s="31" t="s">
        <v>69</v>
      </c>
      <c r="O102" s="33"/>
      <c r="P102" s="28"/>
    </row>
    <row r="103" spans="5:16" x14ac:dyDescent="0.15">
      <c r="E103" s="1">
        <v>84</v>
      </c>
      <c r="G103" s="1">
        <v>11</v>
      </c>
      <c r="K103" s="29" t="s">
        <v>67</v>
      </c>
      <c r="L103" s="29" t="s">
        <v>136</v>
      </c>
      <c r="M103" s="30">
        <v>40</v>
      </c>
      <c r="N103" s="31" t="s">
        <v>69</v>
      </c>
      <c r="O103" s="33"/>
      <c r="P103" s="28"/>
    </row>
    <row r="104" spans="5:16" x14ac:dyDescent="0.15">
      <c r="E104" s="1">
        <v>85</v>
      </c>
      <c r="G104" s="1">
        <v>10</v>
      </c>
      <c r="K104" s="29" t="s">
        <v>70</v>
      </c>
      <c r="L104" s="29" t="s">
        <v>38</v>
      </c>
      <c r="M104" s="30">
        <v>1</v>
      </c>
      <c r="N104" s="31" t="s">
        <v>40</v>
      </c>
      <c r="O104" s="32">
        <f>+O105+O106+O107+O108</f>
        <v>0</v>
      </c>
      <c r="P104" s="28"/>
    </row>
    <row r="105" spans="5:16" ht="27" x14ac:dyDescent="0.15">
      <c r="E105" s="1">
        <v>86</v>
      </c>
      <c r="G105" s="1">
        <v>11</v>
      </c>
      <c r="K105" s="29" t="s">
        <v>71</v>
      </c>
      <c r="L105" s="29" t="s">
        <v>72</v>
      </c>
      <c r="M105" s="30">
        <v>6</v>
      </c>
      <c r="N105" s="31" t="s">
        <v>73</v>
      </c>
      <c r="O105" s="33"/>
      <c r="P105" s="28"/>
    </row>
    <row r="106" spans="5:16" ht="27" x14ac:dyDescent="0.15">
      <c r="E106" s="1">
        <v>87</v>
      </c>
      <c r="G106" s="1">
        <v>11</v>
      </c>
      <c r="K106" s="29" t="s">
        <v>74</v>
      </c>
      <c r="L106" s="29" t="s">
        <v>75</v>
      </c>
      <c r="M106" s="30">
        <v>15</v>
      </c>
      <c r="N106" s="31" t="s">
        <v>57</v>
      </c>
      <c r="O106" s="33"/>
      <c r="P106" s="28"/>
    </row>
    <row r="107" spans="5:16" ht="27" x14ac:dyDescent="0.15">
      <c r="E107" s="1">
        <v>88</v>
      </c>
      <c r="G107" s="1">
        <v>11</v>
      </c>
      <c r="K107" s="29" t="s">
        <v>76</v>
      </c>
      <c r="L107" s="29" t="s">
        <v>78</v>
      </c>
      <c r="M107" s="30">
        <v>6</v>
      </c>
      <c r="N107" s="31" t="s">
        <v>73</v>
      </c>
      <c r="O107" s="33"/>
      <c r="P107" s="28"/>
    </row>
    <row r="108" spans="5:16" x14ac:dyDescent="0.15">
      <c r="E108" s="1">
        <v>89</v>
      </c>
      <c r="G108" s="1">
        <v>11</v>
      </c>
      <c r="K108" s="29" t="s">
        <v>137</v>
      </c>
      <c r="L108" s="29" t="s">
        <v>38</v>
      </c>
      <c r="M108" s="30">
        <v>5</v>
      </c>
      <c r="N108" s="31" t="s">
        <v>138</v>
      </c>
      <c r="O108" s="33"/>
      <c r="P108" s="28"/>
    </row>
    <row r="109" spans="5:16" x14ac:dyDescent="0.15">
      <c r="E109" s="1">
        <v>90</v>
      </c>
      <c r="G109" s="1">
        <v>10</v>
      </c>
      <c r="K109" s="29" t="s">
        <v>81</v>
      </c>
      <c r="L109" s="29" t="s">
        <v>38</v>
      </c>
      <c r="M109" s="30">
        <v>1</v>
      </c>
      <c r="N109" s="31" t="s">
        <v>40</v>
      </c>
      <c r="O109" s="32">
        <f>+O110</f>
        <v>0</v>
      </c>
      <c r="P109" s="28"/>
    </row>
    <row r="110" spans="5:16" x14ac:dyDescent="0.15">
      <c r="E110" s="1">
        <v>91</v>
      </c>
      <c r="G110" s="1">
        <v>11</v>
      </c>
      <c r="K110" s="29" t="s">
        <v>82</v>
      </c>
      <c r="L110" s="29" t="s">
        <v>38</v>
      </c>
      <c r="M110" s="30">
        <v>620</v>
      </c>
      <c r="N110" s="31" t="s">
        <v>64</v>
      </c>
      <c r="O110" s="33"/>
      <c r="P110" s="28"/>
    </row>
    <row r="111" spans="5:16" x14ac:dyDescent="0.15">
      <c r="E111" s="1">
        <v>92</v>
      </c>
      <c r="G111" s="1">
        <v>10</v>
      </c>
      <c r="K111" s="29" t="s">
        <v>83</v>
      </c>
      <c r="L111" s="29" t="s">
        <v>38</v>
      </c>
      <c r="M111" s="30">
        <v>1</v>
      </c>
      <c r="N111" s="31" t="s">
        <v>40</v>
      </c>
      <c r="O111" s="32">
        <f>+O112+O113+O114+O115</f>
        <v>0</v>
      </c>
      <c r="P111" s="28"/>
    </row>
    <row r="112" spans="5:16" x14ac:dyDescent="0.15">
      <c r="E112" s="1">
        <v>93</v>
      </c>
      <c r="G112" s="1">
        <v>11</v>
      </c>
      <c r="K112" s="29" t="s">
        <v>84</v>
      </c>
      <c r="L112" s="29" t="s">
        <v>85</v>
      </c>
      <c r="M112" s="30">
        <v>71</v>
      </c>
      <c r="N112" s="31" t="s">
        <v>86</v>
      </c>
      <c r="O112" s="33"/>
      <c r="P112" s="28"/>
    </row>
    <row r="113" spans="5:16" x14ac:dyDescent="0.15">
      <c r="E113" s="1">
        <v>94</v>
      </c>
      <c r="G113" s="1">
        <v>11</v>
      </c>
      <c r="K113" s="29" t="s">
        <v>84</v>
      </c>
      <c r="L113" s="29" t="s">
        <v>85</v>
      </c>
      <c r="M113" s="30">
        <v>0.1</v>
      </c>
      <c r="N113" s="31" t="s">
        <v>86</v>
      </c>
      <c r="O113" s="33"/>
      <c r="P113" s="28"/>
    </row>
    <row r="114" spans="5:16" x14ac:dyDescent="0.15">
      <c r="E114" s="1">
        <v>95</v>
      </c>
      <c r="G114" s="1">
        <v>11</v>
      </c>
      <c r="K114" s="29" t="s">
        <v>87</v>
      </c>
      <c r="L114" s="29" t="s">
        <v>38</v>
      </c>
      <c r="M114" s="30">
        <v>71</v>
      </c>
      <c r="N114" s="31" t="s">
        <v>86</v>
      </c>
      <c r="O114" s="33"/>
      <c r="P114" s="28"/>
    </row>
    <row r="115" spans="5:16" x14ac:dyDescent="0.15">
      <c r="E115" s="1">
        <v>96</v>
      </c>
      <c r="G115" s="1">
        <v>11</v>
      </c>
      <c r="K115" s="29" t="s">
        <v>87</v>
      </c>
      <c r="L115" s="29" t="s">
        <v>38</v>
      </c>
      <c r="M115" s="30">
        <v>0.1</v>
      </c>
      <c r="N115" s="31" t="s">
        <v>86</v>
      </c>
      <c r="O115" s="33"/>
      <c r="P115" s="28"/>
    </row>
    <row r="116" spans="5:16" x14ac:dyDescent="0.15">
      <c r="E116" s="1">
        <v>97</v>
      </c>
      <c r="G116" s="1">
        <v>10</v>
      </c>
      <c r="K116" s="29" t="s">
        <v>88</v>
      </c>
      <c r="L116" s="29" t="s">
        <v>38</v>
      </c>
      <c r="M116" s="30">
        <v>1</v>
      </c>
      <c r="N116" s="31" t="s">
        <v>40</v>
      </c>
      <c r="O116" s="32">
        <f>+O117</f>
        <v>0</v>
      </c>
      <c r="P116" s="28"/>
    </row>
    <row r="117" spans="5:16" x14ac:dyDescent="0.15">
      <c r="E117" s="1">
        <v>98</v>
      </c>
      <c r="G117" s="1">
        <v>11</v>
      </c>
      <c r="K117" s="29" t="s">
        <v>89</v>
      </c>
      <c r="L117" s="29" t="s">
        <v>90</v>
      </c>
      <c r="M117" s="30">
        <v>2</v>
      </c>
      <c r="N117" s="31" t="s">
        <v>91</v>
      </c>
      <c r="O117" s="33"/>
      <c r="P117" s="28"/>
    </row>
    <row r="118" spans="5:16" x14ac:dyDescent="0.15">
      <c r="E118" s="1">
        <v>99</v>
      </c>
      <c r="G118" s="1">
        <v>9</v>
      </c>
      <c r="K118" s="29" t="s">
        <v>92</v>
      </c>
      <c r="L118" s="29" t="s">
        <v>127</v>
      </c>
      <c r="M118" s="30">
        <v>1</v>
      </c>
      <c r="N118" s="31" t="s">
        <v>40</v>
      </c>
      <c r="O118" s="32">
        <f>+O119+O124+O129+O142</f>
        <v>0</v>
      </c>
      <c r="P118" s="28"/>
    </row>
    <row r="119" spans="5:16" x14ac:dyDescent="0.15">
      <c r="E119" s="1">
        <v>100</v>
      </c>
      <c r="G119" s="1">
        <v>10</v>
      </c>
      <c r="K119" s="29" t="s">
        <v>93</v>
      </c>
      <c r="L119" s="29" t="s">
        <v>139</v>
      </c>
      <c r="M119" s="30">
        <v>1</v>
      </c>
      <c r="N119" s="31" t="s">
        <v>40</v>
      </c>
      <c r="O119" s="32">
        <f>+O120+O121+O122+O123</f>
        <v>0</v>
      </c>
      <c r="P119" s="28"/>
    </row>
    <row r="120" spans="5:16" x14ac:dyDescent="0.15">
      <c r="E120" s="1">
        <v>101</v>
      </c>
      <c r="G120" s="1">
        <v>11</v>
      </c>
      <c r="K120" s="29" t="s">
        <v>95</v>
      </c>
      <c r="L120" s="29" t="s">
        <v>140</v>
      </c>
      <c r="M120" s="30">
        <v>96.5</v>
      </c>
      <c r="N120" s="31" t="s">
        <v>57</v>
      </c>
      <c r="O120" s="33"/>
      <c r="P120" s="28"/>
    </row>
    <row r="121" spans="5:16" x14ac:dyDescent="0.15">
      <c r="E121" s="1">
        <v>102</v>
      </c>
      <c r="G121" s="1">
        <v>11</v>
      </c>
      <c r="K121" s="29" t="s">
        <v>99</v>
      </c>
      <c r="L121" s="29" t="s">
        <v>140</v>
      </c>
      <c r="M121" s="30">
        <v>0.6</v>
      </c>
      <c r="N121" s="31" t="s">
        <v>57</v>
      </c>
      <c r="O121" s="33"/>
      <c r="P121" s="28"/>
    </row>
    <row r="122" spans="5:16" ht="27" x14ac:dyDescent="0.15">
      <c r="E122" s="1">
        <v>103</v>
      </c>
      <c r="G122" s="1">
        <v>11</v>
      </c>
      <c r="K122" s="29" t="s">
        <v>102</v>
      </c>
      <c r="L122" s="29" t="s">
        <v>141</v>
      </c>
      <c r="M122" s="30">
        <v>1</v>
      </c>
      <c r="N122" s="31" t="s">
        <v>73</v>
      </c>
      <c r="O122" s="33"/>
      <c r="P122" s="28"/>
    </row>
    <row r="123" spans="5:16" x14ac:dyDescent="0.15">
      <c r="E123" s="1">
        <v>104</v>
      </c>
      <c r="G123" s="1">
        <v>11</v>
      </c>
      <c r="K123" s="29" t="s">
        <v>62</v>
      </c>
      <c r="L123" s="29" t="s">
        <v>63</v>
      </c>
      <c r="M123" s="30">
        <v>110</v>
      </c>
      <c r="N123" s="31" t="s">
        <v>64</v>
      </c>
      <c r="O123" s="33"/>
      <c r="P123" s="28"/>
    </row>
    <row r="124" spans="5:16" x14ac:dyDescent="0.15">
      <c r="E124" s="1">
        <v>105</v>
      </c>
      <c r="G124" s="1">
        <v>10</v>
      </c>
      <c r="K124" s="29" t="s">
        <v>93</v>
      </c>
      <c r="L124" s="29" t="s">
        <v>142</v>
      </c>
      <c r="M124" s="30">
        <v>1</v>
      </c>
      <c r="N124" s="31" t="s">
        <v>40</v>
      </c>
      <c r="O124" s="32">
        <f>+O125+O126+O127+O128</f>
        <v>0</v>
      </c>
      <c r="P124" s="28"/>
    </row>
    <row r="125" spans="5:16" x14ac:dyDescent="0.15">
      <c r="E125" s="1">
        <v>106</v>
      </c>
      <c r="G125" s="1">
        <v>11</v>
      </c>
      <c r="K125" s="29" t="s">
        <v>95</v>
      </c>
      <c r="L125" s="29" t="s">
        <v>140</v>
      </c>
      <c r="M125" s="30">
        <v>26</v>
      </c>
      <c r="N125" s="31" t="s">
        <v>57</v>
      </c>
      <c r="O125" s="33"/>
      <c r="P125" s="28"/>
    </row>
    <row r="126" spans="5:16" x14ac:dyDescent="0.15">
      <c r="E126" s="1">
        <v>107</v>
      </c>
      <c r="G126" s="1">
        <v>11</v>
      </c>
      <c r="K126" s="29" t="s">
        <v>62</v>
      </c>
      <c r="L126" s="29" t="s">
        <v>65</v>
      </c>
      <c r="M126" s="30">
        <v>39</v>
      </c>
      <c r="N126" s="31" t="s">
        <v>64</v>
      </c>
      <c r="O126" s="33"/>
      <c r="P126" s="28"/>
    </row>
    <row r="127" spans="5:16" x14ac:dyDescent="0.15">
      <c r="E127" s="1">
        <v>108</v>
      </c>
      <c r="G127" s="1">
        <v>11</v>
      </c>
      <c r="K127" s="29" t="s">
        <v>105</v>
      </c>
      <c r="L127" s="29" t="s">
        <v>106</v>
      </c>
      <c r="M127" s="30">
        <v>26</v>
      </c>
      <c r="N127" s="31" t="s">
        <v>57</v>
      </c>
      <c r="O127" s="33"/>
      <c r="P127" s="28"/>
    </row>
    <row r="128" spans="5:16" x14ac:dyDescent="0.15">
      <c r="E128" s="1">
        <v>109</v>
      </c>
      <c r="G128" s="1">
        <v>11</v>
      </c>
      <c r="K128" s="29" t="s">
        <v>82</v>
      </c>
      <c r="L128" s="29" t="s">
        <v>38</v>
      </c>
      <c r="M128" s="30">
        <v>16</v>
      </c>
      <c r="N128" s="31" t="s">
        <v>64</v>
      </c>
      <c r="O128" s="33"/>
      <c r="P128" s="28"/>
    </row>
    <row r="129" spans="5:16" x14ac:dyDescent="0.15">
      <c r="E129" s="1">
        <v>110</v>
      </c>
      <c r="G129" s="1">
        <v>10</v>
      </c>
      <c r="K129" s="29" t="s">
        <v>93</v>
      </c>
      <c r="L129" s="29" t="s">
        <v>143</v>
      </c>
      <c r="M129" s="30">
        <v>1</v>
      </c>
      <c r="N129" s="31" t="s">
        <v>40</v>
      </c>
      <c r="O129" s="32">
        <f>+O130+O131+O132+O133+O134+O135+O136+O137+O138+O139+O140+O141</f>
        <v>0</v>
      </c>
      <c r="P129" s="28"/>
    </row>
    <row r="130" spans="5:16" x14ac:dyDescent="0.15">
      <c r="E130" s="1">
        <v>111</v>
      </c>
      <c r="G130" s="1">
        <v>11</v>
      </c>
      <c r="K130" s="29" t="s">
        <v>95</v>
      </c>
      <c r="L130" s="29" t="s">
        <v>140</v>
      </c>
      <c r="M130" s="30">
        <v>22.5</v>
      </c>
      <c r="N130" s="31" t="s">
        <v>57</v>
      </c>
      <c r="O130" s="33"/>
      <c r="P130" s="28"/>
    </row>
    <row r="131" spans="5:16" ht="27" x14ac:dyDescent="0.15">
      <c r="E131" s="1">
        <v>112</v>
      </c>
      <c r="G131" s="1">
        <v>11</v>
      </c>
      <c r="K131" s="29" t="s">
        <v>97</v>
      </c>
      <c r="L131" s="29" t="s">
        <v>144</v>
      </c>
      <c r="M131" s="30">
        <v>11.1</v>
      </c>
      <c r="N131" s="31" t="s">
        <v>57</v>
      </c>
      <c r="O131" s="33"/>
      <c r="P131" s="28"/>
    </row>
    <row r="132" spans="5:16" x14ac:dyDescent="0.15">
      <c r="E132" s="1">
        <v>113</v>
      </c>
      <c r="G132" s="1">
        <v>11</v>
      </c>
      <c r="K132" s="29" t="s">
        <v>95</v>
      </c>
      <c r="L132" s="29" t="s">
        <v>145</v>
      </c>
      <c r="M132" s="30">
        <v>65</v>
      </c>
      <c r="N132" s="31" t="s">
        <v>57</v>
      </c>
      <c r="O132" s="33"/>
      <c r="P132" s="28"/>
    </row>
    <row r="133" spans="5:16" x14ac:dyDescent="0.15">
      <c r="E133" s="1">
        <v>114</v>
      </c>
      <c r="G133" s="1">
        <v>11</v>
      </c>
      <c r="K133" s="29" t="s">
        <v>99</v>
      </c>
      <c r="L133" s="29" t="s">
        <v>140</v>
      </c>
      <c r="M133" s="30">
        <v>0.6</v>
      </c>
      <c r="N133" s="31" t="s">
        <v>57</v>
      </c>
      <c r="O133" s="33"/>
      <c r="P133" s="28"/>
    </row>
    <row r="134" spans="5:16" x14ac:dyDescent="0.15">
      <c r="E134" s="1">
        <v>115</v>
      </c>
      <c r="G134" s="1">
        <v>11</v>
      </c>
      <c r="K134" s="29" t="s">
        <v>99</v>
      </c>
      <c r="L134" s="29" t="s">
        <v>145</v>
      </c>
      <c r="M134" s="30">
        <v>1.2</v>
      </c>
      <c r="N134" s="31" t="s">
        <v>57</v>
      </c>
      <c r="O134" s="33"/>
      <c r="P134" s="28"/>
    </row>
    <row r="135" spans="5:16" ht="27" x14ac:dyDescent="0.15">
      <c r="E135" s="1">
        <v>116</v>
      </c>
      <c r="G135" s="1">
        <v>11</v>
      </c>
      <c r="K135" s="29" t="s">
        <v>102</v>
      </c>
      <c r="L135" s="29" t="s">
        <v>141</v>
      </c>
      <c r="M135" s="30">
        <v>4</v>
      </c>
      <c r="N135" s="31" t="s">
        <v>73</v>
      </c>
      <c r="O135" s="33"/>
      <c r="P135" s="28"/>
    </row>
    <row r="136" spans="5:16" x14ac:dyDescent="0.15">
      <c r="E136" s="1">
        <v>117</v>
      </c>
      <c r="G136" s="1">
        <v>11</v>
      </c>
      <c r="K136" s="29" t="s">
        <v>62</v>
      </c>
      <c r="L136" s="29" t="s">
        <v>65</v>
      </c>
      <c r="M136" s="30">
        <v>64</v>
      </c>
      <c r="N136" s="31" t="s">
        <v>64</v>
      </c>
      <c r="O136" s="33"/>
      <c r="P136" s="28"/>
    </row>
    <row r="137" spans="5:16" x14ac:dyDescent="0.15">
      <c r="E137" s="1">
        <v>118</v>
      </c>
      <c r="G137" s="1">
        <v>11</v>
      </c>
      <c r="K137" s="29" t="s">
        <v>62</v>
      </c>
      <c r="L137" s="29" t="s">
        <v>63</v>
      </c>
      <c r="M137" s="30">
        <v>10</v>
      </c>
      <c r="N137" s="31" t="s">
        <v>64</v>
      </c>
      <c r="O137" s="33"/>
      <c r="P137" s="28"/>
    </row>
    <row r="138" spans="5:16" x14ac:dyDescent="0.15">
      <c r="E138" s="1">
        <v>119</v>
      </c>
      <c r="G138" s="1">
        <v>11</v>
      </c>
      <c r="K138" s="29" t="s">
        <v>105</v>
      </c>
      <c r="L138" s="29" t="s">
        <v>106</v>
      </c>
      <c r="M138" s="30">
        <v>12</v>
      </c>
      <c r="N138" s="31" t="s">
        <v>57</v>
      </c>
      <c r="O138" s="33"/>
      <c r="P138" s="28"/>
    </row>
    <row r="139" spans="5:16" x14ac:dyDescent="0.15">
      <c r="E139" s="1">
        <v>120</v>
      </c>
      <c r="G139" s="1">
        <v>11</v>
      </c>
      <c r="K139" s="29" t="s">
        <v>82</v>
      </c>
      <c r="L139" s="29" t="s">
        <v>38</v>
      </c>
      <c r="M139" s="30">
        <v>110</v>
      </c>
      <c r="N139" s="31" t="s">
        <v>64</v>
      </c>
      <c r="O139" s="33"/>
      <c r="P139" s="28"/>
    </row>
    <row r="140" spans="5:16" x14ac:dyDescent="0.15">
      <c r="E140" s="1">
        <v>121</v>
      </c>
      <c r="G140" s="1">
        <v>11</v>
      </c>
      <c r="K140" s="29" t="s">
        <v>79</v>
      </c>
      <c r="L140" s="29" t="s">
        <v>146</v>
      </c>
      <c r="M140" s="30">
        <v>1.5</v>
      </c>
      <c r="N140" s="31" t="s">
        <v>57</v>
      </c>
      <c r="O140" s="33"/>
      <c r="P140" s="28"/>
    </row>
    <row r="141" spans="5:16" x14ac:dyDescent="0.15">
      <c r="E141" s="1">
        <v>122</v>
      </c>
      <c r="G141" s="1">
        <v>11</v>
      </c>
      <c r="K141" s="29" t="s">
        <v>137</v>
      </c>
      <c r="L141" s="29" t="s">
        <v>38</v>
      </c>
      <c r="M141" s="30">
        <v>1</v>
      </c>
      <c r="N141" s="31" t="s">
        <v>138</v>
      </c>
      <c r="O141" s="33"/>
      <c r="P141" s="28"/>
    </row>
    <row r="142" spans="5:16" x14ac:dyDescent="0.15">
      <c r="E142" s="1">
        <v>123</v>
      </c>
      <c r="G142" s="1">
        <v>10</v>
      </c>
      <c r="K142" s="29" t="s">
        <v>93</v>
      </c>
      <c r="L142" s="29" t="s">
        <v>147</v>
      </c>
      <c r="M142" s="30">
        <v>1</v>
      </c>
      <c r="N142" s="31" t="s">
        <v>40</v>
      </c>
      <c r="O142" s="32">
        <f>+O143+O144+O145+O146+O147+O148+O149+O150+O151</f>
        <v>0</v>
      </c>
      <c r="P142" s="28"/>
    </row>
    <row r="143" spans="5:16" ht="27" x14ac:dyDescent="0.15">
      <c r="E143" s="1">
        <v>124</v>
      </c>
      <c r="G143" s="1">
        <v>11</v>
      </c>
      <c r="K143" s="29" t="s">
        <v>97</v>
      </c>
      <c r="L143" s="29" t="s">
        <v>144</v>
      </c>
      <c r="M143" s="30">
        <v>36.200000000000003</v>
      </c>
      <c r="N143" s="31" t="s">
        <v>57</v>
      </c>
      <c r="O143" s="33"/>
      <c r="P143" s="28"/>
    </row>
    <row r="144" spans="5:16" x14ac:dyDescent="0.15">
      <c r="E144" s="1">
        <v>125</v>
      </c>
      <c r="G144" s="1">
        <v>11</v>
      </c>
      <c r="K144" s="29" t="s">
        <v>95</v>
      </c>
      <c r="L144" s="29" t="s">
        <v>145</v>
      </c>
      <c r="M144" s="30">
        <v>28.9</v>
      </c>
      <c r="N144" s="31" t="s">
        <v>57</v>
      </c>
      <c r="O144" s="33"/>
      <c r="P144" s="28"/>
    </row>
    <row r="145" spans="5:16" x14ac:dyDescent="0.15">
      <c r="E145" s="1">
        <v>126</v>
      </c>
      <c r="G145" s="1">
        <v>11</v>
      </c>
      <c r="K145" s="29" t="s">
        <v>99</v>
      </c>
      <c r="L145" s="29" t="s">
        <v>145</v>
      </c>
      <c r="M145" s="30">
        <v>1.2</v>
      </c>
      <c r="N145" s="31" t="s">
        <v>57</v>
      </c>
      <c r="O145" s="33"/>
      <c r="P145" s="28"/>
    </row>
    <row r="146" spans="5:16" ht="27" x14ac:dyDescent="0.15">
      <c r="E146" s="1">
        <v>127</v>
      </c>
      <c r="G146" s="1">
        <v>11</v>
      </c>
      <c r="K146" s="29" t="s">
        <v>102</v>
      </c>
      <c r="L146" s="29" t="s">
        <v>141</v>
      </c>
      <c r="M146" s="30">
        <v>3</v>
      </c>
      <c r="N146" s="31" t="s">
        <v>73</v>
      </c>
      <c r="O146" s="33"/>
      <c r="P146" s="28"/>
    </row>
    <row r="147" spans="5:16" x14ac:dyDescent="0.15">
      <c r="E147" s="1">
        <v>128</v>
      </c>
      <c r="G147" s="1">
        <v>11</v>
      </c>
      <c r="K147" s="29" t="s">
        <v>62</v>
      </c>
      <c r="L147" s="29" t="s">
        <v>65</v>
      </c>
      <c r="M147" s="30">
        <v>1</v>
      </c>
      <c r="N147" s="31" t="s">
        <v>64</v>
      </c>
      <c r="O147" s="33"/>
      <c r="P147" s="28"/>
    </row>
    <row r="148" spans="5:16" x14ac:dyDescent="0.15">
      <c r="E148" s="1">
        <v>129</v>
      </c>
      <c r="G148" s="1">
        <v>11</v>
      </c>
      <c r="K148" s="29" t="s">
        <v>105</v>
      </c>
      <c r="L148" s="29" t="s">
        <v>106</v>
      </c>
      <c r="M148" s="30">
        <v>10</v>
      </c>
      <c r="N148" s="31" t="s">
        <v>57</v>
      </c>
      <c r="O148" s="33"/>
      <c r="P148" s="28"/>
    </row>
    <row r="149" spans="5:16" x14ac:dyDescent="0.15">
      <c r="E149" s="1">
        <v>130</v>
      </c>
      <c r="G149" s="1">
        <v>11</v>
      </c>
      <c r="K149" s="29" t="s">
        <v>82</v>
      </c>
      <c r="L149" s="29" t="s">
        <v>38</v>
      </c>
      <c r="M149" s="30">
        <v>17</v>
      </c>
      <c r="N149" s="31" t="s">
        <v>64</v>
      </c>
      <c r="O149" s="33"/>
      <c r="P149" s="28"/>
    </row>
    <row r="150" spans="5:16" x14ac:dyDescent="0.15">
      <c r="E150" s="1">
        <v>131</v>
      </c>
      <c r="G150" s="1">
        <v>11</v>
      </c>
      <c r="K150" s="29" t="s">
        <v>79</v>
      </c>
      <c r="L150" s="29" t="s">
        <v>146</v>
      </c>
      <c r="M150" s="30">
        <v>3</v>
      </c>
      <c r="N150" s="31" t="s">
        <v>57</v>
      </c>
      <c r="O150" s="33"/>
      <c r="P150" s="28"/>
    </row>
    <row r="151" spans="5:16" x14ac:dyDescent="0.15">
      <c r="E151" s="1">
        <v>132</v>
      </c>
      <c r="G151" s="1">
        <v>11</v>
      </c>
      <c r="K151" s="29" t="s">
        <v>137</v>
      </c>
      <c r="L151" s="29" t="s">
        <v>38</v>
      </c>
      <c r="M151" s="30">
        <v>1</v>
      </c>
      <c r="N151" s="31" t="s">
        <v>138</v>
      </c>
      <c r="O151" s="33"/>
      <c r="P151" s="28"/>
    </row>
    <row r="152" spans="5:16" x14ac:dyDescent="0.15">
      <c r="E152" s="1">
        <v>133</v>
      </c>
      <c r="G152" s="1">
        <v>9</v>
      </c>
      <c r="K152" s="29" t="s">
        <v>111</v>
      </c>
      <c r="L152" s="29" t="s">
        <v>127</v>
      </c>
      <c r="M152" s="30">
        <v>1</v>
      </c>
      <c r="N152" s="31" t="s">
        <v>40</v>
      </c>
      <c r="O152" s="32">
        <f>+O153</f>
        <v>0</v>
      </c>
      <c r="P152" s="28"/>
    </row>
    <row r="153" spans="5:16" x14ac:dyDescent="0.15">
      <c r="E153" s="1">
        <v>134</v>
      </c>
      <c r="G153" s="1">
        <v>10</v>
      </c>
      <c r="K153" s="29" t="s">
        <v>112</v>
      </c>
      <c r="L153" s="29" t="s">
        <v>148</v>
      </c>
      <c r="M153" s="30">
        <v>1</v>
      </c>
      <c r="N153" s="31" t="s">
        <v>40</v>
      </c>
      <c r="O153" s="32">
        <f>+O154+O155+O156+O157+O158</f>
        <v>0</v>
      </c>
      <c r="P153" s="28"/>
    </row>
    <row r="154" spans="5:16" x14ac:dyDescent="0.15">
      <c r="E154" s="1">
        <v>135</v>
      </c>
      <c r="G154" s="1">
        <v>11</v>
      </c>
      <c r="K154" s="29" t="s">
        <v>114</v>
      </c>
      <c r="L154" s="29" t="s">
        <v>124</v>
      </c>
      <c r="M154" s="30">
        <v>8</v>
      </c>
      <c r="N154" s="31" t="s">
        <v>57</v>
      </c>
      <c r="O154" s="33"/>
      <c r="P154" s="28"/>
    </row>
    <row r="155" spans="5:16" x14ac:dyDescent="0.15">
      <c r="E155" s="1">
        <v>136</v>
      </c>
      <c r="G155" s="1">
        <v>11</v>
      </c>
      <c r="K155" s="29" t="s">
        <v>118</v>
      </c>
      <c r="L155" s="29" t="s">
        <v>126</v>
      </c>
      <c r="M155" s="30">
        <v>20</v>
      </c>
      <c r="N155" s="31" t="s">
        <v>64</v>
      </c>
      <c r="O155" s="33"/>
      <c r="P155" s="28"/>
    </row>
    <row r="156" spans="5:16" x14ac:dyDescent="0.15">
      <c r="E156" s="1">
        <v>137</v>
      </c>
      <c r="G156" s="1">
        <v>11</v>
      </c>
      <c r="K156" s="29" t="s">
        <v>62</v>
      </c>
      <c r="L156" s="29" t="s">
        <v>65</v>
      </c>
      <c r="M156" s="30">
        <v>14</v>
      </c>
      <c r="N156" s="31" t="s">
        <v>64</v>
      </c>
      <c r="O156" s="33"/>
      <c r="P156" s="28"/>
    </row>
    <row r="157" spans="5:16" x14ac:dyDescent="0.15">
      <c r="E157" s="1">
        <v>138</v>
      </c>
      <c r="G157" s="1">
        <v>11</v>
      </c>
      <c r="K157" s="29" t="s">
        <v>82</v>
      </c>
      <c r="L157" s="29" t="s">
        <v>38</v>
      </c>
      <c r="M157" s="30">
        <v>14</v>
      </c>
      <c r="N157" s="31" t="s">
        <v>64</v>
      </c>
      <c r="O157" s="33"/>
      <c r="P157" s="28"/>
    </row>
    <row r="158" spans="5:16" x14ac:dyDescent="0.15">
      <c r="E158" s="1">
        <v>139</v>
      </c>
      <c r="G158" s="1">
        <v>11</v>
      </c>
      <c r="K158" s="29" t="s">
        <v>120</v>
      </c>
      <c r="L158" s="29" t="s">
        <v>38</v>
      </c>
      <c r="M158" s="30">
        <v>1</v>
      </c>
      <c r="N158" s="31" t="s">
        <v>40</v>
      </c>
      <c r="O158" s="33"/>
      <c r="P158" s="28"/>
    </row>
    <row r="159" spans="5:16" x14ac:dyDescent="0.15">
      <c r="E159" s="1">
        <v>140</v>
      </c>
      <c r="G159" s="1">
        <v>9</v>
      </c>
      <c r="K159" s="29" t="s">
        <v>43</v>
      </c>
      <c r="L159" s="29" t="s">
        <v>149</v>
      </c>
      <c r="M159" s="30">
        <v>1</v>
      </c>
      <c r="N159" s="31" t="s">
        <v>40</v>
      </c>
      <c r="O159" s="32">
        <f>+O160+O165+O173+O176+O180+O182</f>
        <v>0</v>
      </c>
      <c r="P159" s="28"/>
    </row>
    <row r="160" spans="5:16" x14ac:dyDescent="0.15">
      <c r="E160" s="1">
        <v>141</v>
      </c>
      <c r="G160" s="1">
        <v>10</v>
      </c>
      <c r="K160" s="29" t="s">
        <v>45</v>
      </c>
      <c r="L160" s="29" t="s">
        <v>150</v>
      </c>
      <c r="M160" s="30">
        <v>1</v>
      </c>
      <c r="N160" s="31" t="s">
        <v>40</v>
      </c>
      <c r="O160" s="32">
        <f>+O161+O162+O163+O164</f>
        <v>0</v>
      </c>
      <c r="P160" s="28"/>
    </row>
    <row r="161" spans="5:16" ht="27" x14ac:dyDescent="0.15">
      <c r="E161" s="1">
        <v>142</v>
      </c>
      <c r="G161" s="1">
        <v>11</v>
      </c>
      <c r="K161" s="29" t="s">
        <v>47</v>
      </c>
      <c r="L161" s="29" t="s">
        <v>129</v>
      </c>
      <c r="M161" s="30">
        <v>0.42</v>
      </c>
      <c r="N161" s="31" t="s">
        <v>49</v>
      </c>
      <c r="O161" s="33"/>
      <c r="P161" s="28"/>
    </row>
    <row r="162" spans="5:16" ht="27" x14ac:dyDescent="0.15">
      <c r="E162" s="1">
        <v>143</v>
      </c>
      <c r="G162" s="1">
        <v>11</v>
      </c>
      <c r="K162" s="29" t="s">
        <v>130</v>
      </c>
      <c r="L162" s="29" t="s">
        <v>131</v>
      </c>
      <c r="M162" s="30">
        <v>0.42</v>
      </c>
      <c r="N162" s="31" t="s">
        <v>49</v>
      </c>
      <c r="O162" s="33"/>
      <c r="P162" s="28"/>
    </row>
    <row r="163" spans="5:16" x14ac:dyDescent="0.15">
      <c r="E163" s="1">
        <v>144</v>
      </c>
      <c r="G163" s="1">
        <v>11</v>
      </c>
      <c r="K163" s="29" t="s">
        <v>52</v>
      </c>
      <c r="L163" s="29" t="s">
        <v>53</v>
      </c>
      <c r="M163" s="30">
        <v>0.34</v>
      </c>
      <c r="N163" s="31" t="s">
        <v>49</v>
      </c>
      <c r="O163" s="33"/>
      <c r="P163" s="28"/>
    </row>
    <row r="164" spans="5:16" x14ac:dyDescent="0.15">
      <c r="E164" s="1">
        <v>145</v>
      </c>
      <c r="G164" s="1">
        <v>11</v>
      </c>
      <c r="K164" s="29" t="s">
        <v>151</v>
      </c>
      <c r="L164" s="29" t="s">
        <v>38</v>
      </c>
      <c r="M164" s="30">
        <v>131</v>
      </c>
      <c r="N164" s="31" t="s">
        <v>86</v>
      </c>
      <c r="O164" s="33"/>
      <c r="P164" s="28"/>
    </row>
    <row r="165" spans="5:16" x14ac:dyDescent="0.15">
      <c r="E165" s="1">
        <v>146</v>
      </c>
      <c r="G165" s="1">
        <v>10</v>
      </c>
      <c r="K165" s="29" t="s">
        <v>54</v>
      </c>
      <c r="L165" s="29" t="s">
        <v>38</v>
      </c>
      <c r="M165" s="30">
        <v>1</v>
      </c>
      <c r="N165" s="31" t="s">
        <v>40</v>
      </c>
      <c r="O165" s="32">
        <f>+O166+O167+O168+O169+O170+O171+O172</f>
        <v>0</v>
      </c>
      <c r="P165" s="28"/>
    </row>
    <row r="166" spans="5:16" x14ac:dyDescent="0.15">
      <c r="E166" s="1">
        <v>147</v>
      </c>
      <c r="G166" s="1">
        <v>11</v>
      </c>
      <c r="K166" s="29" t="s">
        <v>55</v>
      </c>
      <c r="L166" s="29" t="s">
        <v>56</v>
      </c>
      <c r="M166" s="30">
        <v>21</v>
      </c>
      <c r="N166" s="31" t="s">
        <v>57</v>
      </c>
      <c r="O166" s="33"/>
      <c r="P166" s="28"/>
    </row>
    <row r="167" spans="5:16" x14ac:dyDescent="0.15">
      <c r="E167" s="1">
        <v>148</v>
      </c>
      <c r="G167" s="1">
        <v>11</v>
      </c>
      <c r="K167" s="29" t="s">
        <v>55</v>
      </c>
      <c r="L167" s="29" t="s">
        <v>152</v>
      </c>
      <c r="M167" s="30">
        <v>50</v>
      </c>
      <c r="N167" s="31" t="s">
        <v>57</v>
      </c>
      <c r="O167" s="33"/>
      <c r="P167" s="28"/>
    </row>
    <row r="168" spans="5:16" x14ac:dyDescent="0.15">
      <c r="E168" s="1">
        <v>149</v>
      </c>
      <c r="G168" s="1">
        <v>11</v>
      </c>
      <c r="K168" s="29" t="s">
        <v>55</v>
      </c>
      <c r="L168" s="29" t="s">
        <v>153</v>
      </c>
      <c r="M168" s="30">
        <v>11</v>
      </c>
      <c r="N168" s="31" t="s">
        <v>57</v>
      </c>
      <c r="O168" s="33"/>
      <c r="P168" s="28"/>
    </row>
    <row r="169" spans="5:16" x14ac:dyDescent="0.15">
      <c r="E169" s="1">
        <v>150</v>
      </c>
      <c r="G169" s="1">
        <v>11</v>
      </c>
      <c r="K169" s="29" t="s">
        <v>55</v>
      </c>
      <c r="L169" s="29" t="s">
        <v>154</v>
      </c>
      <c r="M169" s="30">
        <v>21</v>
      </c>
      <c r="N169" s="31" t="s">
        <v>57</v>
      </c>
      <c r="O169" s="33"/>
      <c r="P169" s="28"/>
    </row>
    <row r="170" spans="5:16" x14ac:dyDescent="0.15">
      <c r="E170" s="1">
        <v>151</v>
      </c>
      <c r="G170" s="1">
        <v>11</v>
      </c>
      <c r="K170" s="29" t="s">
        <v>55</v>
      </c>
      <c r="L170" s="29" t="s">
        <v>155</v>
      </c>
      <c r="M170" s="30">
        <v>25</v>
      </c>
      <c r="N170" s="31" t="s">
        <v>57</v>
      </c>
      <c r="O170" s="33"/>
      <c r="P170" s="28"/>
    </row>
    <row r="171" spans="5:16" x14ac:dyDescent="0.15">
      <c r="E171" s="1">
        <v>152</v>
      </c>
      <c r="G171" s="1">
        <v>11</v>
      </c>
      <c r="K171" s="29" t="s">
        <v>55</v>
      </c>
      <c r="L171" s="29" t="s">
        <v>156</v>
      </c>
      <c r="M171" s="30">
        <v>73</v>
      </c>
      <c r="N171" s="31" t="s">
        <v>57</v>
      </c>
      <c r="O171" s="33"/>
      <c r="P171" s="28"/>
    </row>
    <row r="172" spans="5:16" x14ac:dyDescent="0.15">
      <c r="E172" s="1">
        <v>153</v>
      </c>
      <c r="G172" s="1">
        <v>11</v>
      </c>
      <c r="K172" s="29" t="s">
        <v>62</v>
      </c>
      <c r="L172" s="29" t="s">
        <v>63</v>
      </c>
      <c r="M172" s="30">
        <v>98</v>
      </c>
      <c r="N172" s="31" t="s">
        <v>64</v>
      </c>
      <c r="O172" s="33"/>
      <c r="P172" s="28"/>
    </row>
    <row r="173" spans="5:16" x14ac:dyDescent="0.15">
      <c r="E173" s="1">
        <v>154</v>
      </c>
      <c r="G173" s="1">
        <v>10</v>
      </c>
      <c r="K173" s="29" t="s">
        <v>66</v>
      </c>
      <c r="L173" s="29" t="s">
        <v>38</v>
      </c>
      <c r="M173" s="30">
        <v>1</v>
      </c>
      <c r="N173" s="31" t="s">
        <v>40</v>
      </c>
      <c r="O173" s="32">
        <f>+O174+O175</f>
        <v>0</v>
      </c>
      <c r="P173" s="28"/>
    </row>
    <row r="174" spans="5:16" x14ac:dyDescent="0.15">
      <c r="E174" s="1">
        <v>155</v>
      </c>
      <c r="G174" s="1">
        <v>11</v>
      </c>
      <c r="K174" s="29" t="s">
        <v>67</v>
      </c>
      <c r="L174" s="29" t="s">
        <v>135</v>
      </c>
      <c r="M174" s="30">
        <v>5</v>
      </c>
      <c r="N174" s="31" t="s">
        <v>69</v>
      </c>
      <c r="O174" s="33"/>
      <c r="P174" s="28"/>
    </row>
    <row r="175" spans="5:16" x14ac:dyDescent="0.15">
      <c r="E175" s="1">
        <v>156</v>
      </c>
      <c r="G175" s="1">
        <v>11</v>
      </c>
      <c r="K175" s="29" t="s">
        <v>67</v>
      </c>
      <c r="L175" s="29" t="s">
        <v>136</v>
      </c>
      <c r="M175" s="30">
        <v>40</v>
      </c>
      <c r="N175" s="31" t="s">
        <v>69</v>
      </c>
      <c r="O175" s="33"/>
      <c r="P175" s="28"/>
    </row>
    <row r="176" spans="5:16" x14ac:dyDescent="0.15">
      <c r="E176" s="1">
        <v>157</v>
      </c>
      <c r="G176" s="1">
        <v>10</v>
      </c>
      <c r="K176" s="29" t="s">
        <v>70</v>
      </c>
      <c r="L176" s="29" t="s">
        <v>38</v>
      </c>
      <c r="M176" s="30">
        <v>1</v>
      </c>
      <c r="N176" s="31" t="s">
        <v>40</v>
      </c>
      <c r="O176" s="32">
        <f>+O177+O178+O179</f>
        <v>0</v>
      </c>
      <c r="P176" s="28"/>
    </row>
    <row r="177" spans="5:16" ht="27" x14ac:dyDescent="0.15">
      <c r="E177" s="1">
        <v>158</v>
      </c>
      <c r="G177" s="1">
        <v>11</v>
      </c>
      <c r="K177" s="29" t="s">
        <v>71</v>
      </c>
      <c r="L177" s="29" t="s">
        <v>72</v>
      </c>
      <c r="M177" s="30">
        <v>2</v>
      </c>
      <c r="N177" s="31" t="s">
        <v>73</v>
      </c>
      <c r="O177" s="33"/>
      <c r="P177" s="28"/>
    </row>
    <row r="178" spans="5:16" ht="27" x14ac:dyDescent="0.15">
      <c r="E178" s="1">
        <v>159</v>
      </c>
      <c r="G178" s="1">
        <v>11</v>
      </c>
      <c r="K178" s="29" t="s">
        <v>74</v>
      </c>
      <c r="L178" s="29" t="s">
        <v>75</v>
      </c>
      <c r="M178" s="30">
        <v>4</v>
      </c>
      <c r="N178" s="31" t="s">
        <v>57</v>
      </c>
      <c r="O178" s="33"/>
      <c r="P178" s="28"/>
    </row>
    <row r="179" spans="5:16" ht="27" x14ac:dyDescent="0.15">
      <c r="E179" s="1">
        <v>160</v>
      </c>
      <c r="G179" s="1">
        <v>11</v>
      </c>
      <c r="K179" s="29" t="s">
        <v>76</v>
      </c>
      <c r="L179" s="29" t="s">
        <v>78</v>
      </c>
      <c r="M179" s="30">
        <v>2</v>
      </c>
      <c r="N179" s="31" t="s">
        <v>73</v>
      </c>
      <c r="O179" s="33"/>
      <c r="P179" s="28"/>
    </row>
    <row r="180" spans="5:16" x14ac:dyDescent="0.15">
      <c r="E180" s="1">
        <v>161</v>
      </c>
      <c r="G180" s="1">
        <v>10</v>
      </c>
      <c r="K180" s="29" t="s">
        <v>81</v>
      </c>
      <c r="L180" s="29" t="s">
        <v>38</v>
      </c>
      <c r="M180" s="30">
        <v>1</v>
      </c>
      <c r="N180" s="31" t="s">
        <v>40</v>
      </c>
      <c r="O180" s="32">
        <f>+O181</f>
        <v>0</v>
      </c>
      <c r="P180" s="28"/>
    </row>
    <row r="181" spans="5:16" x14ac:dyDescent="0.15">
      <c r="E181" s="1">
        <v>162</v>
      </c>
      <c r="G181" s="1">
        <v>11</v>
      </c>
      <c r="K181" s="29" t="s">
        <v>82</v>
      </c>
      <c r="L181" s="29" t="s">
        <v>38</v>
      </c>
      <c r="M181" s="30">
        <v>690</v>
      </c>
      <c r="N181" s="31" t="s">
        <v>64</v>
      </c>
      <c r="O181" s="33"/>
      <c r="P181" s="28"/>
    </row>
    <row r="182" spans="5:16" x14ac:dyDescent="0.15">
      <c r="E182" s="1">
        <v>163</v>
      </c>
      <c r="G182" s="1">
        <v>10</v>
      </c>
      <c r="K182" s="29" t="s">
        <v>83</v>
      </c>
      <c r="L182" s="29" t="s">
        <v>38</v>
      </c>
      <c r="M182" s="30">
        <v>1</v>
      </c>
      <c r="N182" s="31" t="s">
        <v>40</v>
      </c>
      <c r="O182" s="32">
        <f>+O183+O184</f>
        <v>0</v>
      </c>
      <c r="P182" s="28"/>
    </row>
    <row r="183" spans="5:16" x14ac:dyDescent="0.15">
      <c r="E183" s="1">
        <v>164</v>
      </c>
      <c r="G183" s="1">
        <v>11</v>
      </c>
      <c r="K183" s="29" t="s">
        <v>84</v>
      </c>
      <c r="L183" s="29" t="s">
        <v>85</v>
      </c>
      <c r="M183" s="30">
        <v>112</v>
      </c>
      <c r="N183" s="31" t="s">
        <v>86</v>
      </c>
      <c r="O183" s="33"/>
      <c r="P183" s="28"/>
    </row>
    <row r="184" spans="5:16" x14ac:dyDescent="0.15">
      <c r="E184" s="1">
        <v>165</v>
      </c>
      <c r="G184" s="1">
        <v>11</v>
      </c>
      <c r="K184" s="29" t="s">
        <v>87</v>
      </c>
      <c r="L184" s="29" t="s">
        <v>38</v>
      </c>
      <c r="M184" s="30">
        <v>112</v>
      </c>
      <c r="N184" s="31" t="s">
        <v>86</v>
      </c>
      <c r="O184" s="33"/>
      <c r="P184" s="28"/>
    </row>
    <row r="185" spans="5:16" x14ac:dyDescent="0.15">
      <c r="E185" s="1">
        <v>166</v>
      </c>
      <c r="G185" s="1">
        <v>9</v>
      </c>
      <c r="K185" s="29" t="s">
        <v>92</v>
      </c>
      <c r="L185" s="29" t="s">
        <v>149</v>
      </c>
      <c r="M185" s="30">
        <v>1</v>
      </c>
      <c r="N185" s="31" t="s">
        <v>40</v>
      </c>
      <c r="O185" s="32">
        <f>+O186</f>
        <v>0</v>
      </c>
      <c r="P185" s="28"/>
    </row>
    <row r="186" spans="5:16" x14ac:dyDescent="0.15">
      <c r="E186" s="1">
        <v>167</v>
      </c>
      <c r="G186" s="1">
        <v>10</v>
      </c>
      <c r="K186" s="29" t="s">
        <v>93</v>
      </c>
      <c r="L186" s="29" t="s">
        <v>157</v>
      </c>
      <c r="M186" s="30">
        <v>1</v>
      </c>
      <c r="N186" s="31" t="s">
        <v>40</v>
      </c>
      <c r="O186" s="32">
        <f>+O187+O188+O189+O190+O191+O192+O193+O194</f>
        <v>0</v>
      </c>
      <c r="P186" s="28"/>
    </row>
    <row r="187" spans="5:16" x14ac:dyDescent="0.15">
      <c r="E187" s="1">
        <v>168</v>
      </c>
      <c r="G187" s="1">
        <v>11</v>
      </c>
      <c r="K187" s="29" t="s">
        <v>95</v>
      </c>
      <c r="L187" s="29" t="s">
        <v>140</v>
      </c>
      <c r="M187" s="30">
        <v>65.599999999999994</v>
      </c>
      <c r="N187" s="31" t="s">
        <v>57</v>
      </c>
      <c r="O187" s="33"/>
      <c r="P187" s="28"/>
    </row>
    <row r="188" spans="5:16" x14ac:dyDescent="0.15">
      <c r="E188" s="1">
        <v>169</v>
      </c>
      <c r="G188" s="1">
        <v>11</v>
      </c>
      <c r="K188" s="29" t="s">
        <v>99</v>
      </c>
      <c r="L188" s="29" t="s">
        <v>140</v>
      </c>
      <c r="M188" s="30">
        <v>0.6</v>
      </c>
      <c r="N188" s="31" t="s">
        <v>57</v>
      </c>
      <c r="O188" s="33"/>
      <c r="P188" s="28"/>
    </row>
    <row r="189" spans="5:16" ht="27" x14ac:dyDescent="0.15">
      <c r="E189" s="1">
        <v>170</v>
      </c>
      <c r="G189" s="1">
        <v>11</v>
      </c>
      <c r="K189" s="29" t="s">
        <v>102</v>
      </c>
      <c r="L189" s="29" t="s">
        <v>141</v>
      </c>
      <c r="M189" s="30">
        <v>2</v>
      </c>
      <c r="N189" s="31" t="s">
        <v>73</v>
      </c>
      <c r="O189" s="33"/>
      <c r="P189" s="28"/>
    </row>
    <row r="190" spans="5:16" x14ac:dyDescent="0.15">
      <c r="E190" s="1">
        <v>171</v>
      </c>
      <c r="G190" s="1">
        <v>11</v>
      </c>
      <c r="K190" s="29" t="s">
        <v>62</v>
      </c>
      <c r="L190" s="29" t="s">
        <v>65</v>
      </c>
      <c r="M190" s="30">
        <v>22</v>
      </c>
      <c r="N190" s="31" t="s">
        <v>64</v>
      </c>
      <c r="O190" s="33"/>
      <c r="P190" s="28"/>
    </row>
    <row r="191" spans="5:16" x14ac:dyDescent="0.15">
      <c r="E191" s="1">
        <v>172</v>
      </c>
      <c r="G191" s="1">
        <v>11</v>
      </c>
      <c r="K191" s="29" t="s">
        <v>62</v>
      </c>
      <c r="L191" s="29" t="s">
        <v>63</v>
      </c>
      <c r="M191" s="30">
        <v>54</v>
      </c>
      <c r="N191" s="31" t="s">
        <v>64</v>
      </c>
      <c r="O191" s="33"/>
      <c r="P191" s="28"/>
    </row>
    <row r="192" spans="5:16" x14ac:dyDescent="0.15">
      <c r="E192" s="1">
        <v>173</v>
      </c>
      <c r="G192" s="1">
        <v>11</v>
      </c>
      <c r="K192" s="29" t="s">
        <v>105</v>
      </c>
      <c r="L192" s="29" t="s">
        <v>106</v>
      </c>
      <c r="M192" s="30">
        <v>28</v>
      </c>
      <c r="N192" s="31" t="s">
        <v>57</v>
      </c>
      <c r="O192" s="33"/>
      <c r="P192" s="28"/>
    </row>
    <row r="193" spans="5:16" x14ac:dyDescent="0.15">
      <c r="E193" s="1">
        <v>174</v>
      </c>
      <c r="G193" s="1">
        <v>11</v>
      </c>
      <c r="K193" s="29" t="s">
        <v>158</v>
      </c>
      <c r="L193" s="29" t="s">
        <v>159</v>
      </c>
      <c r="M193" s="30">
        <v>23</v>
      </c>
      <c r="N193" s="31" t="s">
        <v>57</v>
      </c>
      <c r="O193" s="33"/>
      <c r="P193" s="28"/>
    </row>
    <row r="194" spans="5:16" x14ac:dyDescent="0.15">
      <c r="E194" s="1">
        <v>175</v>
      </c>
      <c r="G194" s="1">
        <v>11</v>
      </c>
      <c r="K194" s="29" t="s">
        <v>82</v>
      </c>
      <c r="L194" s="29" t="s">
        <v>38</v>
      </c>
      <c r="M194" s="30">
        <v>85</v>
      </c>
      <c r="N194" s="31" t="s">
        <v>64</v>
      </c>
      <c r="O194" s="33"/>
      <c r="P194" s="28"/>
    </row>
    <row r="195" spans="5:16" x14ac:dyDescent="0.15">
      <c r="E195" s="1">
        <v>176</v>
      </c>
      <c r="G195" s="1">
        <v>9</v>
      </c>
      <c r="K195" s="29" t="s">
        <v>43</v>
      </c>
      <c r="L195" s="29" t="s">
        <v>160</v>
      </c>
      <c r="M195" s="30">
        <v>1</v>
      </c>
      <c r="N195" s="31" t="s">
        <v>40</v>
      </c>
      <c r="O195" s="32">
        <f>+O196+O201+O207+O209+O213+O215+O219</f>
        <v>0</v>
      </c>
      <c r="P195" s="28"/>
    </row>
    <row r="196" spans="5:16" x14ac:dyDescent="0.15">
      <c r="E196" s="1">
        <v>177</v>
      </c>
      <c r="G196" s="1">
        <v>10</v>
      </c>
      <c r="K196" s="29" t="s">
        <v>45</v>
      </c>
      <c r="L196" s="29" t="s">
        <v>161</v>
      </c>
      <c r="M196" s="30">
        <v>1</v>
      </c>
      <c r="N196" s="31" t="s">
        <v>40</v>
      </c>
      <c r="O196" s="32">
        <f>+O197+O198+O199+O200</f>
        <v>0</v>
      </c>
      <c r="P196" s="28"/>
    </row>
    <row r="197" spans="5:16" ht="27" x14ac:dyDescent="0.15">
      <c r="E197" s="1">
        <v>178</v>
      </c>
      <c r="G197" s="1">
        <v>11</v>
      </c>
      <c r="K197" s="29" t="s">
        <v>47</v>
      </c>
      <c r="L197" s="29" t="s">
        <v>129</v>
      </c>
      <c r="M197" s="30">
        <v>0.93</v>
      </c>
      <c r="N197" s="31" t="s">
        <v>49</v>
      </c>
      <c r="O197" s="33"/>
      <c r="P197" s="28"/>
    </row>
    <row r="198" spans="5:16" ht="27" x14ac:dyDescent="0.15">
      <c r="E198" s="1">
        <v>179</v>
      </c>
      <c r="G198" s="1">
        <v>11</v>
      </c>
      <c r="K198" s="29" t="s">
        <v>130</v>
      </c>
      <c r="L198" s="29" t="s">
        <v>131</v>
      </c>
      <c r="M198" s="30">
        <v>0.93</v>
      </c>
      <c r="N198" s="31" t="s">
        <v>49</v>
      </c>
      <c r="O198" s="33"/>
      <c r="P198" s="28"/>
    </row>
    <row r="199" spans="5:16" x14ac:dyDescent="0.15">
      <c r="E199" s="1">
        <v>180</v>
      </c>
      <c r="G199" s="1">
        <v>11</v>
      </c>
      <c r="K199" s="29" t="s">
        <v>52</v>
      </c>
      <c r="L199" s="29" t="s">
        <v>53</v>
      </c>
      <c r="M199" s="30">
        <v>0.86</v>
      </c>
      <c r="N199" s="31" t="s">
        <v>49</v>
      </c>
      <c r="O199" s="33"/>
      <c r="P199" s="28"/>
    </row>
    <row r="200" spans="5:16" x14ac:dyDescent="0.15">
      <c r="E200" s="1">
        <v>181</v>
      </c>
      <c r="G200" s="1">
        <v>11</v>
      </c>
      <c r="K200" s="29" t="s">
        <v>151</v>
      </c>
      <c r="L200" s="29" t="s">
        <v>38</v>
      </c>
      <c r="M200" s="30">
        <v>2000</v>
      </c>
      <c r="N200" s="31" t="s">
        <v>86</v>
      </c>
      <c r="O200" s="33"/>
      <c r="P200" s="28"/>
    </row>
    <row r="201" spans="5:16" x14ac:dyDescent="0.15">
      <c r="E201" s="1">
        <v>182</v>
      </c>
      <c r="G201" s="1">
        <v>10</v>
      </c>
      <c r="K201" s="29" t="s">
        <v>54</v>
      </c>
      <c r="L201" s="29" t="s">
        <v>38</v>
      </c>
      <c r="M201" s="30">
        <v>1</v>
      </c>
      <c r="N201" s="31" t="s">
        <v>40</v>
      </c>
      <c r="O201" s="32">
        <f>+O202+O203+O204+O205+O206</f>
        <v>0</v>
      </c>
      <c r="P201" s="28"/>
    </row>
    <row r="202" spans="5:16" x14ac:dyDescent="0.15">
      <c r="E202" s="1">
        <v>183</v>
      </c>
      <c r="G202" s="1">
        <v>11</v>
      </c>
      <c r="K202" s="29" t="s">
        <v>55</v>
      </c>
      <c r="L202" s="29" t="s">
        <v>58</v>
      </c>
      <c r="M202" s="30">
        <v>62</v>
      </c>
      <c r="N202" s="31" t="s">
        <v>57</v>
      </c>
      <c r="O202" s="33"/>
      <c r="P202" s="28"/>
    </row>
    <row r="203" spans="5:16" x14ac:dyDescent="0.15">
      <c r="E203" s="1">
        <v>184</v>
      </c>
      <c r="G203" s="1">
        <v>11</v>
      </c>
      <c r="K203" s="29" t="s">
        <v>55</v>
      </c>
      <c r="L203" s="29" t="s">
        <v>134</v>
      </c>
      <c r="M203" s="30">
        <v>19</v>
      </c>
      <c r="N203" s="31" t="s">
        <v>57</v>
      </c>
      <c r="O203" s="33"/>
      <c r="P203" s="28"/>
    </row>
    <row r="204" spans="5:16" x14ac:dyDescent="0.15">
      <c r="E204" s="1">
        <v>185</v>
      </c>
      <c r="G204" s="1">
        <v>11</v>
      </c>
      <c r="K204" s="29" t="s">
        <v>55</v>
      </c>
      <c r="L204" s="29" t="s">
        <v>162</v>
      </c>
      <c r="M204" s="30">
        <v>34</v>
      </c>
      <c r="N204" s="31" t="s">
        <v>57</v>
      </c>
      <c r="O204" s="33"/>
      <c r="P204" s="28"/>
    </row>
    <row r="205" spans="5:16" x14ac:dyDescent="0.15">
      <c r="E205" s="1">
        <v>186</v>
      </c>
      <c r="G205" s="1">
        <v>11</v>
      </c>
      <c r="K205" s="29" t="s">
        <v>55</v>
      </c>
      <c r="L205" s="29" t="s">
        <v>163</v>
      </c>
      <c r="M205" s="30">
        <v>60</v>
      </c>
      <c r="N205" s="31" t="s">
        <v>57</v>
      </c>
      <c r="O205" s="33"/>
      <c r="P205" s="28"/>
    </row>
    <row r="206" spans="5:16" x14ac:dyDescent="0.15">
      <c r="E206" s="1">
        <v>187</v>
      </c>
      <c r="G206" s="1">
        <v>11</v>
      </c>
      <c r="K206" s="29" t="s">
        <v>62</v>
      </c>
      <c r="L206" s="29" t="s">
        <v>63</v>
      </c>
      <c r="M206" s="30">
        <v>120</v>
      </c>
      <c r="N206" s="31" t="s">
        <v>64</v>
      </c>
      <c r="O206" s="33"/>
      <c r="P206" s="28"/>
    </row>
    <row r="207" spans="5:16" x14ac:dyDescent="0.15">
      <c r="E207" s="1">
        <v>188</v>
      </c>
      <c r="G207" s="1">
        <v>10</v>
      </c>
      <c r="K207" s="29" t="s">
        <v>66</v>
      </c>
      <c r="L207" s="29" t="s">
        <v>38</v>
      </c>
      <c r="M207" s="30">
        <v>1</v>
      </c>
      <c r="N207" s="31" t="s">
        <v>40</v>
      </c>
      <c r="O207" s="32">
        <f>+O208</f>
        <v>0</v>
      </c>
      <c r="P207" s="28"/>
    </row>
    <row r="208" spans="5:16" x14ac:dyDescent="0.15">
      <c r="E208" s="1">
        <v>189</v>
      </c>
      <c r="G208" s="1">
        <v>11</v>
      </c>
      <c r="K208" s="29" t="s">
        <v>67</v>
      </c>
      <c r="L208" s="29" t="s">
        <v>135</v>
      </c>
      <c r="M208" s="30">
        <v>76</v>
      </c>
      <c r="N208" s="31" t="s">
        <v>69</v>
      </c>
      <c r="O208" s="33"/>
      <c r="P208" s="28"/>
    </row>
    <row r="209" spans="5:16" x14ac:dyDescent="0.15">
      <c r="E209" s="1">
        <v>190</v>
      </c>
      <c r="G209" s="1">
        <v>10</v>
      </c>
      <c r="K209" s="29" t="s">
        <v>70</v>
      </c>
      <c r="L209" s="29" t="s">
        <v>38</v>
      </c>
      <c r="M209" s="30">
        <v>1</v>
      </c>
      <c r="N209" s="31" t="s">
        <v>40</v>
      </c>
      <c r="O209" s="32">
        <f>+O210+O211+O212</f>
        <v>0</v>
      </c>
      <c r="P209" s="28"/>
    </row>
    <row r="210" spans="5:16" ht="27" x14ac:dyDescent="0.15">
      <c r="E210" s="1">
        <v>191</v>
      </c>
      <c r="G210" s="1">
        <v>11</v>
      </c>
      <c r="K210" s="29" t="s">
        <v>71</v>
      </c>
      <c r="L210" s="29" t="s">
        <v>72</v>
      </c>
      <c r="M210" s="30">
        <v>8</v>
      </c>
      <c r="N210" s="31" t="s">
        <v>73</v>
      </c>
      <c r="O210" s="33"/>
      <c r="P210" s="28"/>
    </row>
    <row r="211" spans="5:16" ht="27" x14ac:dyDescent="0.15">
      <c r="E211" s="1">
        <v>192</v>
      </c>
      <c r="G211" s="1">
        <v>11</v>
      </c>
      <c r="K211" s="29" t="s">
        <v>74</v>
      </c>
      <c r="L211" s="29" t="s">
        <v>75</v>
      </c>
      <c r="M211" s="30">
        <v>28</v>
      </c>
      <c r="N211" s="31" t="s">
        <v>57</v>
      </c>
      <c r="O211" s="33"/>
      <c r="P211" s="28"/>
    </row>
    <row r="212" spans="5:16" ht="27" x14ac:dyDescent="0.15">
      <c r="E212" s="1">
        <v>193</v>
      </c>
      <c r="G212" s="1">
        <v>11</v>
      </c>
      <c r="K212" s="29" t="s">
        <v>76</v>
      </c>
      <c r="L212" s="29" t="s">
        <v>78</v>
      </c>
      <c r="M212" s="30">
        <v>8</v>
      </c>
      <c r="N212" s="31" t="s">
        <v>73</v>
      </c>
      <c r="O212" s="33"/>
      <c r="P212" s="28"/>
    </row>
    <row r="213" spans="5:16" x14ac:dyDescent="0.15">
      <c r="E213" s="1">
        <v>194</v>
      </c>
      <c r="G213" s="1">
        <v>10</v>
      </c>
      <c r="K213" s="29" t="s">
        <v>81</v>
      </c>
      <c r="L213" s="29" t="s">
        <v>38</v>
      </c>
      <c r="M213" s="30">
        <v>1</v>
      </c>
      <c r="N213" s="31" t="s">
        <v>40</v>
      </c>
      <c r="O213" s="32">
        <f>+O214</f>
        <v>0</v>
      </c>
      <c r="P213" s="28"/>
    </row>
    <row r="214" spans="5:16" x14ac:dyDescent="0.15">
      <c r="E214" s="1">
        <v>195</v>
      </c>
      <c r="G214" s="1">
        <v>11</v>
      </c>
      <c r="K214" s="29" t="s">
        <v>82</v>
      </c>
      <c r="L214" s="29" t="s">
        <v>38</v>
      </c>
      <c r="M214" s="30">
        <v>580</v>
      </c>
      <c r="N214" s="31" t="s">
        <v>64</v>
      </c>
      <c r="O214" s="33"/>
      <c r="P214" s="28"/>
    </row>
    <row r="215" spans="5:16" x14ac:dyDescent="0.15">
      <c r="E215" s="1">
        <v>196</v>
      </c>
      <c r="G215" s="1">
        <v>10</v>
      </c>
      <c r="K215" s="29" t="s">
        <v>83</v>
      </c>
      <c r="L215" s="29" t="s">
        <v>38</v>
      </c>
      <c r="M215" s="30">
        <v>1</v>
      </c>
      <c r="N215" s="31" t="s">
        <v>40</v>
      </c>
      <c r="O215" s="32">
        <f>+O216+O217+O218</f>
        <v>0</v>
      </c>
      <c r="P215" s="28"/>
    </row>
    <row r="216" spans="5:16" x14ac:dyDescent="0.15">
      <c r="E216" s="1">
        <v>197</v>
      </c>
      <c r="G216" s="1">
        <v>11</v>
      </c>
      <c r="K216" s="29" t="s">
        <v>84</v>
      </c>
      <c r="L216" s="29" t="s">
        <v>85</v>
      </c>
      <c r="M216" s="30">
        <v>562</v>
      </c>
      <c r="N216" s="31" t="s">
        <v>86</v>
      </c>
      <c r="O216" s="33"/>
      <c r="P216" s="28"/>
    </row>
    <row r="217" spans="5:16" x14ac:dyDescent="0.15">
      <c r="E217" s="1">
        <v>198</v>
      </c>
      <c r="G217" s="1">
        <v>11</v>
      </c>
      <c r="K217" s="29" t="s">
        <v>87</v>
      </c>
      <c r="L217" s="29" t="s">
        <v>38</v>
      </c>
      <c r="M217" s="30">
        <v>562</v>
      </c>
      <c r="N217" s="31" t="s">
        <v>86</v>
      </c>
      <c r="O217" s="33"/>
      <c r="P217" s="28"/>
    </row>
    <row r="218" spans="5:16" x14ac:dyDescent="0.15">
      <c r="E218" s="1">
        <v>199</v>
      </c>
      <c r="G218" s="1">
        <v>11</v>
      </c>
      <c r="K218" s="29" t="s">
        <v>164</v>
      </c>
      <c r="L218" s="29" t="s">
        <v>38</v>
      </c>
      <c r="M218" s="30">
        <v>1</v>
      </c>
      <c r="N218" s="31" t="s">
        <v>40</v>
      </c>
      <c r="O218" s="33"/>
      <c r="P218" s="28"/>
    </row>
    <row r="219" spans="5:16" x14ac:dyDescent="0.15">
      <c r="E219" s="1">
        <v>200</v>
      </c>
      <c r="G219" s="1">
        <v>10</v>
      </c>
      <c r="K219" s="29" t="s">
        <v>88</v>
      </c>
      <c r="L219" s="29" t="s">
        <v>38</v>
      </c>
      <c r="M219" s="30">
        <v>1</v>
      </c>
      <c r="N219" s="31" t="s">
        <v>40</v>
      </c>
      <c r="O219" s="32">
        <f>+O220</f>
        <v>0</v>
      </c>
      <c r="P219" s="28"/>
    </row>
    <row r="220" spans="5:16" x14ac:dyDescent="0.15">
      <c r="E220" s="1">
        <v>201</v>
      </c>
      <c r="G220" s="1">
        <v>11</v>
      </c>
      <c r="K220" s="29" t="s">
        <v>89</v>
      </c>
      <c r="L220" s="29" t="s">
        <v>90</v>
      </c>
      <c r="M220" s="30">
        <v>4</v>
      </c>
      <c r="N220" s="31" t="s">
        <v>91</v>
      </c>
      <c r="O220" s="33"/>
      <c r="P220" s="28"/>
    </row>
    <row r="221" spans="5:16" x14ac:dyDescent="0.15">
      <c r="E221" s="1">
        <v>202</v>
      </c>
      <c r="G221" s="1">
        <v>9</v>
      </c>
      <c r="K221" s="29" t="s">
        <v>92</v>
      </c>
      <c r="L221" s="29" t="s">
        <v>160</v>
      </c>
      <c r="M221" s="30">
        <v>1</v>
      </c>
      <c r="N221" s="31" t="s">
        <v>40</v>
      </c>
      <c r="O221" s="32">
        <f>+O222+O232</f>
        <v>0</v>
      </c>
      <c r="P221" s="28"/>
    </row>
    <row r="222" spans="5:16" x14ac:dyDescent="0.15">
      <c r="E222" s="1">
        <v>203</v>
      </c>
      <c r="G222" s="1">
        <v>10</v>
      </c>
      <c r="K222" s="29" t="s">
        <v>93</v>
      </c>
      <c r="L222" s="29" t="s">
        <v>165</v>
      </c>
      <c r="M222" s="30">
        <v>1</v>
      </c>
      <c r="N222" s="31" t="s">
        <v>40</v>
      </c>
      <c r="O222" s="32">
        <f>+O223+O224+O225+O226+O227+O228+O229+O230+O231</f>
        <v>0</v>
      </c>
      <c r="P222" s="28"/>
    </row>
    <row r="223" spans="5:16" x14ac:dyDescent="0.15">
      <c r="E223" s="1">
        <v>204</v>
      </c>
      <c r="G223" s="1">
        <v>11</v>
      </c>
      <c r="K223" s="29" t="s">
        <v>95</v>
      </c>
      <c r="L223" s="29" t="s">
        <v>140</v>
      </c>
      <c r="M223" s="30">
        <v>149.69999999999999</v>
      </c>
      <c r="N223" s="31" t="s">
        <v>57</v>
      </c>
      <c r="O223" s="33"/>
      <c r="P223" s="28"/>
    </row>
    <row r="224" spans="5:16" ht="27" x14ac:dyDescent="0.15">
      <c r="E224" s="1">
        <v>205</v>
      </c>
      <c r="G224" s="1">
        <v>11</v>
      </c>
      <c r="K224" s="29" t="s">
        <v>97</v>
      </c>
      <c r="L224" s="29" t="s">
        <v>144</v>
      </c>
      <c r="M224" s="30">
        <v>41.2</v>
      </c>
      <c r="N224" s="31" t="s">
        <v>57</v>
      </c>
      <c r="O224" s="33"/>
      <c r="P224" s="28"/>
    </row>
    <row r="225" spans="5:16" x14ac:dyDescent="0.15">
      <c r="E225" s="1">
        <v>206</v>
      </c>
      <c r="G225" s="1">
        <v>11</v>
      </c>
      <c r="K225" s="29" t="s">
        <v>95</v>
      </c>
      <c r="L225" s="29" t="s">
        <v>145</v>
      </c>
      <c r="M225" s="30">
        <v>59</v>
      </c>
      <c r="N225" s="31" t="s">
        <v>57</v>
      </c>
      <c r="O225" s="33"/>
      <c r="P225" s="28"/>
    </row>
    <row r="226" spans="5:16" x14ac:dyDescent="0.15">
      <c r="E226" s="1">
        <v>207</v>
      </c>
      <c r="G226" s="1">
        <v>11</v>
      </c>
      <c r="K226" s="29" t="s">
        <v>99</v>
      </c>
      <c r="L226" s="29" t="s">
        <v>140</v>
      </c>
      <c r="M226" s="30">
        <v>1.8</v>
      </c>
      <c r="N226" s="31" t="s">
        <v>57</v>
      </c>
      <c r="O226" s="33"/>
      <c r="P226" s="28"/>
    </row>
    <row r="227" spans="5:16" ht="27" x14ac:dyDescent="0.15">
      <c r="E227" s="1">
        <v>208</v>
      </c>
      <c r="G227" s="1">
        <v>11</v>
      </c>
      <c r="K227" s="29" t="s">
        <v>102</v>
      </c>
      <c r="L227" s="29" t="s">
        <v>141</v>
      </c>
      <c r="M227" s="30">
        <v>7</v>
      </c>
      <c r="N227" s="31" t="s">
        <v>73</v>
      </c>
      <c r="O227" s="33"/>
      <c r="P227" s="28"/>
    </row>
    <row r="228" spans="5:16" x14ac:dyDescent="0.15">
      <c r="E228" s="1">
        <v>209</v>
      </c>
      <c r="G228" s="1">
        <v>11</v>
      </c>
      <c r="K228" s="29" t="s">
        <v>62</v>
      </c>
      <c r="L228" s="29" t="s">
        <v>65</v>
      </c>
      <c r="M228" s="30">
        <v>11</v>
      </c>
      <c r="N228" s="31" t="s">
        <v>64</v>
      </c>
      <c r="O228" s="33"/>
      <c r="P228" s="28"/>
    </row>
    <row r="229" spans="5:16" x14ac:dyDescent="0.15">
      <c r="E229" s="1">
        <v>210</v>
      </c>
      <c r="G229" s="1">
        <v>11</v>
      </c>
      <c r="K229" s="29" t="s">
        <v>62</v>
      </c>
      <c r="L229" s="29" t="s">
        <v>63</v>
      </c>
      <c r="M229" s="30">
        <v>35</v>
      </c>
      <c r="N229" s="31" t="s">
        <v>64</v>
      </c>
      <c r="O229" s="33"/>
      <c r="P229" s="28"/>
    </row>
    <row r="230" spans="5:16" x14ac:dyDescent="0.15">
      <c r="E230" s="1">
        <v>211</v>
      </c>
      <c r="G230" s="1">
        <v>11</v>
      </c>
      <c r="K230" s="29" t="s">
        <v>105</v>
      </c>
      <c r="L230" s="29" t="s">
        <v>106</v>
      </c>
      <c r="M230" s="30">
        <v>12</v>
      </c>
      <c r="N230" s="31" t="s">
        <v>57</v>
      </c>
      <c r="O230" s="33"/>
      <c r="P230" s="28"/>
    </row>
    <row r="231" spans="5:16" x14ac:dyDescent="0.15">
      <c r="E231" s="1">
        <v>212</v>
      </c>
      <c r="G231" s="1">
        <v>11</v>
      </c>
      <c r="K231" s="29" t="s">
        <v>82</v>
      </c>
      <c r="L231" s="29" t="s">
        <v>38</v>
      </c>
      <c r="M231" s="30">
        <v>51</v>
      </c>
      <c r="N231" s="31" t="s">
        <v>64</v>
      </c>
      <c r="O231" s="33"/>
      <c r="P231" s="28"/>
    </row>
    <row r="232" spans="5:16" x14ac:dyDescent="0.15">
      <c r="E232" s="1">
        <v>213</v>
      </c>
      <c r="G232" s="1">
        <v>10</v>
      </c>
      <c r="K232" s="29" t="s">
        <v>93</v>
      </c>
      <c r="L232" s="29" t="s">
        <v>166</v>
      </c>
      <c r="M232" s="30">
        <v>1</v>
      </c>
      <c r="N232" s="31" t="s">
        <v>40</v>
      </c>
      <c r="O232" s="32">
        <f>+O233+O234+O235+O236+O237+O238+O239+O240+O241+O242+O243+O244+O245+O246</f>
        <v>0</v>
      </c>
      <c r="P232" s="28"/>
    </row>
    <row r="233" spans="5:16" x14ac:dyDescent="0.15">
      <c r="E233" s="1">
        <v>214</v>
      </c>
      <c r="G233" s="1">
        <v>11</v>
      </c>
      <c r="K233" s="29" t="s">
        <v>95</v>
      </c>
      <c r="L233" s="29" t="s">
        <v>140</v>
      </c>
      <c r="M233" s="30">
        <v>148.30000000000001</v>
      </c>
      <c r="N233" s="31" t="s">
        <v>57</v>
      </c>
      <c r="O233" s="33"/>
      <c r="P233" s="28"/>
    </row>
    <row r="234" spans="5:16" x14ac:dyDescent="0.15">
      <c r="E234" s="1">
        <v>215</v>
      </c>
      <c r="G234" s="1">
        <v>11</v>
      </c>
      <c r="K234" s="29" t="s">
        <v>95</v>
      </c>
      <c r="L234" s="29" t="s">
        <v>145</v>
      </c>
      <c r="M234" s="30">
        <v>34.1</v>
      </c>
      <c r="N234" s="31" t="s">
        <v>57</v>
      </c>
      <c r="O234" s="33"/>
      <c r="P234" s="28"/>
    </row>
    <row r="235" spans="5:16" ht="27" x14ac:dyDescent="0.15">
      <c r="E235" s="1">
        <v>216</v>
      </c>
      <c r="G235" s="1">
        <v>11</v>
      </c>
      <c r="K235" s="29" t="s">
        <v>97</v>
      </c>
      <c r="L235" s="29" t="s">
        <v>144</v>
      </c>
      <c r="M235" s="30">
        <v>30.3</v>
      </c>
      <c r="N235" s="31" t="s">
        <v>57</v>
      </c>
      <c r="O235" s="33"/>
      <c r="P235" s="28"/>
    </row>
    <row r="236" spans="5:16" x14ac:dyDescent="0.15">
      <c r="E236" s="1">
        <v>217</v>
      </c>
      <c r="G236" s="1">
        <v>11</v>
      </c>
      <c r="K236" s="29" t="s">
        <v>99</v>
      </c>
      <c r="L236" s="29" t="s">
        <v>140</v>
      </c>
      <c r="M236" s="30">
        <v>3</v>
      </c>
      <c r="N236" s="31" t="s">
        <v>57</v>
      </c>
      <c r="O236" s="33"/>
      <c r="P236" s="28"/>
    </row>
    <row r="237" spans="5:16" x14ac:dyDescent="0.15">
      <c r="E237" s="1">
        <v>218</v>
      </c>
      <c r="G237" s="1">
        <v>11</v>
      </c>
      <c r="K237" s="29" t="s">
        <v>167</v>
      </c>
      <c r="L237" s="29" t="s">
        <v>168</v>
      </c>
      <c r="M237" s="30">
        <v>3</v>
      </c>
      <c r="N237" s="31" t="s">
        <v>57</v>
      </c>
      <c r="O237" s="33"/>
      <c r="P237" s="28"/>
    </row>
    <row r="238" spans="5:16" x14ac:dyDescent="0.15">
      <c r="E238" s="1">
        <v>219</v>
      </c>
      <c r="G238" s="1">
        <v>11</v>
      </c>
      <c r="K238" s="29" t="s">
        <v>169</v>
      </c>
      <c r="L238" s="29" t="s">
        <v>168</v>
      </c>
      <c r="M238" s="30">
        <v>2</v>
      </c>
      <c r="N238" s="31" t="s">
        <v>73</v>
      </c>
      <c r="O238" s="33"/>
      <c r="P238" s="28"/>
    </row>
    <row r="239" spans="5:16" ht="27" x14ac:dyDescent="0.15">
      <c r="E239" s="1">
        <v>220</v>
      </c>
      <c r="G239" s="1">
        <v>11</v>
      </c>
      <c r="K239" s="29" t="s">
        <v>102</v>
      </c>
      <c r="L239" s="29" t="s">
        <v>141</v>
      </c>
      <c r="M239" s="30">
        <v>8</v>
      </c>
      <c r="N239" s="31" t="s">
        <v>73</v>
      </c>
      <c r="O239" s="33"/>
      <c r="P239" s="28"/>
    </row>
    <row r="240" spans="5:16" x14ac:dyDescent="0.15">
      <c r="E240" s="1">
        <v>221</v>
      </c>
      <c r="G240" s="1">
        <v>11</v>
      </c>
      <c r="K240" s="29" t="s">
        <v>62</v>
      </c>
      <c r="L240" s="29" t="s">
        <v>65</v>
      </c>
      <c r="M240" s="30">
        <v>130</v>
      </c>
      <c r="N240" s="31" t="s">
        <v>64</v>
      </c>
      <c r="O240" s="33"/>
      <c r="P240" s="28"/>
    </row>
    <row r="241" spans="5:16" x14ac:dyDescent="0.15">
      <c r="E241" s="1">
        <v>222</v>
      </c>
      <c r="G241" s="1">
        <v>11</v>
      </c>
      <c r="K241" s="29" t="s">
        <v>62</v>
      </c>
      <c r="L241" s="29" t="s">
        <v>63</v>
      </c>
      <c r="M241" s="30">
        <v>240</v>
      </c>
      <c r="N241" s="31" t="s">
        <v>64</v>
      </c>
      <c r="O241" s="33"/>
      <c r="P241" s="28"/>
    </row>
    <row r="242" spans="5:16" x14ac:dyDescent="0.15">
      <c r="E242" s="1">
        <v>223</v>
      </c>
      <c r="G242" s="1">
        <v>11</v>
      </c>
      <c r="K242" s="29" t="s">
        <v>105</v>
      </c>
      <c r="L242" s="29" t="s">
        <v>170</v>
      </c>
      <c r="M242" s="30">
        <v>38</v>
      </c>
      <c r="N242" s="31" t="s">
        <v>57</v>
      </c>
      <c r="O242" s="33"/>
      <c r="P242" s="28"/>
    </row>
    <row r="243" spans="5:16" x14ac:dyDescent="0.15">
      <c r="E243" s="1">
        <v>224</v>
      </c>
      <c r="G243" s="1">
        <v>11</v>
      </c>
      <c r="K243" s="29" t="s">
        <v>82</v>
      </c>
      <c r="L243" s="29" t="s">
        <v>38</v>
      </c>
      <c r="M243" s="30">
        <v>400</v>
      </c>
      <c r="N243" s="31" t="s">
        <v>64</v>
      </c>
      <c r="O243" s="33"/>
      <c r="P243" s="28"/>
    </row>
    <row r="244" spans="5:16" x14ac:dyDescent="0.15">
      <c r="E244" s="1">
        <v>225</v>
      </c>
      <c r="G244" s="1">
        <v>11</v>
      </c>
      <c r="K244" s="29" t="s">
        <v>79</v>
      </c>
      <c r="L244" s="29" t="s">
        <v>146</v>
      </c>
      <c r="M244" s="30">
        <v>19</v>
      </c>
      <c r="N244" s="31" t="s">
        <v>57</v>
      </c>
      <c r="O244" s="33"/>
      <c r="P244" s="28"/>
    </row>
    <row r="245" spans="5:16" x14ac:dyDescent="0.15">
      <c r="E245" s="1">
        <v>226</v>
      </c>
      <c r="G245" s="1">
        <v>11</v>
      </c>
      <c r="K245" s="29" t="s">
        <v>137</v>
      </c>
      <c r="L245" s="29" t="s">
        <v>38</v>
      </c>
      <c r="M245" s="30">
        <v>3</v>
      </c>
      <c r="N245" s="31" t="s">
        <v>138</v>
      </c>
      <c r="O245" s="33"/>
      <c r="P245" s="28"/>
    </row>
    <row r="246" spans="5:16" x14ac:dyDescent="0.15">
      <c r="E246" s="1">
        <v>227</v>
      </c>
      <c r="G246" s="1">
        <v>11</v>
      </c>
      <c r="K246" s="29" t="s">
        <v>137</v>
      </c>
      <c r="L246" s="29" t="s">
        <v>38</v>
      </c>
      <c r="M246" s="30">
        <v>1</v>
      </c>
      <c r="N246" s="31" t="s">
        <v>138</v>
      </c>
      <c r="O246" s="33"/>
      <c r="P246" s="28"/>
    </row>
    <row r="247" spans="5:16" x14ac:dyDescent="0.15">
      <c r="E247" s="1">
        <v>228</v>
      </c>
      <c r="G247" s="1">
        <v>9</v>
      </c>
      <c r="K247" s="29" t="s">
        <v>108</v>
      </c>
      <c r="L247" s="29" t="s">
        <v>160</v>
      </c>
      <c r="M247" s="30">
        <v>1</v>
      </c>
      <c r="N247" s="31" t="s">
        <v>40</v>
      </c>
      <c r="O247" s="32">
        <f>+O248+O257</f>
        <v>0</v>
      </c>
      <c r="P247" s="28"/>
    </row>
    <row r="248" spans="5:16" x14ac:dyDescent="0.15">
      <c r="E248" s="1">
        <v>229</v>
      </c>
      <c r="G248" s="1">
        <v>10</v>
      </c>
      <c r="K248" s="29" t="s">
        <v>109</v>
      </c>
      <c r="L248" s="29" t="s">
        <v>171</v>
      </c>
      <c r="M248" s="30">
        <v>1</v>
      </c>
      <c r="N248" s="31" t="s">
        <v>40</v>
      </c>
      <c r="O248" s="32">
        <f>+O249+O250+O251+O252+O253+O254+O255+O256</f>
        <v>0</v>
      </c>
      <c r="P248" s="28"/>
    </row>
    <row r="249" spans="5:16" ht="40.5" x14ac:dyDescent="0.15">
      <c r="E249" s="1">
        <v>230</v>
      </c>
      <c r="G249" s="1">
        <v>11</v>
      </c>
      <c r="K249" s="29" t="s">
        <v>172</v>
      </c>
      <c r="L249" s="29" t="s">
        <v>173</v>
      </c>
      <c r="M249" s="30">
        <v>26.2</v>
      </c>
      <c r="N249" s="31" t="s">
        <v>57</v>
      </c>
      <c r="O249" s="33"/>
      <c r="P249" s="28"/>
    </row>
    <row r="250" spans="5:16" ht="27" x14ac:dyDescent="0.15">
      <c r="E250" s="1">
        <v>231</v>
      </c>
      <c r="G250" s="1">
        <v>11</v>
      </c>
      <c r="K250" s="29" t="s">
        <v>174</v>
      </c>
      <c r="L250" s="29" t="s">
        <v>175</v>
      </c>
      <c r="M250" s="30">
        <v>10</v>
      </c>
      <c r="N250" s="31" t="s">
        <v>57</v>
      </c>
      <c r="O250" s="33"/>
      <c r="P250" s="28"/>
    </row>
    <row r="251" spans="5:16" x14ac:dyDescent="0.15">
      <c r="E251" s="1">
        <v>232</v>
      </c>
      <c r="G251" s="1">
        <v>11</v>
      </c>
      <c r="K251" s="29" t="s">
        <v>176</v>
      </c>
      <c r="L251" s="29" t="s">
        <v>177</v>
      </c>
      <c r="M251" s="30">
        <v>15</v>
      </c>
      <c r="N251" s="31" t="s">
        <v>73</v>
      </c>
      <c r="O251" s="33"/>
      <c r="P251" s="28"/>
    </row>
    <row r="252" spans="5:16" ht="27" x14ac:dyDescent="0.15">
      <c r="E252" s="1">
        <v>233</v>
      </c>
      <c r="G252" s="1">
        <v>11</v>
      </c>
      <c r="K252" s="29" t="s">
        <v>102</v>
      </c>
      <c r="L252" s="29" t="s">
        <v>104</v>
      </c>
      <c r="M252" s="30">
        <v>2</v>
      </c>
      <c r="N252" s="31" t="s">
        <v>73</v>
      </c>
      <c r="O252" s="33"/>
      <c r="P252" s="28"/>
    </row>
    <row r="253" spans="5:16" x14ac:dyDescent="0.15">
      <c r="E253" s="1">
        <v>234</v>
      </c>
      <c r="G253" s="1">
        <v>11</v>
      </c>
      <c r="K253" s="29" t="s">
        <v>178</v>
      </c>
      <c r="L253" s="29" t="s">
        <v>179</v>
      </c>
      <c r="M253" s="30">
        <v>1</v>
      </c>
      <c r="N253" s="31" t="s">
        <v>73</v>
      </c>
      <c r="O253" s="33"/>
      <c r="P253" s="28"/>
    </row>
    <row r="254" spans="5:16" ht="27" x14ac:dyDescent="0.15">
      <c r="E254" s="1">
        <v>235</v>
      </c>
      <c r="G254" s="1">
        <v>11</v>
      </c>
      <c r="K254" s="29" t="s">
        <v>180</v>
      </c>
      <c r="L254" s="29" t="s">
        <v>181</v>
      </c>
      <c r="M254" s="30">
        <v>1</v>
      </c>
      <c r="N254" s="31" t="s">
        <v>69</v>
      </c>
      <c r="O254" s="33"/>
      <c r="P254" s="28"/>
    </row>
    <row r="255" spans="5:16" x14ac:dyDescent="0.15">
      <c r="E255" s="1">
        <v>236</v>
      </c>
      <c r="G255" s="1">
        <v>11</v>
      </c>
      <c r="K255" s="29" t="s">
        <v>178</v>
      </c>
      <c r="L255" s="29" t="s">
        <v>182</v>
      </c>
      <c r="M255" s="30">
        <v>1</v>
      </c>
      <c r="N255" s="31" t="s">
        <v>73</v>
      </c>
      <c r="O255" s="33"/>
      <c r="P255" s="28"/>
    </row>
    <row r="256" spans="5:16" x14ac:dyDescent="0.15">
      <c r="E256" s="1">
        <v>237</v>
      </c>
      <c r="G256" s="1">
        <v>11</v>
      </c>
      <c r="K256" s="29" t="s">
        <v>82</v>
      </c>
      <c r="L256" s="29" t="s">
        <v>38</v>
      </c>
      <c r="M256" s="30">
        <v>35</v>
      </c>
      <c r="N256" s="31" t="s">
        <v>64</v>
      </c>
      <c r="O256" s="33"/>
      <c r="P256" s="28"/>
    </row>
    <row r="257" spans="5:16" x14ac:dyDescent="0.15">
      <c r="E257" s="1">
        <v>238</v>
      </c>
      <c r="G257" s="1">
        <v>10</v>
      </c>
      <c r="K257" s="29" t="s">
        <v>109</v>
      </c>
      <c r="L257" s="29" t="s">
        <v>183</v>
      </c>
      <c r="M257" s="30">
        <v>1</v>
      </c>
      <c r="N257" s="31" t="s">
        <v>40</v>
      </c>
      <c r="O257" s="32">
        <f>+O258+O259+O260+O261+O262+O263+O264+O265</f>
        <v>0</v>
      </c>
      <c r="P257" s="28"/>
    </row>
    <row r="258" spans="5:16" ht="40.5" x14ac:dyDescent="0.15">
      <c r="E258" s="1">
        <v>239</v>
      </c>
      <c r="G258" s="1">
        <v>11</v>
      </c>
      <c r="K258" s="29" t="s">
        <v>172</v>
      </c>
      <c r="L258" s="29" t="s">
        <v>184</v>
      </c>
      <c r="M258" s="30">
        <v>96</v>
      </c>
      <c r="N258" s="31" t="s">
        <v>57</v>
      </c>
      <c r="O258" s="33"/>
      <c r="P258" s="28"/>
    </row>
    <row r="259" spans="5:16" ht="40.5" x14ac:dyDescent="0.15">
      <c r="E259" s="1">
        <v>240</v>
      </c>
      <c r="G259" s="1">
        <v>11</v>
      </c>
      <c r="K259" s="29" t="s">
        <v>172</v>
      </c>
      <c r="L259" s="29" t="s">
        <v>185</v>
      </c>
      <c r="M259" s="30">
        <v>61.2</v>
      </c>
      <c r="N259" s="31" t="s">
        <v>57</v>
      </c>
      <c r="O259" s="33"/>
      <c r="P259" s="28"/>
    </row>
    <row r="260" spans="5:16" x14ac:dyDescent="0.15">
      <c r="E260" s="1">
        <v>241</v>
      </c>
      <c r="G260" s="1">
        <v>11</v>
      </c>
      <c r="K260" s="29" t="s">
        <v>176</v>
      </c>
      <c r="L260" s="29" t="s">
        <v>177</v>
      </c>
      <c r="M260" s="30">
        <v>34</v>
      </c>
      <c r="N260" s="31" t="s">
        <v>73</v>
      </c>
      <c r="O260" s="33"/>
      <c r="P260" s="28"/>
    </row>
    <row r="261" spans="5:16" ht="27" x14ac:dyDescent="0.15">
      <c r="E261" s="1">
        <v>242</v>
      </c>
      <c r="G261" s="1">
        <v>11</v>
      </c>
      <c r="K261" s="29" t="s">
        <v>102</v>
      </c>
      <c r="L261" s="29" t="s">
        <v>104</v>
      </c>
      <c r="M261" s="30">
        <v>3</v>
      </c>
      <c r="N261" s="31" t="s">
        <v>73</v>
      </c>
      <c r="O261" s="33"/>
      <c r="P261" s="28"/>
    </row>
    <row r="262" spans="5:16" x14ac:dyDescent="0.15">
      <c r="E262" s="1">
        <v>243</v>
      </c>
      <c r="G262" s="1">
        <v>11</v>
      </c>
      <c r="K262" s="29" t="s">
        <v>62</v>
      </c>
      <c r="L262" s="29" t="s">
        <v>63</v>
      </c>
      <c r="M262" s="30">
        <v>15</v>
      </c>
      <c r="N262" s="31" t="s">
        <v>64</v>
      </c>
      <c r="O262" s="33"/>
      <c r="P262" s="28"/>
    </row>
    <row r="263" spans="5:16" x14ac:dyDescent="0.15">
      <c r="E263" s="1">
        <v>244</v>
      </c>
      <c r="G263" s="1">
        <v>11</v>
      </c>
      <c r="K263" s="29" t="s">
        <v>105</v>
      </c>
      <c r="L263" s="29" t="s">
        <v>106</v>
      </c>
      <c r="M263" s="30">
        <v>160</v>
      </c>
      <c r="N263" s="31" t="s">
        <v>57</v>
      </c>
      <c r="O263" s="33"/>
      <c r="P263" s="28"/>
    </row>
    <row r="264" spans="5:16" x14ac:dyDescent="0.15">
      <c r="E264" s="1">
        <v>245</v>
      </c>
      <c r="G264" s="1">
        <v>11</v>
      </c>
      <c r="K264" s="29" t="s">
        <v>105</v>
      </c>
      <c r="L264" s="29" t="s">
        <v>170</v>
      </c>
      <c r="M264" s="30">
        <v>96</v>
      </c>
      <c r="N264" s="31" t="s">
        <v>57</v>
      </c>
      <c r="O264" s="33"/>
      <c r="P264" s="28"/>
    </row>
    <row r="265" spans="5:16" x14ac:dyDescent="0.15">
      <c r="E265" s="1">
        <v>246</v>
      </c>
      <c r="G265" s="1">
        <v>11</v>
      </c>
      <c r="K265" s="29" t="s">
        <v>82</v>
      </c>
      <c r="L265" s="29" t="s">
        <v>38</v>
      </c>
      <c r="M265" s="30">
        <v>520</v>
      </c>
      <c r="N265" s="31" t="s">
        <v>64</v>
      </c>
      <c r="O265" s="33"/>
      <c r="P265" s="28"/>
    </row>
    <row r="266" spans="5:16" x14ac:dyDescent="0.15">
      <c r="E266" s="1">
        <v>247</v>
      </c>
      <c r="G266" s="1">
        <v>9</v>
      </c>
      <c r="K266" s="29" t="s">
        <v>111</v>
      </c>
      <c r="L266" s="29" t="s">
        <v>160</v>
      </c>
      <c r="M266" s="30">
        <v>1</v>
      </c>
      <c r="N266" s="31" t="s">
        <v>40</v>
      </c>
      <c r="O266" s="32">
        <f>+O267</f>
        <v>0</v>
      </c>
      <c r="P266" s="28"/>
    </row>
    <row r="267" spans="5:16" x14ac:dyDescent="0.15">
      <c r="E267" s="1">
        <v>248</v>
      </c>
      <c r="G267" s="1">
        <v>10</v>
      </c>
      <c r="K267" s="29" t="s">
        <v>112</v>
      </c>
      <c r="L267" s="29" t="s">
        <v>186</v>
      </c>
      <c r="M267" s="30">
        <v>1</v>
      </c>
      <c r="N267" s="31" t="s">
        <v>40</v>
      </c>
      <c r="O267" s="32">
        <f>+O268+O269+O270+O271+O272+O273+O274+O275+O276</f>
        <v>0</v>
      </c>
      <c r="P267" s="28"/>
    </row>
    <row r="268" spans="5:16" x14ac:dyDescent="0.15">
      <c r="E268" s="1">
        <v>249</v>
      </c>
      <c r="G268" s="1">
        <v>11</v>
      </c>
      <c r="K268" s="29" t="s">
        <v>114</v>
      </c>
      <c r="L268" s="29" t="s">
        <v>187</v>
      </c>
      <c r="M268" s="30">
        <v>31</v>
      </c>
      <c r="N268" s="31" t="s">
        <v>57</v>
      </c>
      <c r="O268" s="33"/>
      <c r="P268" s="28"/>
    </row>
    <row r="269" spans="5:16" x14ac:dyDescent="0.15">
      <c r="E269" s="1">
        <v>250</v>
      </c>
      <c r="G269" s="1">
        <v>11</v>
      </c>
      <c r="K269" s="29" t="s">
        <v>114</v>
      </c>
      <c r="L269" s="29" t="s">
        <v>188</v>
      </c>
      <c r="M269" s="30">
        <v>110</v>
      </c>
      <c r="N269" s="31" t="s">
        <v>57</v>
      </c>
      <c r="O269" s="33"/>
      <c r="P269" s="28"/>
    </row>
    <row r="270" spans="5:16" x14ac:dyDescent="0.15">
      <c r="E270" s="1">
        <v>251</v>
      </c>
      <c r="G270" s="1">
        <v>11</v>
      </c>
      <c r="K270" s="29" t="s">
        <v>118</v>
      </c>
      <c r="L270" s="29" t="s">
        <v>119</v>
      </c>
      <c r="M270" s="30">
        <v>423</v>
      </c>
      <c r="N270" s="31" t="s">
        <v>64</v>
      </c>
      <c r="O270" s="33"/>
      <c r="P270" s="28"/>
    </row>
    <row r="271" spans="5:16" x14ac:dyDescent="0.15">
      <c r="E271" s="1">
        <v>252</v>
      </c>
      <c r="G271" s="1">
        <v>11</v>
      </c>
      <c r="K271" s="29" t="s">
        <v>62</v>
      </c>
      <c r="L271" s="29" t="s">
        <v>65</v>
      </c>
      <c r="M271" s="30">
        <v>440</v>
      </c>
      <c r="N271" s="31" t="s">
        <v>64</v>
      </c>
      <c r="O271" s="33"/>
      <c r="P271" s="28"/>
    </row>
    <row r="272" spans="5:16" x14ac:dyDescent="0.15">
      <c r="E272" s="1">
        <v>253</v>
      </c>
      <c r="G272" s="1">
        <v>11</v>
      </c>
      <c r="K272" s="29" t="s">
        <v>82</v>
      </c>
      <c r="L272" s="29" t="s">
        <v>38</v>
      </c>
      <c r="M272" s="30">
        <v>440</v>
      </c>
      <c r="N272" s="31" t="s">
        <v>64</v>
      </c>
      <c r="O272" s="33"/>
      <c r="P272" s="28"/>
    </row>
    <row r="273" spans="5:16" x14ac:dyDescent="0.15">
      <c r="E273" s="1">
        <v>254</v>
      </c>
      <c r="G273" s="1">
        <v>11</v>
      </c>
      <c r="K273" s="29" t="s">
        <v>189</v>
      </c>
      <c r="L273" s="29" t="s">
        <v>38</v>
      </c>
      <c r="M273" s="30">
        <v>1</v>
      </c>
      <c r="N273" s="31" t="s">
        <v>40</v>
      </c>
      <c r="O273" s="33"/>
      <c r="P273" s="28"/>
    </row>
    <row r="274" spans="5:16" x14ac:dyDescent="0.15">
      <c r="E274" s="1">
        <v>255</v>
      </c>
      <c r="G274" s="1">
        <v>11</v>
      </c>
      <c r="K274" s="29" t="s">
        <v>100</v>
      </c>
      <c r="L274" s="29" t="s">
        <v>101</v>
      </c>
      <c r="M274" s="30">
        <v>8.5</v>
      </c>
      <c r="N274" s="31" t="s">
        <v>57</v>
      </c>
      <c r="O274" s="33"/>
      <c r="P274" s="28"/>
    </row>
    <row r="275" spans="5:16" x14ac:dyDescent="0.15">
      <c r="E275" s="1">
        <v>256</v>
      </c>
      <c r="G275" s="1">
        <v>11</v>
      </c>
      <c r="K275" s="29" t="s">
        <v>190</v>
      </c>
      <c r="L275" s="29" t="s">
        <v>38</v>
      </c>
      <c r="M275" s="30">
        <v>1</v>
      </c>
      <c r="N275" s="31" t="s">
        <v>40</v>
      </c>
      <c r="O275" s="33"/>
      <c r="P275" s="28"/>
    </row>
    <row r="276" spans="5:16" x14ac:dyDescent="0.15">
      <c r="E276" s="1">
        <v>257</v>
      </c>
      <c r="G276" s="1">
        <v>11</v>
      </c>
      <c r="K276" s="29" t="s">
        <v>100</v>
      </c>
      <c r="L276" s="29" t="s">
        <v>191</v>
      </c>
      <c r="M276" s="30">
        <v>7</v>
      </c>
      <c r="N276" s="31" t="s">
        <v>57</v>
      </c>
      <c r="O276" s="33"/>
      <c r="P276" s="28"/>
    </row>
    <row r="277" spans="5:16" x14ac:dyDescent="0.15">
      <c r="E277" s="1">
        <v>258</v>
      </c>
      <c r="F277" s="1">
        <v>8</v>
      </c>
      <c r="G277" s="1">
        <v>3</v>
      </c>
      <c r="K277" s="29" t="s">
        <v>192</v>
      </c>
      <c r="L277" s="29" t="s">
        <v>38</v>
      </c>
      <c r="M277" s="30">
        <v>1</v>
      </c>
      <c r="N277" s="31" t="s">
        <v>40</v>
      </c>
      <c r="O277" s="32">
        <f>+O278+O282</f>
        <v>0</v>
      </c>
      <c r="P277" s="28"/>
    </row>
    <row r="278" spans="5:16" x14ac:dyDescent="0.15">
      <c r="E278" s="1">
        <v>259</v>
      </c>
      <c r="F278" s="1">
        <v>9</v>
      </c>
      <c r="G278" s="1">
        <v>4</v>
      </c>
      <c r="K278" s="29" t="s">
        <v>193</v>
      </c>
      <c r="L278" s="29" t="s">
        <v>38</v>
      </c>
      <c r="M278" s="30">
        <v>1</v>
      </c>
      <c r="N278" s="31" t="s">
        <v>40</v>
      </c>
      <c r="O278" s="32">
        <f>+O279+O280</f>
        <v>0</v>
      </c>
      <c r="P278" s="28"/>
    </row>
    <row r="279" spans="5:16" x14ac:dyDescent="0.15">
      <c r="E279" s="1">
        <v>260</v>
      </c>
      <c r="F279" s="1">
        <v>14</v>
      </c>
      <c r="G279" s="1">
        <v>5</v>
      </c>
      <c r="K279" s="29" t="s">
        <v>194</v>
      </c>
      <c r="L279" s="29" t="s">
        <v>38</v>
      </c>
      <c r="M279" s="30">
        <v>1</v>
      </c>
      <c r="N279" s="31" t="s">
        <v>40</v>
      </c>
      <c r="O279" s="33"/>
      <c r="P279" s="28"/>
    </row>
    <row r="280" spans="5:16" x14ac:dyDescent="0.15">
      <c r="E280" s="1">
        <v>261</v>
      </c>
      <c r="F280" s="1">
        <v>203</v>
      </c>
      <c r="G280" s="1">
        <v>5</v>
      </c>
      <c r="K280" s="29" t="s">
        <v>195</v>
      </c>
      <c r="L280" s="29" t="s">
        <v>38</v>
      </c>
      <c r="M280" s="30">
        <v>1</v>
      </c>
      <c r="N280" s="31" t="s">
        <v>40</v>
      </c>
      <c r="O280" s="32">
        <f>+O281</f>
        <v>0</v>
      </c>
      <c r="P280" s="28"/>
    </row>
    <row r="281" spans="5:16" x14ac:dyDescent="0.15">
      <c r="E281" s="1">
        <v>262</v>
      </c>
      <c r="F281" s="1">
        <v>204</v>
      </c>
      <c r="G281" s="1">
        <v>6</v>
      </c>
      <c r="K281" s="29" t="s">
        <v>196</v>
      </c>
      <c r="L281" s="29" t="s">
        <v>38</v>
      </c>
      <c r="M281" s="30">
        <v>1</v>
      </c>
      <c r="N281" s="31" t="s">
        <v>40</v>
      </c>
      <c r="O281" s="33"/>
      <c r="P281" s="28"/>
    </row>
    <row r="282" spans="5:16" x14ac:dyDescent="0.15">
      <c r="E282" s="1">
        <v>263</v>
      </c>
      <c r="F282" s="1">
        <v>23</v>
      </c>
      <c r="G282" s="1">
        <v>4</v>
      </c>
      <c r="K282" s="29" t="s">
        <v>197</v>
      </c>
      <c r="L282" s="29" t="s">
        <v>38</v>
      </c>
      <c r="M282" s="30">
        <v>1</v>
      </c>
      <c r="N282" s="31" t="s">
        <v>40</v>
      </c>
      <c r="O282" s="32">
        <f>+O283</f>
        <v>0</v>
      </c>
      <c r="P282" s="28"/>
    </row>
    <row r="283" spans="5:16" x14ac:dyDescent="0.15">
      <c r="E283" s="1">
        <v>264</v>
      </c>
      <c r="F283" s="1">
        <v>220</v>
      </c>
      <c r="G283" s="1">
        <v>5</v>
      </c>
      <c r="K283" s="29" t="s">
        <v>198</v>
      </c>
      <c r="L283" s="29" t="s">
        <v>38</v>
      </c>
      <c r="M283" s="30">
        <v>1</v>
      </c>
      <c r="N283" s="31" t="s">
        <v>40</v>
      </c>
      <c r="O283" s="33"/>
      <c r="P283" s="28"/>
    </row>
    <row r="284" spans="5:16" x14ac:dyDescent="0.15">
      <c r="E284" s="1">
        <v>265</v>
      </c>
      <c r="F284" s="1">
        <v>25</v>
      </c>
      <c r="G284" s="1">
        <v>2</v>
      </c>
      <c r="K284" s="29" t="s">
        <v>199</v>
      </c>
      <c r="L284" s="29" t="s">
        <v>38</v>
      </c>
      <c r="M284" s="30">
        <v>1</v>
      </c>
      <c r="N284" s="31" t="s">
        <v>40</v>
      </c>
      <c r="O284" s="33"/>
      <c r="P284" s="28"/>
    </row>
    <row r="285" spans="5:16" x14ac:dyDescent="0.15">
      <c r="E285" s="1">
        <v>266</v>
      </c>
      <c r="F285" s="1">
        <v>26</v>
      </c>
      <c r="G285" s="1">
        <v>2</v>
      </c>
      <c r="K285" s="29" t="s">
        <v>200</v>
      </c>
      <c r="L285" s="29" t="s">
        <v>38</v>
      </c>
      <c r="M285" s="30">
        <v>1</v>
      </c>
      <c r="N285" s="31" t="s">
        <v>40</v>
      </c>
      <c r="O285" s="32">
        <f>+O286</f>
        <v>0</v>
      </c>
      <c r="P285" s="28"/>
    </row>
    <row r="286" spans="5:16" x14ac:dyDescent="0.15">
      <c r="E286" s="1">
        <v>267</v>
      </c>
      <c r="G286" s="1">
        <v>9</v>
      </c>
      <c r="K286" s="29" t="s">
        <v>201</v>
      </c>
      <c r="L286" s="29" t="s">
        <v>38</v>
      </c>
      <c r="M286" s="30">
        <v>1</v>
      </c>
      <c r="N286" s="31" t="s">
        <v>40</v>
      </c>
      <c r="O286" s="32">
        <f>+O287</f>
        <v>0</v>
      </c>
      <c r="P286" s="28"/>
    </row>
    <row r="287" spans="5:16" x14ac:dyDescent="0.15">
      <c r="E287" s="1">
        <v>268</v>
      </c>
      <c r="G287" s="1">
        <v>10</v>
      </c>
      <c r="K287" s="29" t="s">
        <v>202</v>
      </c>
      <c r="L287" s="29" t="s">
        <v>38</v>
      </c>
      <c r="M287" s="30">
        <v>1</v>
      </c>
      <c r="N287" s="31" t="s">
        <v>40</v>
      </c>
      <c r="O287" s="32">
        <f>+O288</f>
        <v>0</v>
      </c>
      <c r="P287" s="28"/>
    </row>
    <row r="288" spans="5:16" x14ac:dyDescent="0.15">
      <c r="E288" s="1">
        <v>269</v>
      </c>
      <c r="G288" s="1">
        <v>11</v>
      </c>
      <c r="K288" s="29" t="s">
        <v>203</v>
      </c>
      <c r="L288" s="29" t="s">
        <v>38</v>
      </c>
      <c r="M288" s="30">
        <v>1</v>
      </c>
      <c r="N288" s="31" t="s">
        <v>40</v>
      </c>
      <c r="O288" s="33"/>
      <c r="P288" s="28"/>
    </row>
    <row r="289" spans="3:16" x14ac:dyDescent="0.15">
      <c r="E289" s="1">
        <v>1</v>
      </c>
      <c r="F289" s="1">
        <v>4</v>
      </c>
      <c r="G289" s="1">
        <v>1</v>
      </c>
      <c r="K289" s="34" t="s">
        <v>204</v>
      </c>
      <c r="L289" s="34" t="s">
        <v>38</v>
      </c>
      <c r="M289" s="35"/>
      <c r="N289" s="36" t="s">
        <v>38</v>
      </c>
      <c r="O289" s="37">
        <f>+O21+O284+O285</f>
        <v>0</v>
      </c>
      <c r="P289" s="28"/>
    </row>
    <row r="290" spans="3:16" x14ac:dyDescent="0.15">
      <c r="L290" s="38"/>
      <c r="M290" s="39"/>
      <c r="N290" s="40"/>
      <c r="O290" s="41"/>
      <c r="P290" s="28"/>
    </row>
    <row r="291" spans="3:16" ht="14.25" thickTop="1" x14ac:dyDescent="0.15">
      <c r="C291" s="10"/>
      <c r="K291" s="42" t="s">
        <v>205</v>
      </c>
      <c r="O291" s="43">
        <f>+O289</f>
        <v>0</v>
      </c>
    </row>
    <row r="292" spans="3:16" x14ac:dyDescent="0.15">
      <c r="C292" s="10"/>
      <c r="K292" s="44" t="s">
        <v>206</v>
      </c>
      <c r="O292" s="45">
        <f>ROUNDDOWN(工事価格*0.1,0)</f>
        <v>0</v>
      </c>
    </row>
    <row r="293" spans="3:16" ht="14.25" thickBot="1" x14ac:dyDescent="0.2">
      <c r="C293" s="10"/>
      <c r="K293" s="46" t="s">
        <v>207</v>
      </c>
      <c r="O293" s="47">
        <f>工事価格+消費税</f>
        <v>0</v>
      </c>
    </row>
    <row r="294" spans="3:16" ht="14.25" thickTop="1" x14ac:dyDescent="0.15"/>
  </sheetData>
  <sheetProtection algorithmName="SHA-512" hashValue="lBHLFfeQNobH0UE96Gf+CNKR95etmf+/YFTVvu7+yokZulj5702mXnWp+4aXCzuEki1fG97ATRG5oFqHURa0Bw==" saltValue="gdLR5SkYKgO35NRwXk+OHRuooNJ2t32KSIHbl+JdCpIOSNhIXBp/CXKJjGf2eiUtgTGWlvkPLxHe1N9pnocMQA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290:O293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289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2025-06-02T03:51:29Z</cp:lastPrinted>
  <dcterms:created xsi:type="dcterms:W3CDTF">2014-01-09T08:55:00Z</dcterms:created>
  <dcterms:modified xsi:type="dcterms:W3CDTF">2025-06-02T03:51:32Z</dcterms:modified>
</cp:coreProperties>
</file>