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50_shinko\01_技術管理係\001_農業土木積算システム\06_工事費内訳書パスワード解除申請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内訳書!$J$1:$O$436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内訳書!$O$434</definedName>
    <definedName name="工事番号" localSheetId="0">内訳書!$K$8</definedName>
    <definedName name="工事番号">#REF!</definedName>
    <definedName name="工事費計" localSheetId="0">内訳書!$O$436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内訳書!$O$435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175" i="41" l="1"/>
  <c r="O173" i="41"/>
  <c r="O149" i="41"/>
  <c r="O145" i="41"/>
  <c r="O139" i="41"/>
  <c r="O137" i="41"/>
  <c r="O135" i="41"/>
  <c r="O133" i="41"/>
  <c r="O121" i="41"/>
  <c r="O119" i="41"/>
  <c r="O105" i="41"/>
  <c r="O74" i="41"/>
  <c r="O82" i="41"/>
  <c r="O26" i="41" l="1"/>
  <c r="O25" i="41" s="1"/>
  <c r="O34" i="41"/>
  <c r="O55" i="41"/>
  <c r="O69" i="41"/>
  <c r="O71" i="41"/>
  <c r="O73" i="41"/>
  <c r="O125" i="41"/>
  <c r="O127" i="41"/>
  <c r="O129" i="41"/>
  <c r="O124" i="41" s="1"/>
  <c r="O123" i="41" s="1"/>
  <c r="O131" i="41"/>
  <c r="O143" i="41"/>
  <c r="O142" i="41" s="1"/>
  <c r="O141" i="41" s="1"/>
  <c r="O147" i="41"/>
  <c r="O151" i="41"/>
  <c r="O155" i="41"/>
  <c r="O154" i="41" s="1"/>
  <c r="O153" i="41" s="1"/>
  <c r="O157" i="41"/>
  <c r="O159" i="41"/>
  <c r="O161" i="41"/>
  <c r="O163" i="41"/>
  <c r="O167" i="41"/>
  <c r="O169" i="41"/>
  <c r="O171" i="41"/>
  <c r="O166" i="41" s="1"/>
  <c r="O165" i="41" s="1"/>
  <c r="O178" i="41"/>
  <c r="O177" i="41" s="1"/>
  <c r="O179" i="41"/>
  <c r="O197" i="41"/>
  <c r="O206" i="41"/>
  <c r="O208" i="41"/>
  <c r="O213" i="41"/>
  <c r="O220" i="41"/>
  <c r="O222" i="41"/>
  <c r="O224" i="41"/>
  <c r="O219" i="41" s="1"/>
  <c r="O218" i="41" s="1"/>
  <c r="O226" i="41"/>
  <c r="O230" i="41"/>
  <c r="O229" i="41" s="1"/>
  <c r="O228" i="41" s="1"/>
  <c r="O244" i="41"/>
  <c r="O276" i="41"/>
  <c r="O292" i="41"/>
  <c r="O315" i="41"/>
  <c r="O316" i="41"/>
  <c r="O320" i="41"/>
  <c r="O326" i="41"/>
  <c r="O325" i="41" s="1"/>
  <c r="O331" i="41"/>
  <c r="O337" i="41"/>
  <c r="O336" i="41" s="1"/>
  <c r="O340" i="41"/>
  <c r="O365" i="41"/>
  <c r="O366" i="41"/>
  <c r="O370" i="41"/>
  <c r="O374" i="41"/>
  <c r="O375" i="41"/>
  <c r="O381" i="41"/>
  <c r="O384" i="41"/>
  <c r="O383" i="41" s="1"/>
  <c r="O386" i="41"/>
  <c r="O387" i="41"/>
  <c r="O394" i="41"/>
  <c r="O393" i="41" s="1"/>
  <c r="O395" i="41"/>
  <c r="O396" i="41"/>
  <c r="O404" i="41"/>
  <c r="O403" i="41" s="1"/>
  <c r="O402" i="41" s="1"/>
  <c r="O401" i="41" s="1"/>
  <c r="O427" i="41"/>
  <c r="O425" i="41" s="1"/>
  <c r="O424" i="41" s="1"/>
  <c r="O429" i="41"/>
  <c r="O24" i="41" l="1"/>
  <c r="O23" i="41" s="1"/>
  <c r="O22" i="41" s="1"/>
  <c r="O217" i="41"/>
  <c r="O216" i="41" s="1"/>
  <c r="O400" i="41"/>
  <c r="O432" i="41" s="1"/>
  <c r="O21" i="41" l="1"/>
  <c r="O398" i="41" s="1"/>
  <c r="O434" i="41" s="1"/>
  <c r="O435" i="41" s="1"/>
  <c r="O436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<sst xmlns="http://schemas.openxmlformats.org/spreadsheetml/2006/main" count="1282" uniqueCount="488">
  <si>
    <t>#&amp;$SKHDIN_HINAGATA3#&amp;$</t>
  </si>
  <si>
    <t>07-7310640010715</t>
  </si>
  <si>
    <t>ポンプ設備改修工事</t>
  </si>
  <si>
    <t>工事費内訳書</t>
  </si>
  <si>
    <t>20250530112642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</si>
  <si>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</si>
  <si>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</si>
  <si>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</si>
  <si>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</si>
  <si>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</si>
  <si>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</si>
  <si>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</si>
  <si>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</si>
  <si>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</si>
  <si>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</si>
  <si>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</si>
  <si>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</si>
  <si>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</si>
  <si>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</si>
  <si>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</si>
  <si>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</si>
  <si>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</si>
  <si>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</si>
  <si>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南良津地区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</si>
  <si>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</si>
  <si>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</si>
  <si>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</si>
  <si>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</si>
  <si>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</si>
  <si>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</si>
  <si>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</si>
  <si>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</si>
  <si>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</si>
  <si>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</si>
  <si>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</si>
  <si>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</si>
  <si>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</si>
  <si>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</si>
  <si>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>施設機械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</si>
  <si>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</si>
  <si>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</si>
  <si>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</si>
  <si>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</si>
  <si>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</si>
  <si>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主ポンプ設備</t>
  </si>
  <si>
    <t xml:space="preserve">      No.1主ポンプ工場整備</t>
  </si>
  <si>
    <t>φ1500立軸斜流ポンプ（2床式）</t>
  </si>
  <si>
    <t xml:space="preserve">       No.1主ポンプ工場整備（機器単体費）</t>
  </si>
  <si>
    <t xml:space="preserve">        【No.1】セラミック軸受（1）</t>
  </si>
  <si>
    <t>SUS304 セラミック</t>
  </si>
  <si>
    <t>個</t>
  </si>
  <si>
    <t xml:space="preserve">        【No.1】軸受スリーブ（1）</t>
  </si>
  <si>
    <t>特殊合金</t>
  </si>
  <si>
    <t xml:space="preserve">        【No.1】セラミック軸受（2）</t>
  </si>
  <si>
    <t xml:space="preserve">        【No.1】軸受スリーブ（2）</t>
  </si>
  <si>
    <t xml:space="preserve">        【No.1】減圧ブッシュ（1）</t>
  </si>
  <si>
    <t>CAC403</t>
  </si>
  <si>
    <t xml:space="preserve">        【No.1】減圧ブッシュ（2）</t>
  </si>
  <si>
    <t xml:space="preserve">        【No.1】減圧スリーブ</t>
  </si>
  <si>
    <t>SUS304</t>
  </si>
  <si>
    <t xml:space="preserve">       No.1主ポンプ工場整備（部材費）</t>
  </si>
  <si>
    <t xml:space="preserve">        製作補助材料費</t>
  </si>
  <si>
    <t>用排水ポンプ設備,,4％</t>
  </si>
  <si>
    <t xml:space="preserve">        【No.1】エンドプレート</t>
  </si>
  <si>
    <t xml:space="preserve">        【No.1】ブッシュ（1）</t>
  </si>
  <si>
    <t xml:space="preserve">        【No.1】スリーブ（1）</t>
  </si>
  <si>
    <t>SUS403</t>
  </si>
  <si>
    <t xml:space="preserve">        【No.1】スラストカラー（1）</t>
  </si>
  <si>
    <t xml:space="preserve">        【No.1】ケーシングライナ</t>
  </si>
  <si>
    <t>組</t>
  </si>
  <si>
    <t xml:space="preserve">        【No.1】羽根車</t>
  </si>
  <si>
    <t>SCS13</t>
  </si>
  <si>
    <t xml:space="preserve">        【No.1】セットリング</t>
  </si>
  <si>
    <t xml:space="preserve">        【No.1】ブッシュ（2）</t>
  </si>
  <si>
    <t xml:space="preserve">        【No.1】スリーブ（2）</t>
  </si>
  <si>
    <t xml:space="preserve">        【No.1】ブッシュ（3）</t>
  </si>
  <si>
    <t xml:space="preserve">        【No.1】スリーブ（3）</t>
  </si>
  <si>
    <t xml:space="preserve">        【No.1】下部主軸</t>
  </si>
  <si>
    <t>本</t>
  </si>
  <si>
    <t xml:space="preserve">        【No.1】スラストカラー（2）</t>
  </si>
  <si>
    <t xml:space="preserve">        【No.1】上部主軸</t>
  </si>
  <si>
    <t xml:space="preserve">        【No.1】水切り</t>
  </si>
  <si>
    <t xml:space="preserve">        【No.1】ベース</t>
  </si>
  <si>
    <t>SS400</t>
  </si>
  <si>
    <t xml:space="preserve">        【No.1】減速機台</t>
  </si>
  <si>
    <t xml:space="preserve">        【No.1】スラストカラー（3）</t>
  </si>
  <si>
    <t xml:space="preserve">        【No.1】キープレート</t>
  </si>
  <si>
    <t xml:space="preserve">       No.1主ポンプ工場整備（部品費）</t>
  </si>
  <si>
    <t xml:space="preserve">        【No.1】羽根車ナット</t>
  </si>
  <si>
    <t xml:space="preserve">        【No.1】スリーブ式中間継手</t>
  </si>
  <si>
    <t xml:space="preserve">        【No.1】ベアリングユニット</t>
  </si>
  <si>
    <t>市販</t>
  </si>
  <si>
    <t xml:space="preserve">        【No.1】調整ナット</t>
  </si>
  <si>
    <t xml:space="preserve">        【No.1】固定軸継手</t>
  </si>
  <si>
    <t>FCD450</t>
  </si>
  <si>
    <t xml:space="preserve">        【No.1】自動排気弁</t>
  </si>
  <si>
    <t>80A</t>
  </si>
  <si>
    <t xml:space="preserve">        【No.1】キー類</t>
  </si>
  <si>
    <t>SUS/S45C</t>
  </si>
  <si>
    <t xml:space="preserve">        【No.1】Oリング類</t>
  </si>
  <si>
    <t xml:space="preserve">        【No.1】パッキン類</t>
  </si>
  <si>
    <t xml:space="preserve">        【No.1】フランジパッキン</t>
  </si>
  <si>
    <t xml:space="preserve">        【No.1】ルーズ管用継丸ゴム</t>
  </si>
  <si>
    <t xml:space="preserve">        【No.1】Uナット類、止めビス類</t>
  </si>
  <si>
    <t xml:space="preserve">        【No.1】連成計</t>
  </si>
  <si>
    <t xml:space="preserve">       No.1主ポンプ工場整備（労務費）</t>
  </si>
  <si>
    <t xml:space="preserve">        用排水ポンプ製作工</t>
  </si>
  <si>
    <t>No.1主ポンプ工場整備　整備労務費,その他ポンプ,0m3/min,0.0,267.00人,1台,1</t>
  </si>
  <si>
    <t>台</t>
  </si>
  <si>
    <t xml:space="preserve">       No.1主ポンプ工場整備（直接経費）</t>
  </si>
  <si>
    <t xml:space="preserve">        直接経費（木型費）</t>
  </si>
  <si>
    <t>木型費,特別経費</t>
  </si>
  <si>
    <t xml:space="preserve">      No.2・3主ポンプ工場整備</t>
  </si>
  <si>
    <t>φ1000立軸斜流ポンプ（2床式）</t>
  </si>
  <si>
    <t xml:space="preserve">       No.2・3主ポンプ工場整備（機器単体費）</t>
  </si>
  <si>
    <t xml:space="preserve">        【No.2,3】セラミック軸受（1）</t>
  </si>
  <si>
    <t xml:space="preserve">        【No.2,3】軸受スリーブ（1）</t>
  </si>
  <si>
    <t xml:space="preserve">        【No.2,3】セラミック軸受（2）</t>
  </si>
  <si>
    <t xml:space="preserve">        【No.2,3】軸受スリーブ（2）</t>
  </si>
  <si>
    <t xml:space="preserve">        【No.2,3】減圧ブッシュ（1）</t>
  </si>
  <si>
    <t xml:space="preserve">        【No.2,3】減圧ブッシュ（2）</t>
  </si>
  <si>
    <t xml:space="preserve">        【No.2,3】減圧スリーブ</t>
  </si>
  <si>
    <t xml:space="preserve">       No.2・3主ポンプ工場整備（部材費）</t>
  </si>
  <si>
    <t xml:space="preserve">        【No.2,3】エンドプレート</t>
  </si>
  <si>
    <t xml:space="preserve">        【No.2,3】ブッシュ（1）</t>
  </si>
  <si>
    <t xml:space="preserve">        【No.2,3】スリーブ（1）</t>
  </si>
  <si>
    <t xml:space="preserve">        【No.2,3】スラストカラー（1）</t>
  </si>
  <si>
    <t xml:space="preserve">        【No.2,3】ケーシングライナ</t>
  </si>
  <si>
    <t xml:space="preserve">        【No.2,3】羽根車</t>
  </si>
  <si>
    <t xml:space="preserve">        【No.2,3】セットリング</t>
  </si>
  <si>
    <t xml:space="preserve">        【No.2,3】スリーブ（2）</t>
  </si>
  <si>
    <t xml:space="preserve">        【No.2,3】ブッシュ（2）</t>
  </si>
  <si>
    <t xml:space="preserve">        【No.2,3】スリーブストッパー</t>
  </si>
  <si>
    <t xml:space="preserve">        【No.2,3】ブッシュ（3）</t>
  </si>
  <si>
    <t xml:space="preserve">        【No.2,3】スリーブ（3）</t>
  </si>
  <si>
    <t xml:space="preserve">        【No.2,3】下部主軸</t>
  </si>
  <si>
    <t xml:space="preserve">        【No.2,3】スラストカラー（2）</t>
  </si>
  <si>
    <t xml:space="preserve">        【No.2,3】上部主軸</t>
  </si>
  <si>
    <t xml:space="preserve">        【No.2,3】水切り</t>
  </si>
  <si>
    <t xml:space="preserve">        【No.2,3】スラストカラー（3）</t>
  </si>
  <si>
    <t xml:space="preserve">        【No.2,3】スラストカラー（4）</t>
  </si>
  <si>
    <t xml:space="preserve">        【No.2,3】減速機台</t>
  </si>
  <si>
    <t xml:space="preserve">        【No.2,3】ベース</t>
  </si>
  <si>
    <t xml:space="preserve">        【No.2,3】キープレート</t>
  </si>
  <si>
    <t xml:space="preserve">       No.2・3主ポンプ工場整備（部品費）</t>
  </si>
  <si>
    <t xml:space="preserve">        【No.2,3】羽根車ナット</t>
  </si>
  <si>
    <t xml:space="preserve">        【No.2,3】スリーブ式中間継手</t>
  </si>
  <si>
    <t xml:space="preserve">        【No.2,3】ベアリングユニット</t>
  </si>
  <si>
    <t xml:space="preserve">        【No.2,3】固定軸継手（1）</t>
  </si>
  <si>
    <t xml:space="preserve">        【No.2,3】調整ナット</t>
  </si>
  <si>
    <t xml:space="preserve">        【No.2,3】固定軸継手（2）</t>
  </si>
  <si>
    <t xml:space="preserve">        【No.2,3】自動排気弁</t>
  </si>
  <si>
    <t>50A</t>
  </si>
  <si>
    <t xml:space="preserve">        【No.2,3】キー類</t>
  </si>
  <si>
    <t xml:space="preserve">        【No.2,3】Oリング、パッキン類</t>
  </si>
  <si>
    <t xml:space="preserve">        【No.2,3】フランジパッキン</t>
  </si>
  <si>
    <t xml:space="preserve">        【No.2,3】ルーズ管用継丸ゴム</t>
  </si>
  <si>
    <t xml:space="preserve">        【No.2,3】Uナット類、他</t>
  </si>
  <si>
    <t xml:space="preserve">        【No.2,3】連成計</t>
  </si>
  <si>
    <t xml:space="preserve">       No.2・3主ポンプ工場整備（労務費）</t>
  </si>
  <si>
    <t>No.2・3主ポンプ工場整備　整備労務費,その他ポンプ,0m3/min,0.0,165.00人,1台,1</t>
  </si>
  <si>
    <t xml:space="preserve">       No.2・3主ポンプ工場整備（直接経費）</t>
  </si>
  <si>
    <t xml:space="preserve">     主原動機設備</t>
  </si>
  <si>
    <t xml:space="preserve">      主原動機設備</t>
  </si>
  <si>
    <t xml:space="preserve">       No.1主原動機</t>
  </si>
  <si>
    <t xml:space="preserve">        No.1主原動機</t>
  </si>
  <si>
    <t>4サイクル水冷式ディーゼル機関320KW×1200min-1</t>
  </si>
  <si>
    <t xml:space="preserve">       No.1主原動機用排気消音器</t>
  </si>
  <si>
    <t xml:space="preserve">        No.1主原動機用排気消音器</t>
  </si>
  <si>
    <t>基</t>
  </si>
  <si>
    <t xml:space="preserve">       No.1主原動機用排気管</t>
  </si>
  <si>
    <t xml:space="preserve">        No.1主原動機用排気管</t>
  </si>
  <si>
    <t xml:space="preserve">       No.1動力伝達装置</t>
  </si>
  <si>
    <t xml:space="preserve">        No.1動力伝達装置</t>
  </si>
  <si>
    <t>直交軸傘歯車2段減速機 320KW 減速比1/7.89</t>
  </si>
  <si>
    <t xml:space="preserve">       No.2・3主原動機</t>
  </si>
  <si>
    <t xml:space="preserve">        No.2・3主原動機</t>
  </si>
  <si>
    <t>4サイクル水冷式ディーゼル機関170KW×1200min-1</t>
  </si>
  <si>
    <t xml:space="preserve">       No.2・3主原動機用排気消音器</t>
  </si>
  <si>
    <t xml:space="preserve">        No.2・3主原動機用排気消音器</t>
  </si>
  <si>
    <t xml:space="preserve">       No.2・3主原動機用排気管</t>
  </si>
  <si>
    <t xml:space="preserve">        No.2・3主原動機用排気管</t>
  </si>
  <si>
    <t xml:space="preserve">       No.2・3動力伝達装置</t>
  </si>
  <si>
    <t xml:space="preserve">        No.2・3動力伝達装置</t>
  </si>
  <si>
    <t>直交軸傘歯車2段減速機 170KW 減速比1/5.5</t>
  </si>
  <si>
    <t xml:space="preserve">     系統機器設備（始動空気系統）</t>
  </si>
  <si>
    <t xml:space="preserve">      系統機器設備（始動空気系統）</t>
  </si>
  <si>
    <t xml:space="preserve">       膨張タンク</t>
  </si>
  <si>
    <t xml:space="preserve">        膨張タンク</t>
  </si>
  <si>
    <t xml:space="preserve">       空気圧縮機</t>
  </si>
  <si>
    <t xml:space="preserve">        空気圧縮機</t>
  </si>
  <si>
    <t xml:space="preserve">       始動空気槽</t>
  </si>
  <si>
    <t>150L×2本</t>
  </si>
  <si>
    <t xml:space="preserve">        始動空気槽</t>
  </si>
  <si>
    <t>100L×2本</t>
  </si>
  <si>
    <t xml:space="preserve">       排気換気ファン</t>
  </si>
  <si>
    <t xml:space="preserve">        排気換気ファン</t>
  </si>
  <si>
    <t xml:space="preserve">     電源設備</t>
  </si>
  <si>
    <t xml:space="preserve">      電源設備</t>
  </si>
  <si>
    <t xml:space="preserve">       自家発電装置</t>
  </si>
  <si>
    <t xml:space="preserve">        自家発電装置</t>
  </si>
  <si>
    <t xml:space="preserve">       自家発電機用排気消音器</t>
  </si>
  <si>
    <t xml:space="preserve">        自家発電機用排気消音器</t>
  </si>
  <si>
    <t xml:space="preserve">       自家発電機用排気管</t>
  </si>
  <si>
    <t xml:space="preserve">        自家発電機用排気管</t>
  </si>
  <si>
    <t xml:space="preserve">       低圧受電盤</t>
  </si>
  <si>
    <t xml:space="preserve">        低圧受電盤</t>
  </si>
  <si>
    <t>面</t>
  </si>
  <si>
    <t xml:space="preserve">       直流電源盤</t>
  </si>
  <si>
    <t xml:space="preserve">        直流電源盤</t>
  </si>
  <si>
    <t xml:space="preserve">     監視操作制御設備</t>
  </si>
  <si>
    <t xml:space="preserve">      監視操作制御設備</t>
  </si>
  <si>
    <t xml:space="preserve">       No.1補機盤</t>
  </si>
  <si>
    <t xml:space="preserve">        No.1補機盤</t>
  </si>
  <si>
    <t xml:space="preserve">       No.2補機盤</t>
  </si>
  <si>
    <t xml:space="preserve">        No.2補機盤</t>
  </si>
  <si>
    <t xml:space="preserve">       No.1主ポンプ盤</t>
  </si>
  <si>
    <t xml:space="preserve">        No.1主ポンプ盤</t>
  </si>
  <si>
    <t xml:space="preserve">       No.2・3主ポンプ盤</t>
  </si>
  <si>
    <t xml:space="preserve">        No.2・3主ポンプ盤</t>
  </si>
  <si>
    <t xml:space="preserve">       No.2・3主ポンプ盤改造</t>
  </si>
  <si>
    <t xml:space="preserve">        No.2・3主ポンプ盤改造</t>
  </si>
  <si>
    <t xml:space="preserve">     鋼製付属設備</t>
  </si>
  <si>
    <t xml:space="preserve">      鋼製架台類</t>
  </si>
  <si>
    <t xml:space="preserve">       鋼製架台類（直接材料費）</t>
  </si>
  <si>
    <t>鋼製付属設備,,13％</t>
  </si>
  <si>
    <t xml:space="preserve">        一般構造用溝形鋼</t>
  </si>
  <si>
    <t>SS400　150mm×75mm,形鋼、平鋼,ﾍﾋﾞｰＨ１,10</t>
  </si>
  <si>
    <t>kg</t>
  </si>
  <si>
    <t>SS400　100mm×50mm,形鋼、平鋼,ﾍﾋﾞｰＨ１,10</t>
  </si>
  <si>
    <t xml:space="preserve">        一般構造用等辺山形鋼</t>
  </si>
  <si>
    <t>SS400　50mm×6mm,形鋼、平鋼,ﾍﾋﾞｰＨ１,10</t>
  </si>
  <si>
    <t xml:space="preserve">        一般構造用平鋼</t>
  </si>
  <si>
    <t>SS400　6mm×50～75mm,形鋼、平鋼,ﾍﾋﾞｰＨ１,10</t>
  </si>
  <si>
    <t>SS400　6mm×19mm,形鋼、平鋼,ﾍﾋﾞｰＨ１,10</t>
  </si>
  <si>
    <t xml:space="preserve">        一般構造用圧延鋼板（厚板）</t>
  </si>
  <si>
    <t>SS400　厚さ8mm～11mm,鋼板、ｽﾃﾝﾚｽｸﾗｯﾄﾞ鋼板,ﾍﾋﾞｰＨ１,12</t>
  </si>
  <si>
    <t>SS400　厚さ6.0mm,鋼板、ｽﾃﾝﾚｽｸﾗｯﾄﾞ鋼板,ﾍﾋﾞｰＨ１,12</t>
  </si>
  <si>
    <t xml:space="preserve">        縞鋼板</t>
  </si>
  <si>
    <t>SS400相当　厚さ4.5mm,鋼板、ｽﾃﾝﾚｽｸﾗｯﾄﾞ鋼板,ﾍﾋﾞｰＨ１,12</t>
  </si>
  <si>
    <t xml:space="preserve">        ｸﾞﾚｰﾁﾝｸﾞ FB19×3</t>
  </si>
  <si>
    <t>㎡</t>
  </si>
  <si>
    <t xml:space="preserve">        一般構造用圧延棒鋼</t>
  </si>
  <si>
    <t>SS400　径12mm～13mm,棒鋼,鋼ﾀﾞﾗｲ粉Ａ,20</t>
  </si>
  <si>
    <t xml:space="preserve">        SGP 400A</t>
  </si>
  <si>
    <t>,鋼管,ﾍﾋﾞｰＨ１,10</t>
  </si>
  <si>
    <t xml:space="preserve">        SGP 350A</t>
  </si>
  <si>
    <t xml:space="preserve">        ステンレス溝形鋼</t>
  </si>
  <si>
    <t>SUS304　150mm×75mm,ｽﾃﾝﾚｽ形鋼、ｽﾃﾝﾚｽ平鋼,ｽﾃﾝﾚｽ新断,10</t>
  </si>
  <si>
    <t xml:space="preserve">        ステンレス鋼板</t>
  </si>
  <si>
    <t>SUS304　厚さ8mm～9mm,ｽﾃﾝﾚｽ鋼板,ｽﾃﾝﾚｽ新断,12</t>
  </si>
  <si>
    <t>SUS304　厚さ3mm～7mm,ｽﾃﾝﾚｽ鋼板,ｽﾃﾝﾚｽ新断,12</t>
  </si>
  <si>
    <t xml:space="preserve">       鋼製架台類（部品費）</t>
  </si>
  <si>
    <t xml:space="preserve">        Uボルト（250A用）</t>
  </si>
  <si>
    <t xml:space="preserve">        Uボルト（200A用）</t>
  </si>
  <si>
    <t xml:space="preserve">        M16ケミカルアンカー</t>
  </si>
  <si>
    <t xml:space="preserve">        M10ケミカルアンカー</t>
  </si>
  <si>
    <t xml:space="preserve">       鋼製架台類（労務費）</t>
  </si>
  <si>
    <t xml:space="preserve">        鋼製架台類</t>
  </si>
  <si>
    <t>,その他ポンプ,0m3/min,0.0,11.80人,1台,1</t>
  </si>
  <si>
    <t xml:space="preserve">       鋼製架台類（塗装費）</t>
  </si>
  <si>
    <t xml:space="preserve">        素地調整費(水門【積上】,鋼製付属)工場</t>
  </si>
  <si>
    <t>長曝形ｴｯﾁﾝｸﾞﾌﾟﾗｲﾏｰ</t>
  </si>
  <si>
    <t xml:space="preserve">        塗装費(水門設備)工場【積上】</t>
  </si>
  <si>
    <t>フタル酸樹脂系,淡彩色</t>
  </si>
  <si>
    <t xml:space="preserve">        ステンレス酸洗い費</t>
  </si>
  <si>
    <t>（材料・工数込み）</t>
  </si>
  <si>
    <t xml:space="preserve">        溶融亜鉛メッキ</t>
  </si>
  <si>
    <t>溶融亜鉛メッキ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</si>
  <si>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</si>
  <si>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</si>
  <si>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</si>
  <si>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</si>
  <si>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</si>
  <si>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</si>
  <si>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>ポンプ設備輸送工</t>
  </si>
  <si>
    <t xml:space="preserve">      輸送費</t>
  </si>
  <si>
    <t xml:space="preserve">       輸送費</t>
  </si>
  <si>
    <t>排水機場→工場　No.2・3主ポンプ</t>
  </si>
  <si>
    <t xml:space="preserve">        輸送費（修繕工事）</t>
  </si>
  <si>
    <t>用排水ポンプ設備固定機場,22ton,588km</t>
  </si>
  <si>
    <t>工場→排水機場　No.2・3主ポンプ・エンジン他</t>
  </si>
  <si>
    <t>用排水ポンプ設備固定機場,36.86ton,588km</t>
  </si>
  <si>
    <t>排水機場→工場　No.1主ポンプ</t>
  </si>
  <si>
    <t>用排水ポンプ設備固定機場,18.5ton,588km</t>
  </si>
  <si>
    <t>工場→排水機場　No.1主ポンプ・エンジン他</t>
  </si>
  <si>
    <t>用排水ポンプ設備固定機場,34.685ton,588km</t>
  </si>
  <si>
    <t xml:space="preserve">     ポンプ設備撤去・据付</t>
  </si>
  <si>
    <t xml:space="preserve">      主ポンプ設備撤去・据付</t>
  </si>
  <si>
    <t xml:space="preserve">       No.2・3主ポンプ設備撤去</t>
  </si>
  <si>
    <t xml:space="preserve">        補助材料費(据付)</t>
  </si>
  <si>
    <t>用排水ポンプ設備,,2％</t>
  </si>
  <si>
    <t xml:space="preserve">        No.2・3主ポンプ撤去労務費</t>
  </si>
  <si>
    <t>,用排水ポンプ設備,据　付　工</t>
  </si>
  <si>
    <t>人</t>
  </si>
  <si>
    <t>,用排水ポンプ設備,普通作業員</t>
  </si>
  <si>
    <t xml:space="preserve">        No.2・3主ポンプ原動機撤去労務費</t>
  </si>
  <si>
    <t>排気管・小配管含む,用排水ポンプ設備,据　付　工</t>
  </si>
  <si>
    <t>排気管・小配管含む,用排水ポンプ設備,普通作業員</t>
  </si>
  <si>
    <t xml:space="preserve">        No.2・3排気消音器撤去労務費</t>
  </si>
  <si>
    <t xml:space="preserve">        No.2・3減速機撤去労務費</t>
  </si>
  <si>
    <t xml:space="preserve">        膨張タンク撤去労務費</t>
  </si>
  <si>
    <t xml:space="preserve">        No.2・3始動空気槽撤去労務費</t>
  </si>
  <si>
    <t xml:space="preserve">       No.2・3主ポンプ設備据付</t>
  </si>
  <si>
    <t xml:space="preserve">        No.2・3主ポンプ据付労務費</t>
  </si>
  <si>
    <t xml:space="preserve">        No.2・3主ポンプ原動機据付労務費</t>
  </si>
  <si>
    <t xml:space="preserve">        No.2・3排気消音器据付労務費</t>
  </si>
  <si>
    <t xml:space="preserve">        No.2・3減速機据付労務費</t>
  </si>
  <si>
    <t xml:space="preserve">        膨張タンク据付労務費</t>
  </si>
  <si>
    <t xml:space="preserve">        No.2・3始動空気槽据付労務費</t>
  </si>
  <si>
    <t xml:space="preserve">        配管用炭素鋼鋼管</t>
  </si>
  <si>
    <t>SGP（黒管ねじなし）　32A以下</t>
  </si>
  <si>
    <t xml:space="preserve">        配管用ステンレス鋼鋼管</t>
  </si>
  <si>
    <t>SUS304TP　Sch20　25A～150A</t>
  </si>
  <si>
    <t>SUS304TP　Sch20　15A</t>
  </si>
  <si>
    <t>SUS304TP　Sch40　20A～25A</t>
  </si>
  <si>
    <t xml:space="preserve">        銅管</t>
  </si>
  <si>
    <t>Cut 15A</t>
  </si>
  <si>
    <t>ｍ</t>
  </si>
  <si>
    <t xml:space="preserve">        電動弁</t>
  </si>
  <si>
    <t>SCS製 50A</t>
  </si>
  <si>
    <t xml:space="preserve">        手動仕切弁</t>
  </si>
  <si>
    <t>FC製 外ネジ フランジ 50A</t>
  </si>
  <si>
    <t>CAC製 外ネジ ねじ込み 40A</t>
  </si>
  <si>
    <t>CAC製 外ネジ ねじ込み 15A</t>
  </si>
  <si>
    <t>マレブル 内ネジ ねじ込み 25A</t>
  </si>
  <si>
    <t>マレブル 内ネジ ねじ込み 20A</t>
  </si>
  <si>
    <t xml:space="preserve">        逆止弁</t>
  </si>
  <si>
    <t>FC製 フランジ 50A</t>
  </si>
  <si>
    <t>CAC製 ねじ込み 40A</t>
  </si>
  <si>
    <t xml:space="preserve">        定流量弁</t>
  </si>
  <si>
    <t xml:space="preserve">        フローリレー</t>
  </si>
  <si>
    <t xml:space="preserve">       No.1主ポンプ設備撤去</t>
  </si>
  <si>
    <t xml:space="preserve">        No.1主ポンプ撤去労務費</t>
  </si>
  <si>
    <t xml:space="preserve">        No.1主ポンプ原動機撤去労務費</t>
  </si>
  <si>
    <t xml:space="preserve">        No.1排気消音器撤去労務費</t>
  </si>
  <si>
    <t xml:space="preserve">        No.1減速機撤去労務費</t>
  </si>
  <si>
    <t xml:space="preserve">        空気圧縮機撤去労務費</t>
  </si>
  <si>
    <t xml:space="preserve">        No.1始動空気槽撤去労務費</t>
  </si>
  <si>
    <t xml:space="preserve">        排気ファン撤去労務費</t>
  </si>
  <si>
    <t xml:space="preserve">       No.1主ポンプ設備据付</t>
  </si>
  <si>
    <t xml:space="preserve">        No.1主ポンプ据付労務費</t>
  </si>
  <si>
    <t xml:space="preserve">        No.1主ポンプ原動機据付労務費</t>
  </si>
  <si>
    <t xml:space="preserve">        No.1排気消音器据付労務費</t>
  </si>
  <si>
    <t xml:space="preserve">        No.1減速機据付労務費</t>
  </si>
  <si>
    <t xml:space="preserve">        空気圧縮機据付労務費</t>
  </si>
  <si>
    <t xml:space="preserve">        No.1始動空気槽据付労務費</t>
  </si>
  <si>
    <t xml:space="preserve">        排気ファン据付労務費</t>
  </si>
  <si>
    <t>SCS製 65A</t>
  </si>
  <si>
    <t>FC製 外ネジ フランジ 65A</t>
  </si>
  <si>
    <t>FC製 フランジ 65A</t>
  </si>
  <si>
    <t>FC製 65A</t>
  </si>
  <si>
    <t xml:space="preserve">      自家発電設備撤去・据付</t>
  </si>
  <si>
    <t xml:space="preserve">       自家発電設備撤去（排気管・小配管含む）</t>
  </si>
  <si>
    <t xml:space="preserve">        自家発電設備撤去労務費</t>
  </si>
  <si>
    <t xml:space="preserve">       自家発電設備据付（排気管・小配管含む）</t>
  </si>
  <si>
    <t xml:space="preserve">        自家発電設備据付材料費</t>
  </si>
  <si>
    <t>その他,,15％</t>
  </si>
  <si>
    <t xml:space="preserve">        自家発電設備据付労務費</t>
  </si>
  <si>
    <t xml:space="preserve">      盤類等撤去・据付</t>
  </si>
  <si>
    <t xml:space="preserve">       盤類等撤去</t>
  </si>
  <si>
    <t xml:space="preserve">        盤類等撤去補助材料費</t>
  </si>
  <si>
    <t>その他,,2％</t>
  </si>
  <si>
    <t xml:space="preserve">        電気通信技術者</t>
  </si>
  <si>
    <t xml:space="preserve">        盤類等撤去労務費</t>
  </si>
  <si>
    <t>,用排水ポンプ設備,電　　　工</t>
  </si>
  <si>
    <t xml:space="preserve">       盤類等据付</t>
  </si>
  <si>
    <t xml:space="preserve">        盤類等据付補助材料費</t>
  </si>
  <si>
    <t xml:space="preserve">        盤類等据付労務費</t>
  </si>
  <si>
    <t xml:space="preserve">      電気配線撤去・据付</t>
  </si>
  <si>
    <t xml:space="preserve">       電気配線撤去</t>
  </si>
  <si>
    <t xml:space="preserve">        電気配線撤去補助材料費</t>
  </si>
  <si>
    <t xml:space="preserve">        電気配線撤去労務費</t>
  </si>
  <si>
    <t xml:space="preserve">       電気配線据付</t>
  </si>
  <si>
    <t xml:space="preserve">        電気配線据付補助材料費</t>
  </si>
  <si>
    <t xml:space="preserve">        低圧ケーブル</t>
  </si>
  <si>
    <t>600V CVT 200sq</t>
  </si>
  <si>
    <t>600V CVT 100sq</t>
  </si>
  <si>
    <t>600V CV 5.5sq-2C</t>
  </si>
  <si>
    <t>600V CV 3.5sq-3C</t>
  </si>
  <si>
    <t>600V CV 2sq-3C</t>
  </si>
  <si>
    <t>600V CV 2sq-2C</t>
  </si>
  <si>
    <t xml:space="preserve">        制御ケーブル</t>
  </si>
  <si>
    <t>CVV 2sq-15C</t>
  </si>
  <si>
    <t>CVV 2sq-7C</t>
  </si>
  <si>
    <t>CVV 2sq-5C</t>
  </si>
  <si>
    <t>CVV 2sq-4C</t>
  </si>
  <si>
    <t>CVV 2sq-2C</t>
  </si>
  <si>
    <t>CVV-S 2sq-2C</t>
  </si>
  <si>
    <t xml:space="preserve">        接地電線</t>
  </si>
  <si>
    <t>IV 22sq</t>
  </si>
  <si>
    <t>IV 3.5sq</t>
  </si>
  <si>
    <t>IV 2sq</t>
  </si>
  <si>
    <t xml:space="preserve">        ケーブル付属材料</t>
  </si>
  <si>
    <t>用排水ポンプ設備,,1.5％</t>
  </si>
  <si>
    <t xml:space="preserve">        端末処理材</t>
  </si>
  <si>
    <t xml:space="preserve">        電線管類</t>
  </si>
  <si>
    <t>GP 36mm（露出）</t>
  </si>
  <si>
    <t>GP 28mm（露出）</t>
  </si>
  <si>
    <t>GP 22mm（露出）</t>
  </si>
  <si>
    <t xml:space="preserve">        電線管類付属材料</t>
  </si>
  <si>
    <t>用排水ポンプ設備,,175％</t>
  </si>
  <si>
    <t xml:space="preserve">        電気配線据付労務費</t>
  </si>
  <si>
    <t xml:space="preserve">      鋼製付属設備撤去・据付</t>
  </si>
  <si>
    <t xml:space="preserve">       鋼製付属設備撤去</t>
  </si>
  <si>
    <t xml:space="preserve">        鋼製付属設備撤去補助材料費</t>
  </si>
  <si>
    <t>鋼製付属設備,,1％</t>
  </si>
  <si>
    <t xml:space="preserve">        鋼製付属設備撤去労務費</t>
  </si>
  <si>
    <t>,水門､ﾀﾞﾑ水門､除塵機､鋼製付属設備,据　付　工</t>
  </si>
  <si>
    <t>,水門､ﾀﾞﾑ水門､除塵機､鋼製付属設備,普通作業員</t>
  </si>
  <si>
    <t xml:space="preserve">       鋼製付属設備据付</t>
  </si>
  <si>
    <t xml:space="preserve">        鋼製付属設備据付補助材料費</t>
  </si>
  <si>
    <t xml:space="preserve">        鋼製付属設備据付労務費</t>
  </si>
  <si>
    <t xml:space="preserve">      直接経費</t>
  </si>
  <si>
    <t xml:space="preserve">       機械経費</t>
  </si>
  <si>
    <t xml:space="preserve">        ﾗﾌﾃﾚｰﾝｸﾚｰﾝ[油圧伸縮ｼﾞﾌﾞ型・～低騒･排対型(～2次)]</t>
  </si>
  <si>
    <t>ﾗﾌﾃﾚｰﾝｸﾚｰﾝ(油圧伸縮ｼﾞﾌﾞ型),20ton吊り,あり</t>
  </si>
  <si>
    <t>日</t>
  </si>
  <si>
    <t xml:space="preserve">        ﾗﾌﾃﾚｰﾝｸﾚｰﾝ[油圧伸縮ｼﾞﾌﾞ型・～低騒･排対型(～1次)]</t>
  </si>
  <si>
    <t>ﾗﾌﾃﾚｰﾝｸﾚｰﾝ(油圧伸縮ｼﾞﾌﾞ型),10ton吊り,あり</t>
  </si>
  <si>
    <t>ﾗﾌﾃﾚｰﾝｸﾚｰﾝ(油圧伸縮ｼﾞﾌﾞ型),4.9ton吊り,あり</t>
  </si>
  <si>
    <t xml:space="preserve">        発動発電機[Ｄ駆動･～超低･排対型(～3次)]</t>
  </si>
  <si>
    <t>発動発電機(ﾃﾞｨｰｾﾞﾙｴﾝｼﾞﾝ駆動),20KVA,あり</t>
  </si>
  <si>
    <t xml:space="preserve">        雑器具損料</t>
  </si>
  <si>
    <t xml:space="preserve">       試運転調整費</t>
  </si>
  <si>
    <t xml:space="preserve">        総合試運転調整労務</t>
  </si>
  <si>
    <t>,その他m3/min,３台,その他,1.8,台数制御,18.00</t>
  </si>
  <si>
    <t xml:space="preserve">      仮設工</t>
  </si>
  <si>
    <t xml:space="preserve">       足場工</t>
  </si>
  <si>
    <t>あり,手摺先行型枠組,あり</t>
  </si>
  <si>
    <t xml:space="preserve">        足場工</t>
  </si>
  <si>
    <t>掛㎡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</si>
  <si>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</si>
  <si>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</si>
  <si>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</si>
  <si>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</si>
  <si>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</si>
  <si>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</si>
  <si>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</si>
  <si>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</si>
  <si>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スクラップ控除</t>
  </si>
  <si>
    <t xml:space="preserve">    スクラップ控除</t>
  </si>
  <si>
    <t xml:space="preserve">     スクラップ控除</t>
  </si>
  <si>
    <t xml:space="preserve">      スクラップ</t>
  </si>
  <si>
    <t>銑ダライ粉Ａ</t>
  </si>
  <si>
    <t xml:space="preserve"> 工事価格</t>
  </si>
  <si>
    <t>土木工事</t>
  </si>
  <si>
    <t xml:space="preserve">   直接工事費</t>
  </si>
  <si>
    <t xml:space="preserve">    直接工事費（仮設工を除く）</t>
  </si>
  <si>
    <t xml:space="preserve">     機場本体工</t>
  </si>
  <si>
    <t xml:space="preserve">      コンクリート工</t>
  </si>
  <si>
    <t xml:space="preserve">       鉄筋コンクリート工</t>
  </si>
  <si>
    <t>24-8-25</t>
  </si>
  <si>
    <t>m3</t>
  </si>
  <si>
    <t xml:space="preserve">       無筋コンクリート工</t>
  </si>
  <si>
    <t>18-8-40</t>
  </si>
  <si>
    <t xml:space="preserve">       鉄筋工</t>
  </si>
  <si>
    <t>SD345 D13</t>
  </si>
  <si>
    <t>ton</t>
  </si>
  <si>
    <t xml:space="preserve">       調整モルタル工</t>
  </si>
  <si>
    <t xml:space="preserve">       モルタル充填工</t>
  </si>
  <si>
    <t xml:space="preserve">       モルタル仕上工</t>
  </si>
  <si>
    <t>t=20 配合1:3,,</t>
  </si>
  <si>
    <t>t=20 配合1:2,,</t>
  </si>
  <si>
    <t xml:space="preserve">       型枠工</t>
  </si>
  <si>
    <t xml:space="preserve">       構造物取壊し工</t>
  </si>
  <si>
    <t>鉄筋コンクリート</t>
  </si>
  <si>
    <t>無筋コンクリート</t>
  </si>
  <si>
    <t xml:space="preserve">       殻運搬・処理</t>
  </si>
  <si>
    <t xml:space="preserve">       コア抜き工</t>
  </si>
  <si>
    <t>φ500×200L,,</t>
  </si>
  <si>
    <t>箇所</t>
  </si>
  <si>
    <t>φ450×200L,,</t>
  </si>
  <si>
    <t>φ350×200L,,</t>
  </si>
  <si>
    <t>φ300×900L,,</t>
  </si>
  <si>
    <t>φ300×500L,,</t>
  </si>
  <si>
    <t>φ150×900L,,</t>
  </si>
  <si>
    <t>φ150×500L,,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</si>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</sst>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437"/>
  <sheetViews>
    <sheetView showGridLines="0" tabSelected="1" topLeftCell="J1" zoomScale="90" zoomScaleNormal="90" workbookViewId="0">
      <selection activeCell="O30" sqref="O30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38</v>
      </c>
      <c r="L20" s="24" t="s">
        <v>39</v>
      </c>
      <c r="M20" s="25"/>
      <c r="N20" s="26" t="s">
        <v>39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40</v>
      </c>
      <c r="L21" s="29" t="s">
        <v>39</v>
      </c>
      <c r="M21" s="30">
        <v>1</v>
      </c>
      <c r="N21" s="31" t="s">
        <v>41</v>
      </c>
      <c r="O21" s="32">
        <f>+O22+O216+O391</f>
        <v>0</v>
      </c>
      <c r="P21" s="28"/>
    </row>
    <row r="22" spans="1:17" x14ac:dyDescent="0.15">
      <c r="E22" s="1">
        <v>3</v>
      </c>
      <c r="F22" s="1">
        <v>42</v>
      </c>
      <c r="G22" s="1">
        <v>3</v>
      </c>
      <c r="K22" s="29" t="s">
        <v>42</v>
      </c>
      <c r="L22" s="29" t="s">
        <v>39</v>
      </c>
      <c r="M22" s="30">
        <v>1</v>
      </c>
      <c r="N22" s="31" t="s">
        <v>41</v>
      </c>
      <c r="O22" s="32">
        <f>+O23+O213</f>
        <v>0</v>
      </c>
      <c r="P22" s="28"/>
    </row>
    <row r="23" spans="1:17" x14ac:dyDescent="0.15">
      <c r="E23" s="1">
        <v>4</v>
      </c>
      <c r="F23" s="1">
        <v>148</v>
      </c>
      <c r="G23" s="1">
        <v>4</v>
      </c>
      <c r="K23" s="29" t="s">
        <v>43</v>
      </c>
      <c r="L23" s="29" t="s">
        <v>39</v>
      </c>
      <c r="M23" s="30">
        <v>1</v>
      </c>
      <c r="N23" s="31" t="s">
        <v>41</v>
      </c>
      <c r="O23" s="32">
        <f>+O24+O123+O141+O153+O165+O177</f>
        <v>0</v>
      </c>
      <c r="P23" s="28"/>
    </row>
    <row r="24" spans="1:17" x14ac:dyDescent="0.15">
      <c r="E24" s="1">
        <v>5</v>
      </c>
      <c r="G24" s="1">
        <v>9</v>
      </c>
      <c r="K24" s="29" t="s">
        <v>44</v>
      </c>
      <c r="L24" s="29" t="s">
        <v>39</v>
      </c>
      <c r="M24" s="30">
        <v>1</v>
      </c>
      <c r="N24" s="31" t="s">
        <v>41</v>
      </c>
      <c r="O24" s="32">
        <f>+O25+O73</f>
        <v>0</v>
      </c>
      <c r="P24" s="28"/>
    </row>
    <row r="25" spans="1:17" x14ac:dyDescent="0.15">
      <c r="E25" s="1">
        <v>6</v>
      </c>
      <c r="G25" s="1">
        <v>10</v>
      </c>
      <c r="K25" s="29" t="s">
        <v>45</v>
      </c>
      <c r="L25" s="29" t="s">
        <v>46</v>
      </c>
      <c r="M25" s="30">
        <v>1</v>
      </c>
      <c r="N25" s="31" t="s">
        <v>41</v>
      </c>
      <c r="O25" s="32">
        <f>+O26+O34+O55+O69+O71</f>
        <v>0</v>
      </c>
      <c r="P25" s="28"/>
    </row>
    <row r="26" spans="1:17" x14ac:dyDescent="0.15">
      <c r="E26" s="1">
        <v>7</v>
      </c>
      <c r="G26" s="1">
        <v>11</v>
      </c>
      <c r="K26" s="29" t="s">
        <v>47</v>
      </c>
      <c r="L26" s="29" t="s">
        <v>39</v>
      </c>
      <c r="M26" s="30">
        <v>1</v>
      </c>
      <c r="N26" s="31" t="s">
        <v>41</v>
      </c>
      <c r="O26" s="32">
        <f>+O27+O28+O29+O30+O31+O32+O33</f>
        <v>0</v>
      </c>
      <c r="P26" s="28"/>
    </row>
    <row r="27" spans="1:17" x14ac:dyDescent="0.15">
      <c r="E27" s="1">
        <v>8</v>
      </c>
      <c r="G27" s="1">
        <v>12</v>
      </c>
      <c r="K27" s="29" t="s">
        <v>48</v>
      </c>
      <c r="L27" s="29" t="s">
        <v>49</v>
      </c>
      <c r="M27" s="30">
        <v>1</v>
      </c>
      <c r="N27" s="31" t="s">
        <v>50</v>
      </c>
      <c r="O27" s="33"/>
      <c r="P27" s="28"/>
    </row>
    <row r="28" spans="1:17" x14ac:dyDescent="0.15">
      <c r="E28" s="1">
        <v>9</v>
      </c>
      <c r="G28" s="1">
        <v>12</v>
      </c>
      <c r="K28" s="29" t="s">
        <v>51</v>
      </c>
      <c r="L28" s="29" t="s">
        <v>52</v>
      </c>
      <c r="M28" s="30">
        <v>1</v>
      </c>
      <c r="N28" s="31" t="s">
        <v>50</v>
      </c>
      <c r="O28" s="33"/>
      <c r="P28" s="28"/>
    </row>
    <row r="29" spans="1:17" x14ac:dyDescent="0.15">
      <c r="E29" s="1">
        <v>10</v>
      </c>
      <c r="G29" s="1">
        <v>12</v>
      </c>
      <c r="K29" s="29" t="s">
        <v>53</v>
      </c>
      <c r="L29" s="29" t="s">
        <v>49</v>
      </c>
      <c r="M29" s="30">
        <v>1</v>
      </c>
      <c r="N29" s="31" t="s">
        <v>50</v>
      </c>
      <c r="O29" s="33"/>
      <c r="P29" s="28"/>
    </row>
    <row r="30" spans="1:17" x14ac:dyDescent="0.15">
      <c r="E30" s="1">
        <v>11</v>
      </c>
      <c r="G30" s="1">
        <v>12</v>
      </c>
      <c r="K30" s="29" t="s">
        <v>54</v>
      </c>
      <c r="L30" s="29" t="s">
        <v>52</v>
      </c>
      <c r="M30" s="30">
        <v>1</v>
      </c>
      <c r="N30" s="31" t="s">
        <v>50</v>
      </c>
      <c r="O30" s="33"/>
      <c r="P30" s="28"/>
    </row>
    <row r="31" spans="1:17" x14ac:dyDescent="0.15">
      <c r="E31" s="1">
        <v>12</v>
      </c>
      <c r="G31" s="1">
        <v>12</v>
      </c>
      <c r="K31" s="29" t="s">
        <v>55</v>
      </c>
      <c r="L31" s="29" t="s">
        <v>56</v>
      </c>
      <c r="M31" s="30">
        <v>1</v>
      </c>
      <c r="N31" s="31" t="s">
        <v>50</v>
      </c>
      <c r="O31" s="33"/>
      <c r="P31" s="28"/>
    </row>
    <row r="32" spans="1:17" x14ac:dyDescent="0.15">
      <c r="E32" s="1">
        <v>13</v>
      </c>
      <c r="G32" s="1">
        <v>12</v>
      </c>
      <c r="K32" s="29" t="s">
        <v>57</v>
      </c>
      <c r="L32" s="29" t="s">
        <v>56</v>
      </c>
      <c r="M32" s="30">
        <v>1</v>
      </c>
      <c r="N32" s="31" t="s">
        <v>50</v>
      </c>
      <c r="O32" s="33"/>
      <c r="P32" s="28"/>
    </row>
    <row r="33" spans="5:16" x14ac:dyDescent="0.15">
      <c r="E33" s="1">
        <v>14</v>
      </c>
      <c r="G33" s="1">
        <v>12</v>
      </c>
      <c r="K33" s="29" t="s">
        <v>58</v>
      </c>
      <c r="L33" s="29" t="s">
        <v>59</v>
      </c>
      <c r="M33" s="30">
        <v>1</v>
      </c>
      <c r="N33" s="31" t="s">
        <v>50</v>
      </c>
      <c r="O33" s="33"/>
      <c r="P33" s="28"/>
    </row>
    <row r="34" spans="5:16" x14ac:dyDescent="0.15">
      <c r="E34" s="1">
        <v>15</v>
      </c>
      <c r="G34" s="1">
        <v>11</v>
      </c>
      <c r="K34" s="29" t="s">
        <v>60</v>
      </c>
      <c r="L34" s="29" t="s">
        <v>39</v>
      </c>
      <c r="M34" s="30">
        <v>1</v>
      </c>
      <c r="N34" s="31" t="s">
        <v>41</v>
      </c>
      <c r="O34" s="32">
        <f>+O35+O36+O37+O38+O39+O40+O41+O42+O43+O44+O45+O46+O47+O48+O49+O50+O51+O52+O53+O54</f>
        <v>0</v>
      </c>
      <c r="P34" s="28"/>
    </row>
    <row r="35" spans="5:16" x14ac:dyDescent="0.15">
      <c r="E35" s="1">
        <v>16</v>
      </c>
      <c r="G35" s="1">
        <v>12</v>
      </c>
      <c r="K35" s="29" t="s">
        <v>61</v>
      </c>
      <c r="L35" s="29" t="s">
        <v>62</v>
      </c>
      <c r="M35" s="30">
        <v>1</v>
      </c>
      <c r="N35" s="31" t="s">
        <v>41</v>
      </c>
      <c r="O35" s="33"/>
      <c r="P35" s="28"/>
    </row>
    <row r="36" spans="5:16" x14ac:dyDescent="0.15">
      <c r="E36" s="1">
        <v>17</v>
      </c>
      <c r="G36" s="1">
        <v>12</v>
      </c>
      <c r="K36" s="29" t="s">
        <v>63</v>
      </c>
      <c r="L36" s="29" t="s">
        <v>59</v>
      </c>
      <c r="M36" s="30">
        <v>1</v>
      </c>
      <c r="N36" s="31" t="s">
        <v>50</v>
      </c>
      <c r="O36" s="33"/>
      <c r="P36" s="28"/>
    </row>
    <row r="37" spans="5:16" x14ac:dyDescent="0.15">
      <c r="E37" s="1">
        <v>18</v>
      </c>
      <c r="G37" s="1">
        <v>12</v>
      </c>
      <c r="K37" s="29" t="s">
        <v>64</v>
      </c>
      <c r="L37" s="29" t="s">
        <v>56</v>
      </c>
      <c r="M37" s="30">
        <v>1</v>
      </c>
      <c r="N37" s="31" t="s">
        <v>50</v>
      </c>
      <c r="O37" s="33"/>
      <c r="P37" s="28"/>
    </row>
    <row r="38" spans="5:16" x14ac:dyDescent="0.15">
      <c r="E38" s="1">
        <v>19</v>
      </c>
      <c r="G38" s="1">
        <v>12</v>
      </c>
      <c r="K38" s="29" t="s">
        <v>65</v>
      </c>
      <c r="L38" s="29" t="s">
        <v>66</v>
      </c>
      <c r="M38" s="30">
        <v>1</v>
      </c>
      <c r="N38" s="31" t="s">
        <v>50</v>
      </c>
      <c r="O38" s="33"/>
      <c r="P38" s="28"/>
    </row>
    <row r="39" spans="5:16" x14ac:dyDescent="0.15">
      <c r="E39" s="1">
        <v>20</v>
      </c>
      <c r="G39" s="1">
        <v>12</v>
      </c>
      <c r="K39" s="29" t="s">
        <v>67</v>
      </c>
      <c r="L39" s="29" t="s">
        <v>59</v>
      </c>
      <c r="M39" s="30">
        <v>1</v>
      </c>
      <c r="N39" s="31" t="s">
        <v>50</v>
      </c>
      <c r="O39" s="33"/>
      <c r="P39" s="28"/>
    </row>
    <row r="40" spans="5:16" x14ac:dyDescent="0.15">
      <c r="E40" s="1">
        <v>21</v>
      </c>
      <c r="G40" s="1">
        <v>12</v>
      </c>
      <c r="K40" s="29" t="s">
        <v>68</v>
      </c>
      <c r="L40" s="29" t="s">
        <v>59</v>
      </c>
      <c r="M40" s="30">
        <v>1</v>
      </c>
      <c r="N40" s="31" t="s">
        <v>69</v>
      </c>
      <c r="O40" s="33"/>
      <c r="P40" s="28"/>
    </row>
    <row r="41" spans="5:16" x14ac:dyDescent="0.15">
      <c r="E41" s="1">
        <v>22</v>
      </c>
      <c r="G41" s="1">
        <v>12</v>
      </c>
      <c r="K41" s="29" t="s">
        <v>70</v>
      </c>
      <c r="L41" s="29" t="s">
        <v>71</v>
      </c>
      <c r="M41" s="30">
        <v>1</v>
      </c>
      <c r="N41" s="31" t="s">
        <v>69</v>
      </c>
      <c r="O41" s="33"/>
      <c r="P41" s="28"/>
    </row>
    <row r="42" spans="5:16" x14ac:dyDescent="0.15">
      <c r="E42" s="1">
        <v>23</v>
      </c>
      <c r="G42" s="1">
        <v>12</v>
      </c>
      <c r="K42" s="29" t="s">
        <v>72</v>
      </c>
      <c r="L42" s="29" t="s">
        <v>59</v>
      </c>
      <c r="M42" s="30">
        <v>1</v>
      </c>
      <c r="N42" s="31" t="s">
        <v>50</v>
      </c>
      <c r="O42" s="33"/>
      <c r="P42" s="28"/>
    </row>
    <row r="43" spans="5:16" x14ac:dyDescent="0.15">
      <c r="E43" s="1">
        <v>24</v>
      </c>
      <c r="G43" s="1">
        <v>12</v>
      </c>
      <c r="K43" s="29" t="s">
        <v>73</v>
      </c>
      <c r="L43" s="29" t="s">
        <v>56</v>
      </c>
      <c r="M43" s="30">
        <v>1</v>
      </c>
      <c r="N43" s="31" t="s">
        <v>50</v>
      </c>
      <c r="O43" s="33"/>
      <c r="P43" s="28"/>
    </row>
    <row r="44" spans="5:16" x14ac:dyDescent="0.15">
      <c r="E44" s="1">
        <v>25</v>
      </c>
      <c r="G44" s="1">
        <v>12</v>
      </c>
      <c r="K44" s="29" t="s">
        <v>74</v>
      </c>
      <c r="L44" s="29" t="s">
        <v>66</v>
      </c>
      <c r="M44" s="30">
        <v>1</v>
      </c>
      <c r="N44" s="31" t="s">
        <v>50</v>
      </c>
      <c r="O44" s="33"/>
      <c r="P44" s="28"/>
    </row>
    <row r="45" spans="5:16" x14ac:dyDescent="0.15">
      <c r="E45" s="1">
        <v>26</v>
      </c>
      <c r="G45" s="1">
        <v>12</v>
      </c>
      <c r="K45" s="29" t="s">
        <v>75</v>
      </c>
      <c r="L45" s="29" t="s">
        <v>56</v>
      </c>
      <c r="M45" s="30">
        <v>1</v>
      </c>
      <c r="N45" s="31" t="s">
        <v>50</v>
      </c>
      <c r="O45" s="33"/>
      <c r="P45" s="28"/>
    </row>
    <row r="46" spans="5:16" x14ac:dyDescent="0.15">
      <c r="E46" s="1">
        <v>27</v>
      </c>
      <c r="G46" s="1">
        <v>12</v>
      </c>
      <c r="K46" s="29" t="s">
        <v>76</v>
      </c>
      <c r="L46" s="29" t="s">
        <v>66</v>
      </c>
      <c r="M46" s="30">
        <v>1</v>
      </c>
      <c r="N46" s="31" t="s">
        <v>50</v>
      </c>
      <c r="O46" s="33"/>
      <c r="P46" s="28"/>
    </row>
    <row r="47" spans="5:16" x14ac:dyDescent="0.15">
      <c r="E47" s="1">
        <v>28</v>
      </c>
      <c r="G47" s="1">
        <v>12</v>
      </c>
      <c r="K47" s="29" t="s">
        <v>77</v>
      </c>
      <c r="L47" s="29" t="s">
        <v>66</v>
      </c>
      <c r="M47" s="30">
        <v>1</v>
      </c>
      <c r="N47" s="31" t="s">
        <v>78</v>
      </c>
      <c r="O47" s="33"/>
      <c r="P47" s="28"/>
    </row>
    <row r="48" spans="5:16" x14ac:dyDescent="0.15">
      <c r="E48" s="1">
        <v>29</v>
      </c>
      <c r="G48" s="1">
        <v>12</v>
      </c>
      <c r="K48" s="29" t="s">
        <v>79</v>
      </c>
      <c r="L48" s="29" t="s">
        <v>59</v>
      </c>
      <c r="M48" s="30">
        <v>1</v>
      </c>
      <c r="N48" s="31" t="s">
        <v>50</v>
      </c>
      <c r="O48" s="33"/>
      <c r="P48" s="28"/>
    </row>
    <row r="49" spans="5:16" x14ac:dyDescent="0.15">
      <c r="E49" s="1">
        <v>30</v>
      </c>
      <c r="G49" s="1">
        <v>12</v>
      </c>
      <c r="K49" s="29" t="s">
        <v>80</v>
      </c>
      <c r="L49" s="29" t="s">
        <v>66</v>
      </c>
      <c r="M49" s="30">
        <v>1</v>
      </c>
      <c r="N49" s="31" t="s">
        <v>78</v>
      </c>
      <c r="O49" s="33"/>
      <c r="P49" s="28"/>
    </row>
    <row r="50" spans="5:16" x14ac:dyDescent="0.15">
      <c r="E50" s="1">
        <v>31</v>
      </c>
      <c r="G50" s="1">
        <v>12</v>
      </c>
      <c r="K50" s="29" t="s">
        <v>81</v>
      </c>
      <c r="L50" s="29" t="s">
        <v>59</v>
      </c>
      <c r="M50" s="30">
        <v>1</v>
      </c>
      <c r="N50" s="31" t="s">
        <v>50</v>
      </c>
      <c r="O50" s="33"/>
      <c r="P50" s="28"/>
    </row>
    <row r="51" spans="5:16" x14ac:dyDescent="0.15">
      <c r="E51" s="1">
        <v>32</v>
      </c>
      <c r="G51" s="1">
        <v>12</v>
      </c>
      <c r="K51" s="29" t="s">
        <v>82</v>
      </c>
      <c r="L51" s="29" t="s">
        <v>83</v>
      </c>
      <c r="M51" s="30">
        <v>1</v>
      </c>
      <c r="N51" s="31" t="s">
        <v>69</v>
      </c>
      <c r="O51" s="33"/>
      <c r="P51" s="28"/>
    </row>
    <row r="52" spans="5:16" x14ac:dyDescent="0.15">
      <c r="E52" s="1">
        <v>33</v>
      </c>
      <c r="G52" s="1">
        <v>12</v>
      </c>
      <c r="K52" s="29" t="s">
        <v>84</v>
      </c>
      <c r="L52" s="29" t="s">
        <v>83</v>
      </c>
      <c r="M52" s="30">
        <v>1</v>
      </c>
      <c r="N52" s="31" t="s">
        <v>69</v>
      </c>
      <c r="O52" s="33"/>
      <c r="P52" s="28"/>
    </row>
    <row r="53" spans="5:16" x14ac:dyDescent="0.15">
      <c r="E53" s="1">
        <v>34</v>
      </c>
      <c r="G53" s="1">
        <v>12</v>
      </c>
      <c r="K53" s="29" t="s">
        <v>85</v>
      </c>
      <c r="L53" s="29" t="s">
        <v>83</v>
      </c>
      <c r="M53" s="30">
        <v>1</v>
      </c>
      <c r="N53" s="31" t="s">
        <v>50</v>
      </c>
      <c r="O53" s="33"/>
      <c r="P53" s="28"/>
    </row>
    <row r="54" spans="5:16" x14ac:dyDescent="0.15">
      <c r="E54" s="1">
        <v>35</v>
      </c>
      <c r="G54" s="1">
        <v>12</v>
      </c>
      <c r="K54" s="29" t="s">
        <v>86</v>
      </c>
      <c r="L54" s="29" t="s">
        <v>59</v>
      </c>
      <c r="M54" s="30">
        <v>6</v>
      </c>
      <c r="N54" s="31" t="s">
        <v>50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87</v>
      </c>
      <c r="L55" s="29" t="s">
        <v>39</v>
      </c>
      <c r="M55" s="30">
        <v>1</v>
      </c>
      <c r="N55" s="31" t="s">
        <v>41</v>
      </c>
      <c r="O55" s="32">
        <f>+O56+O57+O58+O59+O60+O61+O62+O63+O64+O65+O66+O67+O68</f>
        <v>0</v>
      </c>
      <c r="P55" s="28"/>
    </row>
    <row r="56" spans="5:16" x14ac:dyDescent="0.15">
      <c r="E56" s="1">
        <v>37</v>
      </c>
      <c r="G56" s="1">
        <v>12</v>
      </c>
      <c r="K56" s="29" t="s">
        <v>88</v>
      </c>
      <c r="L56" s="29" t="s">
        <v>59</v>
      </c>
      <c r="M56" s="30">
        <v>1</v>
      </c>
      <c r="N56" s="31" t="s">
        <v>50</v>
      </c>
      <c r="O56" s="33"/>
      <c r="P56" s="28"/>
    </row>
    <row r="57" spans="5:16" x14ac:dyDescent="0.15">
      <c r="E57" s="1">
        <v>38</v>
      </c>
      <c r="G57" s="1">
        <v>12</v>
      </c>
      <c r="K57" s="29" t="s">
        <v>89</v>
      </c>
      <c r="L57" s="29" t="s">
        <v>59</v>
      </c>
      <c r="M57" s="30">
        <v>1</v>
      </c>
      <c r="N57" s="31" t="s">
        <v>50</v>
      </c>
      <c r="O57" s="33"/>
      <c r="P57" s="28"/>
    </row>
    <row r="58" spans="5:16" x14ac:dyDescent="0.15">
      <c r="E58" s="1">
        <v>39</v>
      </c>
      <c r="G58" s="1">
        <v>12</v>
      </c>
      <c r="K58" s="29" t="s">
        <v>90</v>
      </c>
      <c r="L58" s="29" t="s">
        <v>91</v>
      </c>
      <c r="M58" s="30">
        <v>1</v>
      </c>
      <c r="N58" s="31" t="s">
        <v>50</v>
      </c>
      <c r="O58" s="33"/>
      <c r="P58" s="28"/>
    </row>
    <row r="59" spans="5:16" x14ac:dyDescent="0.15">
      <c r="E59" s="1">
        <v>40</v>
      </c>
      <c r="G59" s="1">
        <v>12</v>
      </c>
      <c r="K59" s="29" t="s">
        <v>92</v>
      </c>
      <c r="L59" s="29" t="s">
        <v>83</v>
      </c>
      <c r="M59" s="30">
        <v>1</v>
      </c>
      <c r="N59" s="31" t="s">
        <v>50</v>
      </c>
      <c r="O59" s="33"/>
      <c r="P59" s="28"/>
    </row>
    <row r="60" spans="5:16" x14ac:dyDescent="0.15">
      <c r="E60" s="1">
        <v>41</v>
      </c>
      <c r="G60" s="1">
        <v>12</v>
      </c>
      <c r="K60" s="29" t="s">
        <v>93</v>
      </c>
      <c r="L60" s="29" t="s">
        <v>94</v>
      </c>
      <c r="M60" s="30">
        <v>1</v>
      </c>
      <c r="N60" s="31" t="s">
        <v>69</v>
      </c>
      <c r="O60" s="33"/>
      <c r="P60" s="28"/>
    </row>
    <row r="61" spans="5:16" x14ac:dyDescent="0.15">
      <c r="E61" s="1">
        <v>42</v>
      </c>
      <c r="G61" s="1">
        <v>12</v>
      </c>
      <c r="K61" s="29" t="s">
        <v>95</v>
      </c>
      <c r="L61" s="29" t="s">
        <v>96</v>
      </c>
      <c r="M61" s="30">
        <v>1</v>
      </c>
      <c r="N61" s="31" t="s">
        <v>50</v>
      </c>
      <c r="O61" s="33"/>
      <c r="P61" s="28"/>
    </row>
    <row r="62" spans="5:16" x14ac:dyDescent="0.15">
      <c r="E62" s="1">
        <v>43</v>
      </c>
      <c r="G62" s="1">
        <v>12</v>
      </c>
      <c r="K62" s="29" t="s">
        <v>97</v>
      </c>
      <c r="L62" s="29" t="s">
        <v>98</v>
      </c>
      <c r="M62" s="30">
        <v>1</v>
      </c>
      <c r="N62" s="31" t="s">
        <v>41</v>
      </c>
      <c r="O62" s="33"/>
      <c r="P62" s="28"/>
    </row>
    <row r="63" spans="5:16" x14ac:dyDescent="0.15">
      <c r="E63" s="1">
        <v>44</v>
      </c>
      <c r="G63" s="1">
        <v>12</v>
      </c>
      <c r="K63" s="29" t="s">
        <v>99</v>
      </c>
      <c r="L63" s="29" t="s">
        <v>98</v>
      </c>
      <c r="M63" s="30">
        <v>1</v>
      </c>
      <c r="N63" s="31" t="s">
        <v>41</v>
      </c>
      <c r="O63" s="33"/>
      <c r="P63" s="28"/>
    </row>
    <row r="64" spans="5:16" x14ac:dyDescent="0.15">
      <c r="E64" s="1">
        <v>45</v>
      </c>
      <c r="G64" s="1">
        <v>12</v>
      </c>
      <c r="K64" s="29" t="s">
        <v>100</v>
      </c>
      <c r="L64" s="29" t="s">
        <v>98</v>
      </c>
      <c r="M64" s="30">
        <v>1</v>
      </c>
      <c r="N64" s="31" t="s">
        <v>41</v>
      </c>
      <c r="O64" s="33"/>
      <c r="P64" s="28"/>
    </row>
    <row r="65" spans="5:16" x14ac:dyDescent="0.15">
      <c r="E65" s="1">
        <v>46</v>
      </c>
      <c r="G65" s="1">
        <v>12</v>
      </c>
      <c r="K65" s="29" t="s">
        <v>101</v>
      </c>
      <c r="L65" s="29" t="s">
        <v>98</v>
      </c>
      <c r="M65" s="30">
        <v>1</v>
      </c>
      <c r="N65" s="31" t="s">
        <v>50</v>
      </c>
      <c r="O65" s="33"/>
      <c r="P65" s="28"/>
    </row>
    <row r="66" spans="5:16" x14ac:dyDescent="0.15">
      <c r="E66" s="1">
        <v>47</v>
      </c>
      <c r="G66" s="1">
        <v>12</v>
      </c>
      <c r="K66" s="29" t="s">
        <v>102</v>
      </c>
      <c r="L66" s="29" t="s">
        <v>98</v>
      </c>
      <c r="M66" s="30">
        <v>1</v>
      </c>
      <c r="N66" s="31" t="s">
        <v>50</v>
      </c>
      <c r="O66" s="33"/>
      <c r="P66" s="28"/>
    </row>
    <row r="67" spans="5:16" x14ac:dyDescent="0.15">
      <c r="E67" s="1">
        <v>48</v>
      </c>
      <c r="G67" s="1">
        <v>12</v>
      </c>
      <c r="K67" s="29" t="s">
        <v>103</v>
      </c>
      <c r="L67" s="29" t="s">
        <v>98</v>
      </c>
      <c r="M67" s="30">
        <v>1</v>
      </c>
      <c r="N67" s="31" t="s">
        <v>41</v>
      </c>
      <c r="O67" s="33"/>
      <c r="P67" s="28"/>
    </row>
    <row r="68" spans="5:16" x14ac:dyDescent="0.15">
      <c r="E68" s="1">
        <v>49</v>
      </c>
      <c r="G68" s="1">
        <v>12</v>
      </c>
      <c r="K68" s="29" t="s">
        <v>104</v>
      </c>
      <c r="L68" s="29" t="s">
        <v>98</v>
      </c>
      <c r="M68" s="30">
        <v>1</v>
      </c>
      <c r="N68" s="31" t="s">
        <v>50</v>
      </c>
      <c r="O68" s="33"/>
      <c r="P68" s="28"/>
    </row>
    <row r="69" spans="5:16" x14ac:dyDescent="0.15">
      <c r="E69" s="1">
        <v>50</v>
      </c>
      <c r="G69" s="1">
        <v>11</v>
      </c>
      <c r="K69" s="29" t="s">
        <v>105</v>
      </c>
      <c r="L69" s="29" t="s">
        <v>39</v>
      </c>
      <c r="M69" s="30">
        <v>1</v>
      </c>
      <c r="N69" s="31" t="s">
        <v>41</v>
      </c>
      <c r="O69" s="32">
        <f>+O70</f>
        <v>0</v>
      </c>
      <c r="P69" s="28"/>
    </row>
    <row r="70" spans="5:16" ht="40.5" x14ac:dyDescent="0.15">
      <c r="E70" s="1">
        <v>51</v>
      </c>
      <c r="G70" s="1">
        <v>12</v>
      </c>
      <c r="K70" s="29" t="s">
        <v>106</v>
      </c>
      <c r="L70" s="29" t="s">
        <v>107</v>
      </c>
      <c r="M70" s="30">
        <v>1</v>
      </c>
      <c r="N70" s="31" t="s">
        <v>108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109</v>
      </c>
      <c r="L71" s="29" t="s">
        <v>39</v>
      </c>
      <c r="M71" s="30">
        <v>1</v>
      </c>
      <c r="N71" s="31" t="s">
        <v>41</v>
      </c>
      <c r="O71" s="32">
        <f>+O72</f>
        <v>0</v>
      </c>
      <c r="P71" s="28"/>
    </row>
    <row r="72" spans="5:16" x14ac:dyDescent="0.15">
      <c r="E72" s="1">
        <v>53</v>
      </c>
      <c r="G72" s="1">
        <v>12</v>
      </c>
      <c r="K72" s="29" t="s">
        <v>110</v>
      </c>
      <c r="L72" s="29" t="s">
        <v>111</v>
      </c>
      <c r="M72" s="30">
        <v>1</v>
      </c>
      <c r="N72" s="31" t="s">
        <v>41</v>
      </c>
      <c r="O72" s="33"/>
      <c r="P72" s="28"/>
    </row>
    <row r="73" spans="5:16" x14ac:dyDescent="0.15">
      <c r="E73" s="1">
        <v>54</v>
      </c>
      <c r="G73" s="1">
        <v>10</v>
      </c>
      <c r="K73" s="29" t="s">
        <v>112</v>
      </c>
      <c r="L73" s="29" t="s">
        <v>113</v>
      </c>
      <c r="M73" s="30">
        <v>1</v>
      </c>
      <c r="N73" s="31" t="s">
        <v>41</v>
      </c>
      <c r="O73" s="32">
        <f>+O74+O82+O105+O119+O121</f>
        <v>0</v>
      </c>
      <c r="P73" s="28"/>
    </row>
    <row r="74" spans="5:16" x14ac:dyDescent="0.15">
      <c r="E74" s="1">
        <v>55</v>
      </c>
      <c r="G74" s="1">
        <v>11</v>
      </c>
      <c r="K74" s="29" t="s">
        <v>114</v>
      </c>
      <c r="L74" s="29" t="s">
        <v>39</v>
      </c>
      <c r="M74" s="30">
        <v>2</v>
      </c>
      <c r="N74" s="31" t="s">
        <v>41</v>
      </c>
      <c r="O74" s="32">
        <f>(+O75+O76+O77+O78+O79+O80+O81)*2</f>
        <v>0</v>
      </c>
      <c r="P74" s="28"/>
    </row>
    <row r="75" spans="5:16" x14ac:dyDescent="0.15">
      <c r="E75" s="1">
        <v>56</v>
      </c>
      <c r="G75" s="1">
        <v>12</v>
      </c>
      <c r="K75" s="29" t="s">
        <v>115</v>
      </c>
      <c r="L75" s="29" t="s">
        <v>49</v>
      </c>
      <c r="M75" s="30">
        <v>1</v>
      </c>
      <c r="N75" s="31" t="s">
        <v>50</v>
      </c>
      <c r="O75" s="33"/>
      <c r="P75" s="28"/>
    </row>
    <row r="76" spans="5:16" x14ac:dyDescent="0.15">
      <c r="E76" s="1">
        <v>57</v>
      </c>
      <c r="G76" s="1">
        <v>12</v>
      </c>
      <c r="K76" s="29" t="s">
        <v>116</v>
      </c>
      <c r="L76" s="29" t="s">
        <v>52</v>
      </c>
      <c r="M76" s="30">
        <v>1</v>
      </c>
      <c r="N76" s="31" t="s">
        <v>50</v>
      </c>
      <c r="O76" s="33"/>
      <c r="P76" s="28"/>
    </row>
    <row r="77" spans="5:16" x14ac:dyDescent="0.15">
      <c r="E77" s="1">
        <v>58</v>
      </c>
      <c r="G77" s="1">
        <v>12</v>
      </c>
      <c r="K77" s="29" t="s">
        <v>117</v>
      </c>
      <c r="L77" s="29" t="s">
        <v>49</v>
      </c>
      <c r="M77" s="30">
        <v>2</v>
      </c>
      <c r="N77" s="31" t="s">
        <v>50</v>
      </c>
      <c r="O77" s="33"/>
      <c r="P77" s="28"/>
    </row>
    <row r="78" spans="5:16" x14ac:dyDescent="0.15">
      <c r="E78" s="1">
        <v>59</v>
      </c>
      <c r="G78" s="1">
        <v>12</v>
      </c>
      <c r="K78" s="29" t="s">
        <v>118</v>
      </c>
      <c r="L78" s="29" t="s">
        <v>52</v>
      </c>
      <c r="M78" s="30">
        <v>2</v>
      </c>
      <c r="N78" s="31" t="s">
        <v>50</v>
      </c>
      <c r="O78" s="33"/>
      <c r="P78" s="28"/>
    </row>
    <row r="79" spans="5:16" x14ac:dyDescent="0.15">
      <c r="E79" s="1">
        <v>60</v>
      </c>
      <c r="G79" s="1">
        <v>12</v>
      </c>
      <c r="K79" s="29" t="s">
        <v>119</v>
      </c>
      <c r="L79" s="29" t="s">
        <v>56</v>
      </c>
      <c r="M79" s="30">
        <v>1</v>
      </c>
      <c r="N79" s="31" t="s">
        <v>50</v>
      </c>
      <c r="O79" s="33"/>
      <c r="P79" s="28"/>
    </row>
    <row r="80" spans="5:16" x14ac:dyDescent="0.15">
      <c r="E80" s="1">
        <v>61</v>
      </c>
      <c r="G80" s="1">
        <v>12</v>
      </c>
      <c r="K80" s="29" t="s">
        <v>120</v>
      </c>
      <c r="L80" s="29" t="s">
        <v>56</v>
      </c>
      <c r="M80" s="30">
        <v>1</v>
      </c>
      <c r="N80" s="31" t="s">
        <v>50</v>
      </c>
      <c r="O80" s="33"/>
      <c r="P80" s="28"/>
    </row>
    <row r="81" spans="5:16" x14ac:dyDescent="0.15">
      <c r="E81" s="1">
        <v>62</v>
      </c>
      <c r="G81" s="1">
        <v>12</v>
      </c>
      <c r="K81" s="29" t="s">
        <v>121</v>
      </c>
      <c r="L81" s="29" t="s">
        <v>59</v>
      </c>
      <c r="M81" s="30">
        <v>1</v>
      </c>
      <c r="N81" s="31" t="s">
        <v>50</v>
      </c>
      <c r="O81" s="33"/>
      <c r="P81" s="28"/>
    </row>
    <row r="82" spans="5:16" x14ac:dyDescent="0.15">
      <c r="E82" s="1">
        <v>63</v>
      </c>
      <c r="G82" s="1">
        <v>11</v>
      </c>
      <c r="K82" s="29" t="s">
        <v>122</v>
      </c>
      <c r="L82" s="29" t="s">
        <v>39</v>
      </c>
      <c r="M82" s="30">
        <v>2</v>
      </c>
      <c r="N82" s="31" t="s">
        <v>41</v>
      </c>
      <c r="O82" s="32">
        <f>(+O83+O84+O85+O86+O87+O88+O89+O90+O91+O92+O93+O94+O95+O96+O97+O98+O99+O100+O101+O102+O103+O104)*2</f>
        <v>0</v>
      </c>
      <c r="P82" s="28"/>
    </row>
    <row r="83" spans="5:16" x14ac:dyDescent="0.15">
      <c r="E83" s="1">
        <v>64</v>
      </c>
      <c r="G83" s="1">
        <v>12</v>
      </c>
      <c r="K83" s="29" t="s">
        <v>61</v>
      </c>
      <c r="L83" s="29" t="s">
        <v>62</v>
      </c>
      <c r="M83" s="30">
        <v>1</v>
      </c>
      <c r="N83" s="31" t="s">
        <v>41</v>
      </c>
      <c r="O83" s="33"/>
      <c r="P83" s="28"/>
    </row>
    <row r="84" spans="5:16" x14ac:dyDescent="0.15">
      <c r="E84" s="1">
        <v>65</v>
      </c>
      <c r="G84" s="1">
        <v>12</v>
      </c>
      <c r="K84" s="29" t="s">
        <v>123</v>
      </c>
      <c r="L84" s="29" t="s">
        <v>59</v>
      </c>
      <c r="M84" s="30">
        <v>1</v>
      </c>
      <c r="N84" s="31" t="s">
        <v>50</v>
      </c>
      <c r="O84" s="33"/>
      <c r="P84" s="28"/>
    </row>
    <row r="85" spans="5:16" x14ac:dyDescent="0.15">
      <c r="E85" s="1">
        <v>66</v>
      </c>
      <c r="G85" s="1">
        <v>12</v>
      </c>
      <c r="K85" s="29" t="s">
        <v>124</v>
      </c>
      <c r="L85" s="29" t="s">
        <v>56</v>
      </c>
      <c r="M85" s="30">
        <v>1</v>
      </c>
      <c r="N85" s="31" t="s">
        <v>50</v>
      </c>
      <c r="O85" s="33"/>
      <c r="P85" s="28"/>
    </row>
    <row r="86" spans="5:16" x14ac:dyDescent="0.15">
      <c r="E86" s="1">
        <v>67</v>
      </c>
      <c r="G86" s="1">
        <v>12</v>
      </c>
      <c r="K86" s="29" t="s">
        <v>125</v>
      </c>
      <c r="L86" s="29" t="s">
        <v>66</v>
      </c>
      <c r="M86" s="30">
        <v>1</v>
      </c>
      <c r="N86" s="31" t="s">
        <v>50</v>
      </c>
      <c r="O86" s="33"/>
      <c r="P86" s="28"/>
    </row>
    <row r="87" spans="5:16" x14ac:dyDescent="0.15">
      <c r="E87" s="1">
        <v>68</v>
      </c>
      <c r="G87" s="1">
        <v>12</v>
      </c>
      <c r="K87" s="29" t="s">
        <v>126</v>
      </c>
      <c r="L87" s="29" t="s">
        <v>59</v>
      </c>
      <c r="M87" s="30">
        <v>1</v>
      </c>
      <c r="N87" s="31" t="s">
        <v>50</v>
      </c>
      <c r="O87" s="33"/>
      <c r="P87" s="28"/>
    </row>
    <row r="88" spans="5:16" x14ac:dyDescent="0.15">
      <c r="E88" s="1">
        <v>69</v>
      </c>
      <c r="G88" s="1">
        <v>12</v>
      </c>
      <c r="K88" s="29" t="s">
        <v>127</v>
      </c>
      <c r="L88" s="29" t="s">
        <v>59</v>
      </c>
      <c r="M88" s="30">
        <v>1</v>
      </c>
      <c r="N88" s="31" t="s">
        <v>69</v>
      </c>
      <c r="O88" s="33"/>
      <c r="P88" s="28"/>
    </row>
    <row r="89" spans="5:16" x14ac:dyDescent="0.15">
      <c r="E89" s="1">
        <v>70</v>
      </c>
      <c r="G89" s="1">
        <v>12</v>
      </c>
      <c r="K89" s="29" t="s">
        <v>128</v>
      </c>
      <c r="L89" s="29" t="s">
        <v>71</v>
      </c>
      <c r="M89" s="30">
        <v>1</v>
      </c>
      <c r="N89" s="31" t="s">
        <v>69</v>
      </c>
      <c r="O89" s="33"/>
      <c r="P89" s="28"/>
    </row>
    <row r="90" spans="5:16" x14ac:dyDescent="0.15">
      <c r="E90" s="1">
        <v>71</v>
      </c>
      <c r="G90" s="1">
        <v>12</v>
      </c>
      <c r="K90" s="29" t="s">
        <v>129</v>
      </c>
      <c r="L90" s="29" t="s">
        <v>59</v>
      </c>
      <c r="M90" s="30">
        <v>1</v>
      </c>
      <c r="N90" s="31" t="s">
        <v>50</v>
      </c>
      <c r="O90" s="33"/>
      <c r="P90" s="28"/>
    </row>
    <row r="91" spans="5:16" x14ac:dyDescent="0.15">
      <c r="E91" s="1">
        <v>72</v>
      </c>
      <c r="G91" s="1">
        <v>12</v>
      </c>
      <c r="K91" s="29" t="s">
        <v>130</v>
      </c>
      <c r="L91" s="29" t="s">
        <v>66</v>
      </c>
      <c r="M91" s="30">
        <v>2</v>
      </c>
      <c r="N91" s="31" t="s">
        <v>50</v>
      </c>
      <c r="O91" s="33"/>
      <c r="P91" s="28"/>
    </row>
    <row r="92" spans="5:16" x14ac:dyDescent="0.15">
      <c r="E92" s="1">
        <v>73</v>
      </c>
      <c r="G92" s="1">
        <v>12</v>
      </c>
      <c r="K92" s="29" t="s">
        <v>131</v>
      </c>
      <c r="L92" s="29" t="s">
        <v>56</v>
      </c>
      <c r="M92" s="30">
        <v>2</v>
      </c>
      <c r="N92" s="31" t="s">
        <v>50</v>
      </c>
      <c r="O92" s="33"/>
      <c r="P92" s="28"/>
    </row>
    <row r="93" spans="5:16" x14ac:dyDescent="0.15">
      <c r="E93" s="1">
        <v>74</v>
      </c>
      <c r="G93" s="1">
        <v>12</v>
      </c>
      <c r="K93" s="29" t="s">
        <v>132</v>
      </c>
      <c r="L93" s="29" t="s">
        <v>59</v>
      </c>
      <c r="M93" s="30">
        <v>1</v>
      </c>
      <c r="N93" s="31" t="s">
        <v>50</v>
      </c>
      <c r="O93" s="33"/>
      <c r="P93" s="28"/>
    </row>
    <row r="94" spans="5:16" x14ac:dyDescent="0.15">
      <c r="E94" s="1">
        <v>75</v>
      </c>
      <c r="G94" s="1">
        <v>12</v>
      </c>
      <c r="K94" s="29" t="s">
        <v>133</v>
      </c>
      <c r="L94" s="29" t="s">
        <v>56</v>
      </c>
      <c r="M94" s="30">
        <v>1</v>
      </c>
      <c r="N94" s="31" t="s">
        <v>50</v>
      </c>
      <c r="O94" s="33"/>
      <c r="P94" s="28"/>
    </row>
    <row r="95" spans="5:16" x14ac:dyDescent="0.15">
      <c r="E95" s="1">
        <v>76</v>
      </c>
      <c r="G95" s="1">
        <v>12</v>
      </c>
      <c r="K95" s="29" t="s">
        <v>134</v>
      </c>
      <c r="L95" s="29" t="s">
        <v>66</v>
      </c>
      <c r="M95" s="30">
        <v>1</v>
      </c>
      <c r="N95" s="31" t="s">
        <v>50</v>
      </c>
      <c r="O95" s="33"/>
      <c r="P95" s="28"/>
    </row>
    <row r="96" spans="5:16" x14ac:dyDescent="0.15">
      <c r="E96" s="1">
        <v>77</v>
      </c>
      <c r="G96" s="1">
        <v>12</v>
      </c>
      <c r="K96" s="29" t="s">
        <v>135</v>
      </c>
      <c r="L96" s="29" t="s">
        <v>66</v>
      </c>
      <c r="M96" s="30">
        <v>1</v>
      </c>
      <c r="N96" s="31" t="s">
        <v>78</v>
      </c>
      <c r="O96" s="33"/>
      <c r="P96" s="28"/>
    </row>
    <row r="97" spans="5:16" x14ac:dyDescent="0.15">
      <c r="E97" s="1">
        <v>78</v>
      </c>
      <c r="G97" s="1">
        <v>12</v>
      </c>
      <c r="K97" s="29" t="s">
        <v>136</v>
      </c>
      <c r="L97" s="29" t="s">
        <v>59</v>
      </c>
      <c r="M97" s="30">
        <v>1</v>
      </c>
      <c r="N97" s="31" t="s">
        <v>50</v>
      </c>
      <c r="O97" s="33"/>
      <c r="P97" s="28"/>
    </row>
    <row r="98" spans="5:16" x14ac:dyDescent="0.15">
      <c r="E98" s="1">
        <v>79</v>
      </c>
      <c r="G98" s="1">
        <v>12</v>
      </c>
      <c r="K98" s="29" t="s">
        <v>137</v>
      </c>
      <c r="L98" s="29" t="s">
        <v>66</v>
      </c>
      <c r="M98" s="30">
        <v>1</v>
      </c>
      <c r="N98" s="31" t="s">
        <v>78</v>
      </c>
      <c r="O98" s="33"/>
      <c r="P98" s="28"/>
    </row>
    <row r="99" spans="5:16" x14ac:dyDescent="0.15">
      <c r="E99" s="1">
        <v>80</v>
      </c>
      <c r="G99" s="1">
        <v>12</v>
      </c>
      <c r="K99" s="29" t="s">
        <v>138</v>
      </c>
      <c r="L99" s="29" t="s">
        <v>59</v>
      </c>
      <c r="M99" s="30">
        <v>1</v>
      </c>
      <c r="N99" s="31" t="s">
        <v>50</v>
      </c>
      <c r="O99" s="33"/>
      <c r="P99" s="28"/>
    </row>
    <row r="100" spans="5:16" x14ac:dyDescent="0.15">
      <c r="E100" s="1">
        <v>81</v>
      </c>
      <c r="G100" s="1">
        <v>12</v>
      </c>
      <c r="K100" s="29" t="s">
        <v>139</v>
      </c>
      <c r="L100" s="29" t="s">
        <v>83</v>
      </c>
      <c r="M100" s="30">
        <v>2</v>
      </c>
      <c r="N100" s="31" t="s">
        <v>50</v>
      </c>
      <c r="O100" s="33"/>
      <c r="P100" s="28"/>
    </row>
    <row r="101" spans="5:16" x14ac:dyDescent="0.15">
      <c r="E101" s="1">
        <v>82</v>
      </c>
      <c r="G101" s="1">
        <v>12</v>
      </c>
      <c r="K101" s="29" t="s">
        <v>140</v>
      </c>
      <c r="L101" s="29" t="s">
        <v>83</v>
      </c>
      <c r="M101" s="30">
        <v>1</v>
      </c>
      <c r="N101" s="31" t="s">
        <v>50</v>
      </c>
      <c r="O101" s="33"/>
      <c r="P101" s="28"/>
    </row>
    <row r="102" spans="5:16" x14ac:dyDescent="0.15">
      <c r="E102" s="1">
        <v>83</v>
      </c>
      <c r="G102" s="1">
        <v>12</v>
      </c>
      <c r="K102" s="29" t="s">
        <v>141</v>
      </c>
      <c r="L102" s="29" t="s">
        <v>83</v>
      </c>
      <c r="M102" s="30">
        <v>1</v>
      </c>
      <c r="N102" s="31" t="s">
        <v>69</v>
      </c>
      <c r="O102" s="33"/>
      <c r="P102" s="28"/>
    </row>
    <row r="103" spans="5:16" x14ac:dyDescent="0.15">
      <c r="E103" s="1">
        <v>84</v>
      </c>
      <c r="G103" s="1">
        <v>12</v>
      </c>
      <c r="K103" s="29" t="s">
        <v>142</v>
      </c>
      <c r="L103" s="29" t="s">
        <v>83</v>
      </c>
      <c r="M103" s="30">
        <v>1</v>
      </c>
      <c r="N103" s="31" t="s">
        <v>69</v>
      </c>
      <c r="O103" s="33"/>
      <c r="P103" s="28"/>
    </row>
    <row r="104" spans="5:16" x14ac:dyDescent="0.15">
      <c r="E104" s="1">
        <v>85</v>
      </c>
      <c r="G104" s="1">
        <v>12</v>
      </c>
      <c r="K104" s="29" t="s">
        <v>143</v>
      </c>
      <c r="L104" s="29" t="s">
        <v>59</v>
      </c>
      <c r="M104" s="30">
        <v>10</v>
      </c>
      <c r="N104" s="31" t="s">
        <v>50</v>
      </c>
      <c r="O104" s="33"/>
      <c r="P104" s="28"/>
    </row>
    <row r="105" spans="5:16" x14ac:dyDescent="0.15">
      <c r="E105" s="1">
        <v>86</v>
      </c>
      <c r="G105" s="1">
        <v>11</v>
      </c>
      <c r="K105" s="29" t="s">
        <v>144</v>
      </c>
      <c r="L105" s="29" t="s">
        <v>39</v>
      </c>
      <c r="M105" s="30">
        <v>2</v>
      </c>
      <c r="N105" s="31" t="s">
        <v>41</v>
      </c>
      <c r="O105" s="32">
        <f>(+O106+O107+O108+O109+O110+O111+O112+O113+O114+O115+O116+O117+O118)*2</f>
        <v>0</v>
      </c>
      <c r="P105" s="28"/>
    </row>
    <row r="106" spans="5:16" x14ac:dyDescent="0.15">
      <c r="E106" s="1">
        <v>87</v>
      </c>
      <c r="G106" s="1">
        <v>12</v>
      </c>
      <c r="K106" s="29" t="s">
        <v>145</v>
      </c>
      <c r="L106" s="29" t="s">
        <v>59</v>
      </c>
      <c r="M106" s="30">
        <v>1</v>
      </c>
      <c r="N106" s="31" t="s">
        <v>50</v>
      </c>
      <c r="O106" s="33"/>
      <c r="P106" s="28"/>
    </row>
    <row r="107" spans="5:16" x14ac:dyDescent="0.15">
      <c r="E107" s="1">
        <v>88</v>
      </c>
      <c r="G107" s="1">
        <v>12</v>
      </c>
      <c r="K107" s="29" t="s">
        <v>146</v>
      </c>
      <c r="L107" s="29" t="s">
        <v>59</v>
      </c>
      <c r="M107" s="30">
        <v>1</v>
      </c>
      <c r="N107" s="31" t="s">
        <v>50</v>
      </c>
      <c r="O107" s="33"/>
      <c r="P107" s="28"/>
    </row>
    <row r="108" spans="5:16" x14ac:dyDescent="0.15">
      <c r="E108" s="1">
        <v>89</v>
      </c>
      <c r="G108" s="1">
        <v>12</v>
      </c>
      <c r="K108" s="29" t="s">
        <v>147</v>
      </c>
      <c r="L108" s="29" t="s">
        <v>91</v>
      </c>
      <c r="M108" s="30">
        <v>1</v>
      </c>
      <c r="N108" s="31" t="s">
        <v>50</v>
      </c>
      <c r="O108" s="33"/>
      <c r="P108" s="28"/>
    </row>
    <row r="109" spans="5:16" x14ac:dyDescent="0.15">
      <c r="E109" s="1">
        <v>90</v>
      </c>
      <c r="G109" s="1">
        <v>12</v>
      </c>
      <c r="K109" s="29" t="s">
        <v>148</v>
      </c>
      <c r="L109" s="29" t="s">
        <v>94</v>
      </c>
      <c r="M109" s="30">
        <v>1</v>
      </c>
      <c r="N109" s="31" t="s">
        <v>69</v>
      </c>
      <c r="O109" s="33"/>
      <c r="P109" s="28"/>
    </row>
    <row r="110" spans="5:16" x14ac:dyDescent="0.15">
      <c r="E110" s="1">
        <v>91</v>
      </c>
      <c r="G110" s="1">
        <v>12</v>
      </c>
      <c r="K110" s="29" t="s">
        <v>149</v>
      </c>
      <c r="L110" s="29" t="s">
        <v>83</v>
      </c>
      <c r="M110" s="30">
        <v>1</v>
      </c>
      <c r="N110" s="31" t="s">
        <v>50</v>
      </c>
      <c r="O110" s="33"/>
      <c r="P110" s="28"/>
    </row>
    <row r="111" spans="5:16" x14ac:dyDescent="0.15">
      <c r="E111" s="1">
        <v>92</v>
      </c>
      <c r="G111" s="1">
        <v>12</v>
      </c>
      <c r="K111" s="29" t="s">
        <v>150</v>
      </c>
      <c r="L111" s="29" t="s">
        <v>94</v>
      </c>
      <c r="M111" s="30">
        <v>1</v>
      </c>
      <c r="N111" s="31" t="s">
        <v>69</v>
      </c>
      <c r="O111" s="33"/>
      <c r="P111" s="28"/>
    </row>
    <row r="112" spans="5:16" x14ac:dyDescent="0.15">
      <c r="E112" s="1">
        <v>93</v>
      </c>
      <c r="G112" s="1">
        <v>12</v>
      </c>
      <c r="K112" s="29" t="s">
        <v>151</v>
      </c>
      <c r="L112" s="29" t="s">
        <v>152</v>
      </c>
      <c r="M112" s="30">
        <v>1</v>
      </c>
      <c r="N112" s="31" t="s">
        <v>50</v>
      </c>
      <c r="O112" s="33"/>
      <c r="P112" s="28"/>
    </row>
    <row r="113" spans="5:16" x14ac:dyDescent="0.15">
      <c r="E113" s="1">
        <v>94</v>
      </c>
      <c r="G113" s="1">
        <v>12</v>
      </c>
      <c r="K113" s="29" t="s">
        <v>153</v>
      </c>
      <c r="L113" s="29" t="s">
        <v>98</v>
      </c>
      <c r="M113" s="30">
        <v>1</v>
      </c>
      <c r="N113" s="31" t="s">
        <v>41</v>
      </c>
      <c r="O113" s="33"/>
      <c r="P113" s="28"/>
    </row>
    <row r="114" spans="5:16" x14ac:dyDescent="0.15">
      <c r="E114" s="1">
        <v>95</v>
      </c>
      <c r="G114" s="1">
        <v>12</v>
      </c>
      <c r="K114" s="29" t="s">
        <v>154</v>
      </c>
      <c r="L114" s="29" t="s">
        <v>98</v>
      </c>
      <c r="M114" s="30">
        <v>1</v>
      </c>
      <c r="N114" s="31" t="s">
        <v>41</v>
      </c>
      <c r="O114" s="33"/>
      <c r="P114" s="28"/>
    </row>
    <row r="115" spans="5:16" x14ac:dyDescent="0.15">
      <c r="E115" s="1">
        <v>96</v>
      </c>
      <c r="G115" s="1">
        <v>12</v>
      </c>
      <c r="K115" s="29" t="s">
        <v>155</v>
      </c>
      <c r="L115" s="29" t="s">
        <v>98</v>
      </c>
      <c r="M115" s="30">
        <v>1</v>
      </c>
      <c r="N115" s="31" t="s">
        <v>50</v>
      </c>
      <c r="O115" s="33"/>
      <c r="P115" s="28"/>
    </row>
    <row r="116" spans="5:16" x14ac:dyDescent="0.15">
      <c r="E116" s="1">
        <v>97</v>
      </c>
      <c r="G116" s="1">
        <v>12</v>
      </c>
      <c r="K116" s="29" t="s">
        <v>156</v>
      </c>
      <c r="L116" s="29" t="s">
        <v>98</v>
      </c>
      <c r="M116" s="30">
        <v>1</v>
      </c>
      <c r="N116" s="31" t="s">
        <v>50</v>
      </c>
      <c r="O116" s="33"/>
      <c r="P116" s="28"/>
    </row>
    <row r="117" spans="5:16" x14ac:dyDescent="0.15">
      <c r="E117" s="1">
        <v>98</v>
      </c>
      <c r="G117" s="1">
        <v>12</v>
      </c>
      <c r="K117" s="29" t="s">
        <v>157</v>
      </c>
      <c r="L117" s="29" t="s">
        <v>98</v>
      </c>
      <c r="M117" s="30">
        <v>1</v>
      </c>
      <c r="N117" s="31" t="s">
        <v>41</v>
      </c>
      <c r="O117" s="33"/>
      <c r="P117" s="28"/>
    </row>
    <row r="118" spans="5:16" x14ac:dyDescent="0.15">
      <c r="E118" s="1">
        <v>99</v>
      </c>
      <c r="G118" s="1">
        <v>12</v>
      </c>
      <c r="K118" s="29" t="s">
        <v>158</v>
      </c>
      <c r="L118" s="29" t="s">
        <v>98</v>
      </c>
      <c r="M118" s="30">
        <v>1</v>
      </c>
      <c r="N118" s="31" t="s">
        <v>50</v>
      </c>
      <c r="O118" s="33"/>
      <c r="P118" s="28"/>
    </row>
    <row r="119" spans="5:16" x14ac:dyDescent="0.15">
      <c r="E119" s="1">
        <v>100</v>
      </c>
      <c r="G119" s="1">
        <v>11</v>
      </c>
      <c r="K119" s="29" t="s">
        <v>159</v>
      </c>
      <c r="L119" s="29" t="s">
        <v>39</v>
      </c>
      <c r="M119" s="30">
        <v>2</v>
      </c>
      <c r="N119" s="31" t="s">
        <v>41</v>
      </c>
      <c r="O119" s="32">
        <f>+O120*2</f>
        <v>0</v>
      </c>
      <c r="P119" s="28"/>
    </row>
    <row r="120" spans="5:16" ht="40.5" x14ac:dyDescent="0.15">
      <c r="E120" s="1">
        <v>101</v>
      </c>
      <c r="G120" s="1">
        <v>12</v>
      </c>
      <c r="K120" s="29" t="s">
        <v>106</v>
      </c>
      <c r="L120" s="29" t="s">
        <v>160</v>
      </c>
      <c r="M120" s="30">
        <v>1</v>
      </c>
      <c r="N120" s="31" t="s">
        <v>108</v>
      </c>
      <c r="O120" s="33"/>
      <c r="P120" s="28"/>
    </row>
    <row r="121" spans="5:16" x14ac:dyDescent="0.15">
      <c r="E121" s="1">
        <v>102</v>
      </c>
      <c r="G121" s="1">
        <v>11</v>
      </c>
      <c r="K121" s="29" t="s">
        <v>161</v>
      </c>
      <c r="L121" s="29" t="s">
        <v>39</v>
      </c>
      <c r="M121" s="30">
        <v>2</v>
      </c>
      <c r="N121" s="31" t="s">
        <v>41</v>
      </c>
      <c r="O121" s="32">
        <f>+O122*2</f>
        <v>0</v>
      </c>
      <c r="P121" s="28"/>
    </row>
    <row r="122" spans="5:16" x14ac:dyDescent="0.15">
      <c r="E122" s="1">
        <v>103</v>
      </c>
      <c r="G122" s="1">
        <v>12</v>
      </c>
      <c r="K122" s="29" t="s">
        <v>110</v>
      </c>
      <c r="L122" s="29" t="s">
        <v>111</v>
      </c>
      <c r="M122" s="30">
        <v>1</v>
      </c>
      <c r="N122" s="31" t="s">
        <v>41</v>
      </c>
      <c r="O122" s="33"/>
      <c r="P122" s="28"/>
    </row>
    <row r="123" spans="5:16" x14ac:dyDescent="0.15">
      <c r="E123" s="1">
        <v>104</v>
      </c>
      <c r="G123" s="1">
        <v>9</v>
      </c>
      <c r="K123" s="29" t="s">
        <v>162</v>
      </c>
      <c r="L123" s="29" t="s">
        <v>39</v>
      </c>
      <c r="M123" s="30">
        <v>1</v>
      </c>
      <c r="N123" s="31" t="s">
        <v>41</v>
      </c>
      <c r="O123" s="32">
        <f>+O124</f>
        <v>0</v>
      </c>
      <c r="P123" s="28"/>
    </row>
    <row r="124" spans="5:16" x14ac:dyDescent="0.15">
      <c r="E124" s="1">
        <v>105</v>
      </c>
      <c r="G124" s="1">
        <v>10</v>
      </c>
      <c r="K124" s="29" t="s">
        <v>163</v>
      </c>
      <c r="L124" s="29" t="s">
        <v>39</v>
      </c>
      <c r="M124" s="30">
        <v>1</v>
      </c>
      <c r="N124" s="31" t="s">
        <v>41</v>
      </c>
      <c r="O124" s="32">
        <f>+O125+O127+O129+O131+O133+O135+O137+O139</f>
        <v>0</v>
      </c>
      <c r="P124" s="28"/>
    </row>
    <row r="125" spans="5:16" x14ac:dyDescent="0.15">
      <c r="E125" s="1">
        <v>106</v>
      </c>
      <c r="G125" s="1">
        <v>11</v>
      </c>
      <c r="K125" s="29" t="s">
        <v>164</v>
      </c>
      <c r="L125" s="29" t="s">
        <v>39</v>
      </c>
      <c r="M125" s="30">
        <v>1</v>
      </c>
      <c r="N125" s="31" t="s">
        <v>41</v>
      </c>
      <c r="O125" s="32">
        <f>+O126</f>
        <v>0</v>
      </c>
      <c r="P125" s="28"/>
    </row>
    <row r="126" spans="5:16" ht="27" x14ac:dyDescent="0.15">
      <c r="E126" s="1">
        <v>107</v>
      </c>
      <c r="G126" s="1">
        <v>12</v>
      </c>
      <c r="K126" s="29" t="s">
        <v>165</v>
      </c>
      <c r="L126" s="29" t="s">
        <v>166</v>
      </c>
      <c r="M126" s="30">
        <v>1</v>
      </c>
      <c r="N126" s="31" t="s">
        <v>108</v>
      </c>
      <c r="O126" s="33"/>
      <c r="P126" s="28"/>
    </row>
    <row r="127" spans="5:16" x14ac:dyDescent="0.15">
      <c r="E127" s="1">
        <v>108</v>
      </c>
      <c r="G127" s="1">
        <v>11</v>
      </c>
      <c r="K127" s="29" t="s">
        <v>167</v>
      </c>
      <c r="L127" s="29" t="s">
        <v>39</v>
      </c>
      <c r="M127" s="30">
        <v>1</v>
      </c>
      <c r="N127" s="31" t="s">
        <v>41</v>
      </c>
      <c r="O127" s="32">
        <f>+O128</f>
        <v>0</v>
      </c>
      <c r="P127" s="28"/>
    </row>
    <row r="128" spans="5:16" x14ac:dyDescent="0.15">
      <c r="E128" s="1">
        <v>109</v>
      </c>
      <c r="G128" s="1">
        <v>12</v>
      </c>
      <c r="K128" s="29" t="s">
        <v>168</v>
      </c>
      <c r="L128" s="29" t="s">
        <v>39</v>
      </c>
      <c r="M128" s="30">
        <v>1</v>
      </c>
      <c r="N128" s="31" t="s">
        <v>169</v>
      </c>
      <c r="O128" s="33"/>
      <c r="P128" s="28"/>
    </row>
    <row r="129" spans="5:16" x14ac:dyDescent="0.15">
      <c r="E129" s="1">
        <v>110</v>
      </c>
      <c r="G129" s="1">
        <v>11</v>
      </c>
      <c r="K129" s="29" t="s">
        <v>170</v>
      </c>
      <c r="L129" s="29" t="s">
        <v>39</v>
      </c>
      <c r="M129" s="30">
        <v>1</v>
      </c>
      <c r="N129" s="31" t="s">
        <v>41</v>
      </c>
      <c r="O129" s="32">
        <f>+O130</f>
        <v>0</v>
      </c>
      <c r="P129" s="28"/>
    </row>
    <row r="130" spans="5:16" x14ac:dyDescent="0.15">
      <c r="E130" s="1">
        <v>111</v>
      </c>
      <c r="G130" s="1">
        <v>12</v>
      </c>
      <c r="K130" s="29" t="s">
        <v>171</v>
      </c>
      <c r="L130" s="29" t="s">
        <v>39</v>
      </c>
      <c r="M130" s="30">
        <v>1</v>
      </c>
      <c r="N130" s="31" t="s">
        <v>169</v>
      </c>
      <c r="O130" s="33"/>
      <c r="P130" s="28"/>
    </row>
    <row r="131" spans="5:16" x14ac:dyDescent="0.15">
      <c r="E131" s="1">
        <v>112</v>
      </c>
      <c r="G131" s="1">
        <v>11</v>
      </c>
      <c r="K131" s="29" t="s">
        <v>172</v>
      </c>
      <c r="L131" s="29" t="s">
        <v>39</v>
      </c>
      <c r="M131" s="30">
        <v>1</v>
      </c>
      <c r="N131" s="31" t="s">
        <v>41</v>
      </c>
      <c r="O131" s="32">
        <f>+O132</f>
        <v>0</v>
      </c>
      <c r="P131" s="28"/>
    </row>
    <row r="132" spans="5:16" ht="27" x14ac:dyDescent="0.15">
      <c r="E132" s="1">
        <v>113</v>
      </c>
      <c r="G132" s="1">
        <v>12</v>
      </c>
      <c r="K132" s="29" t="s">
        <v>173</v>
      </c>
      <c r="L132" s="29" t="s">
        <v>174</v>
      </c>
      <c r="M132" s="30">
        <v>1</v>
      </c>
      <c r="N132" s="31" t="s">
        <v>108</v>
      </c>
      <c r="O132" s="33"/>
      <c r="P132" s="28"/>
    </row>
    <row r="133" spans="5:16" x14ac:dyDescent="0.15">
      <c r="E133" s="1">
        <v>114</v>
      </c>
      <c r="G133" s="1">
        <v>11</v>
      </c>
      <c r="K133" s="29" t="s">
        <v>175</v>
      </c>
      <c r="L133" s="29" t="s">
        <v>39</v>
      </c>
      <c r="M133" s="30">
        <v>2</v>
      </c>
      <c r="N133" s="31" t="s">
        <v>41</v>
      </c>
      <c r="O133" s="32">
        <f>+O134*2</f>
        <v>0</v>
      </c>
      <c r="P133" s="28"/>
    </row>
    <row r="134" spans="5:16" ht="27" x14ac:dyDescent="0.15">
      <c r="E134" s="1">
        <v>115</v>
      </c>
      <c r="G134" s="1">
        <v>12</v>
      </c>
      <c r="K134" s="29" t="s">
        <v>176</v>
      </c>
      <c r="L134" s="29" t="s">
        <v>177</v>
      </c>
      <c r="M134" s="30">
        <v>1</v>
      </c>
      <c r="N134" s="31" t="s">
        <v>108</v>
      </c>
      <c r="O134" s="33"/>
      <c r="P134" s="28"/>
    </row>
    <row r="135" spans="5:16" x14ac:dyDescent="0.15">
      <c r="E135" s="1">
        <v>116</v>
      </c>
      <c r="G135" s="1">
        <v>11</v>
      </c>
      <c r="K135" s="29" t="s">
        <v>178</v>
      </c>
      <c r="L135" s="29" t="s">
        <v>39</v>
      </c>
      <c r="M135" s="30">
        <v>2</v>
      </c>
      <c r="N135" s="31" t="s">
        <v>41</v>
      </c>
      <c r="O135" s="32">
        <f>+O136*2</f>
        <v>0</v>
      </c>
      <c r="P135" s="28"/>
    </row>
    <row r="136" spans="5:16" x14ac:dyDescent="0.15">
      <c r="E136" s="1">
        <v>117</v>
      </c>
      <c r="G136" s="1">
        <v>12</v>
      </c>
      <c r="K136" s="29" t="s">
        <v>179</v>
      </c>
      <c r="L136" s="29" t="s">
        <v>39</v>
      </c>
      <c r="M136" s="30">
        <v>1</v>
      </c>
      <c r="N136" s="31" t="s">
        <v>169</v>
      </c>
      <c r="O136" s="33"/>
      <c r="P136" s="28"/>
    </row>
    <row r="137" spans="5:16" x14ac:dyDescent="0.15">
      <c r="E137" s="1">
        <v>118</v>
      </c>
      <c r="G137" s="1">
        <v>11</v>
      </c>
      <c r="K137" s="29" t="s">
        <v>180</v>
      </c>
      <c r="L137" s="29" t="s">
        <v>39</v>
      </c>
      <c r="M137" s="30">
        <v>2</v>
      </c>
      <c r="N137" s="31" t="s">
        <v>41</v>
      </c>
      <c r="O137" s="32">
        <f>+O138*2</f>
        <v>0</v>
      </c>
      <c r="P137" s="28"/>
    </row>
    <row r="138" spans="5:16" x14ac:dyDescent="0.15">
      <c r="E138" s="1">
        <v>119</v>
      </c>
      <c r="G138" s="1">
        <v>12</v>
      </c>
      <c r="K138" s="29" t="s">
        <v>181</v>
      </c>
      <c r="L138" s="29" t="s">
        <v>39</v>
      </c>
      <c r="M138" s="30">
        <v>1</v>
      </c>
      <c r="N138" s="31" t="s">
        <v>41</v>
      </c>
      <c r="O138" s="33"/>
      <c r="P138" s="28"/>
    </row>
    <row r="139" spans="5:16" x14ac:dyDescent="0.15">
      <c r="E139" s="1">
        <v>120</v>
      </c>
      <c r="G139" s="1">
        <v>11</v>
      </c>
      <c r="K139" s="29" t="s">
        <v>182</v>
      </c>
      <c r="L139" s="29" t="s">
        <v>39</v>
      </c>
      <c r="M139" s="30">
        <v>2</v>
      </c>
      <c r="N139" s="31" t="s">
        <v>41</v>
      </c>
      <c r="O139" s="32">
        <f>+O140*2</f>
        <v>0</v>
      </c>
      <c r="P139" s="28"/>
    </row>
    <row r="140" spans="5:16" ht="27" x14ac:dyDescent="0.15">
      <c r="E140" s="1">
        <v>121</v>
      </c>
      <c r="G140" s="1">
        <v>12</v>
      </c>
      <c r="K140" s="29" t="s">
        <v>183</v>
      </c>
      <c r="L140" s="29" t="s">
        <v>184</v>
      </c>
      <c r="M140" s="30">
        <v>1</v>
      </c>
      <c r="N140" s="31" t="s">
        <v>108</v>
      </c>
      <c r="O140" s="33"/>
      <c r="P140" s="28"/>
    </row>
    <row r="141" spans="5:16" x14ac:dyDescent="0.15">
      <c r="E141" s="1">
        <v>122</v>
      </c>
      <c r="G141" s="1">
        <v>9</v>
      </c>
      <c r="K141" s="29" t="s">
        <v>185</v>
      </c>
      <c r="L141" s="29" t="s">
        <v>39</v>
      </c>
      <c r="M141" s="30">
        <v>1</v>
      </c>
      <c r="N141" s="31" t="s">
        <v>41</v>
      </c>
      <c r="O141" s="32">
        <f>+O142</f>
        <v>0</v>
      </c>
      <c r="P141" s="28"/>
    </row>
    <row r="142" spans="5:16" x14ac:dyDescent="0.15">
      <c r="E142" s="1">
        <v>123</v>
      </c>
      <c r="G142" s="1">
        <v>10</v>
      </c>
      <c r="K142" s="29" t="s">
        <v>186</v>
      </c>
      <c r="L142" s="29" t="s">
        <v>39</v>
      </c>
      <c r="M142" s="30">
        <v>1</v>
      </c>
      <c r="N142" s="31" t="s">
        <v>41</v>
      </c>
      <c r="O142" s="32">
        <f>+O143+O145+O147+O149+O151</f>
        <v>0</v>
      </c>
      <c r="P142" s="28"/>
    </row>
    <row r="143" spans="5:16" x14ac:dyDescent="0.15">
      <c r="E143" s="1">
        <v>124</v>
      </c>
      <c r="G143" s="1">
        <v>11</v>
      </c>
      <c r="K143" s="29" t="s">
        <v>187</v>
      </c>
      <c r="L143" s="29" t="s">
        <v>39</v>
      </c>
      <c r="M143" s="30">
        <v>1</v>
      </c>
      <c r="N143" s="31" t="s">
        <v>41</v>
      </c>
      <c r="O143" s="32">
        <f>+O144</f>
        <v>0</v>
      </c>
      <c r="P143" s="28"/>
    </row>
    <row r="144" spans="5:16" x14ac:dyDescent="0.15">
      <c r="E144" s="1">
        <v>125</v>
      </c>
      <c r="G144" s="1">
        <v>12</v>
      </c>
      <c r="K144" s="29" t="s">
        <v>188</v>
      </c>
      <c r="L144" s="29" t="s">
        <v>39</v>
      </c>
      <c r="M144" s="30">
        <v>1</v>
      </c>
      <c r="N144" s="31" t="s">
        <v>169</v>
      </c>
      <c r="O144" s="33"/>
      <c r="P144" s="28"/>
    </row>
    <row r="145" spans="5:16" x14ac:dyDescent="0.15">
      <c r="E145" s="1">
        <v>126</v>
      </c>
      <c r="G145" s="1">
        <v>11</v>
      </c>
      <c r="K145" s="29" t="s">
        <v>189</v>
      </c>
      <c r="L145" s="29" t="s">
        <v>39</v>
      </c>
      <c r="M145" s="30">
        <v>2</v>
      </c>
      <c r="N145" s="31" t="s">
        <v>41</v>
      </c>
      <c r="O145" s="32">
        <f>+O146*2</f>
        <v>0</v>
      </c>
      <c r="P145" s="28"/>
    </row>
    <row r="146" spans="5:16" x14ac:dyDescent="0.15">
      <c r="E146" s="1">
        <v>127</v>
      </c>
      <c r="G146" s="1">
        <v>12</v>
      </c>
      <c r="K146" s="29" t="s">
        <v>190</v>
      </c>
      <c r="L146" s="29" t="s">
        <v>39</v>
      </c>
      <c r="M146" s="30">
        <v>1</v>
      </c>
      <c r="N146" s="31" t="s">
        <v>108</v>
      </c>
      <c r="O146" s="33"/>
      <c r="P146" s="28"/>
    </row>
    <row r="147" spans="5:16" x14ac:dyDescent="0.15">
      <c r="E147" s="1">
        <v>128</v>
      </c>
      <c r="G147" s="1">
        <v>11</v>
      </c>
      <c r="K147" s="29" t="s">
        <v>191</v>
      </c>
      <c r="L147" s="29" t="s">
        <v>192</v>
      </c>
      <c r="M147" s="30">
        <v>1</v>
      </c>
      <c r="N147" s="31" t="s">
        <v>41</v>
      </c>
      <c r="O147" s="32">
        <f>+O148</f>
        <v>0</v>
      </c>
      <c r="P147" s="28"/>
    </row>
    <row r="148" spans="5:16" x14ac:dyDescent="0.15">
      <c r="E148" s="1">
        <v>129</v>
      </c>
      <c r="G148" s="1">
        <v>12</v>
      </c>
      <c r="K148" s="29" t="s">
        <v>193</v>
      </c>
      <c r="L148" s="29" t="s">
        <v>192</v>
      </c>
      <c r="M148" s="30">
        <v>1</v>
      </c>
      <c r="N148" s="31" t="s">
        <v>169</v>
      </c>
      <c r="O148" s="33"/>
      <c r="P148" s="28"/>
    </row>
    <row r="149" spans="5:16" x14ac:dyDescent="0.15">
      <c r="E149" s="1">
        <v>130</v>
      </c>
      <c r="G149" s="1">
        <v>11</v>
      </c>
      <c r="K149" s="29" t="s">
        <v>191</v>
      </c>
      <c r="L149" s="29" t="s">
        <v>194</v>
      </c>
      <c r="M149" s="30">
        <v>2</v>
      </c>
      <c r="N149" s="31" t="s">
        <v>41</v>
      </c>
      <c r="O149" s="32">
        <f>+O150*2</f>
        <v>0</v>
      </c>
      <c r="P149" s="28"/>
    </row>
    <row r="150" spans="5:16" x14ac:dyDescent="0.15">
      <c r="E150" s="1">
        <v>131</v>
      </c>
      <c r="G150" s="1">
        <v>12</v>
      </c>
      <c r="K150" s="29" t="s">
        <v>193</v>
      </c>
      <c r="L150" s="29" t="s">
        <v>194</v>
      </c>
      <c r="M150" s="30">
        <v>1</v>
      </c>
      <c r="N150" s="31" t="s">
        <v>169</v>
      </c>
      <c r="O150" s="33"/>
      <c r="P150" s="28"/>
    </row>
    <row r="151" spans="5:16" x14ac:dyDescent="0.15">
      <c r="E151" s="1">
        <v>132</v>
      </c>
      <c r="G151" s="1">
        <v>11</v>
      </c>
      <c r="K151" s="29" t="s">
        <v>195</v>
      </c>
      <c r="L151" s="29" t="s">
        <v>39</v>
      </c>
      <c r="M151" s="30">
        <v>1</v>
      </c>
      <c r="N151" s="31" t="s">
        <v>41</v>
      </c>
      <c r="O151" s="32">
        <f>+O152</f>
        <v>0</v>
      </c>
      <c r="P151" s="28"/>
    </row>
    <row r="152" spans="5:16" x14ac:dyDescent="0.15">
      <c r="E152" s="1">
        <v>133</v>
      </c>
      <c r="G152" s="1">
        <v>12</v>
      </c>
      <c r="K152" s="29" t="s">
        <v>196</v>
      </c>
      <c r="L152" s="29" t="s">
        <v>39</v>
      </c>
      <c r="M152" s="30">
        <v>1</v>
      </c>
      <c r="N152" s="31" t="s">
        <v>108</v>
      </c>
      <c r="O152" s="33"/>
      <c r="P152" s="28"/>
    </row>
    <row r="153" spans="5:16" x14ac:dyDescent="0.15">
      <c r="E153" s="1">
        <v>134</v>
      </c>
      <c r="G153" s="1">
        <v>9</v>
      </c>
      <c r="K153" s="29" t="s">
        <v>197</v>
      </c>
      <c r="L153" s="29" t="s">
        <v>39</v>
      </c>
      <c r="M153" s="30">
        <v>1</v>
      </c>
      <c r="N153" s="31" t="s">
        <v>41</v>
      </c>
      <c r="O153" s="32">
        <f>+O154</f>
        <v>0</v>
      </c>
      <c r="P153" s="28"/>
    </row>
    <row r="154" spans="5:16" x14ac:dyDescent="0.15">
      <c r="E154" s="1">
        <v>135</v>
      </c>
      <c r="G154" s="1">
        <v>10</v>
      </c>
      <c r="K154" s="29" t="s">
        <v>198</v>
      </c>
      <c r="L154" s="29" t="s">
        <v>39</v>
      </c>
      <c r="M154" s="30">
        <v>1</v>
      </c>
      <c r="N154" s="31" t="s">
        <v>41</v>
      </c>
      <c r="O154" s="32">
        <f>+O155+O157+O159+O161+O163</f>
        <v>0</v>
      </c>
      <c r="P154" s="28"/>
    </row>
    <row r="155" spans="5:16" x14ac:dyDescent="0.15">
      <c r="E155" s="1">
        <v>136</v>
      </c>
      <c r="G155" s="1">
        <v>11</v>
      </c>
      <c r="K155" s="29" t="s">
        <v>199</v>
      </c>
      <c r="L155" s="29" t="s">
        <v>39</v>
      </c>
      <c r="M155" s="30">
        <v>1</v>
      </c>
      <c r="N155" s="31" t="s">
        <v>41</v>
      </c>
      <c r="O155" s="32">
        <f>+O156</f>
        <v>0</v>
      </c>
      <c r="P155" s="28"/>
    </row>
    <row r="156" spans="5:16" x14ac:dyDescent="0.15">
      <c r="E156" s="1">
        <v>137</v>
      </c>
      <c r="G156" s="1">
        <v>12</v>
      </c>
      <c r="K156" s="29" t="s">
        <v>200</v>
      </c>
      <c r="L156" s="29" t="s">
        <v>39</v>
      </c>
      <c r="M156" s="30">
        <v>1</v>
      </c>
      <c r="N156" s="31" t="s">
        <v>108</v>
      </c>
      <c r="O156" s="33"/>
      <c r="P156" s="28"/>
    </row>
    <row r="157" spans="5:16" x14ac:dyDescent="0.15">
      <c r="E157" s="1">
        <v>138</v>
      </c>
      <c r="G157" s="1">
        <v>11</v>
      </c>
      <c r="K157" s="29" t="s">
        <v>201</v>
      </c>
      <c r="L157" s="29" t="s">
        <v>39</v>
      </c>
      <c r="M157" s="30">
        <v>1</v>
      </c>
      <c r="N157" s="31" t="s">
        <v>41</v>
      </c>
      <c r="O157" s="32">
        <f>+O158</f>
        <v>0</v>
      </c>
      <c r="P157" s="28"/>
    </row>
    <row r="158" spans="5:16" x14ac:dyDescent="0.15">
      <c r="E158" s="1">
        <v>139</v>
      </c>
      <c r="G158" s="1">
        <v>12</v>
      </c>
      <c r="K158" s="29" t="s">
        <v>202</v>
      </c>
      <c r="L158" s="29" t="s">
        <v>39</v>
      </c>
      <c r="M158" s="30">
        <v>1</v>
      </c>
      <c r="N158" s="31" t="s">
        <v>169</v>
      </c>
      <c r="O158" s="33"/>
      <c r="P158" s="28"/>
    </row>
    <row r="159" spans="5:16" x14ac:dyDescent="0.15">
      <c r="E159" s="1">
        <v>140</v>
      </c>
      <c r="G159" s="1">
        <v>11</v>
      </c>
      <c r="K159" s="29" t="s">
        <v>203</v>
      </c>
      <c r="L159" s="29" t="s">
        <v>39</v>
      </c>
      <c r="M159" s="30">
        <v>1</v>
      </c>
      <c r="N159" s="31" t="s">
        <v>41</v>
      </c>
      <c r="O159" s="32">
        <f>+O160</f>
        <v>0</v>
      </c>
      <c r="P159" s="28"/>
    </row>
    <row r="160" spans="5:16" x14ac:dyDescent="0.15">
      <c r="E160" s="1">
        <v>141</v>
      </c>
      <c r="G160" s="1">
        <v>12</v>
      </c>
      <c r="K160" s="29" t="s">
        <v>204</v>
      </c>
      <c r="L160" s="29" t="s">
        <v>39</v>
      </c>
      <c r="M160" s="30">
        <v>1</v>
      </c>
      <c r="N160" s="31" t="s">
        <v>41</v>
      </c>
      <c r="O160" s="33"/>
      <c r="P160" s="28"/>
    </row>
    <row r="161" spans="5:16" x14ac:dyDescent="0.15">
      <c r="E161" s="1">
        <v>142</v>
      </c>
      <c r="G161" s="1">
        <v>11</v>
      </c>
      <c r="K161" s="29" t="s">
        <v>205</v>
      </c>
      <c r="L161" s="29" t="s">
        <v>39</v>
      </c>
      <c r="M161" s="30">
        <v>1</v>
      </c>
      <c r="N161" s="31" t="s">
        <v>41</v>
      </c>
      <c r="O161" s="32">
        <f>+O162</f>
        <v>0</v>
      </c>
      <c r="P161" s="28"/>
    </row>
    <row r="162" spans="5:16" x14ac:dyDescent="0.15">
      <c r="E162" s="1">
        <v>143</v>
      </c>
      <c r="G162" s="1">
        <v>12</v>
      </c>
      <c r="K162" s="29" t="s">
        <v>206</v>
      </c>
      <c r="L162" s="29" t="s">
        <v>39</v>
      </c>
      <c r="M162" s="30">
        <v>1</v>
      </c>
      <c r="N162" s="31" t="s">
        <v>207</v>
      </c>
      <c r="O162" s="33"/>
      <c r="P162" s="28"/>
    </row>
    <row r="163" spans="5:16" x14ac:dyDescent="0.15">
      <c r="E163" s="1">
        <v>144</v>
      </c>
      <c r="G163" s="1">
        <v>11</v>
      </c>
      <c r="K163" s="29" t="s">
        <v>208</v>
      </c>
      <c r="L163" s="29" t="s">
        <v>39</v>
      </c>
      <c r="M163" s="30">
        <v>1</v>
      </c>
      <c r="N163" s="31" t="s">
        <v>41</v>
      </c>
      <c r="O163" s="32">
        <f>+O164</f>
        <v>0</v>
      </c>
      <c r="P163" s="28"/>
    </row>
    <row r="164" spans="5:16" x14ac:dyDescent="0.15">
      <c r="E164" s="1">
        <v>145</v>
      </c>
      <c r="G164" s="1">
        <v>12</v>
      </c>
      <c r="K164" s="29" t="s">
        <v>209</v>
      </c>
      <c r="L164" s="29" t="s">
        <v>39</v>
      </c>
      <c r="M164" s="30">
        <v>1</v>
      </c>
      <c r="N164" s="31" t="s">
        <v>207</v>
      </c>
      <c r="O164" s="33"/>
      <c r="P164" s="28"/>
    </row>
    <row r="165" spans="5:16" x14ac:dyDescent="0.15">
      <c r="E165" s="1">
        <v>146</v>
      </c>
      <c r="G165" s="1">
        <v>9</v>
      </c>
      <c r="K165" s="29" t="s">
        <v>210</v>
      </c>
      <c r="L165" s="29" t="s">
        <v>39</v>
      </c>
      <c r="M165" s="30">
        <v>1</v>
      </c>
      <c r="N165" s="31" t="s">
        <v>41</v>
      </c>
      <c r="O165" s="32">
        <f>+O166</f>
        <v>0</v>
      </c>
      <c r="P165" s="28"/>
    </row>
    <row r="166" spans="5:16" x14ac:dyDescent="0.15">
      <c r="E166" s="1">
        <v>147</v>
      </c>
      <c r="G166" s="1">
        <v>10</v>
      </c>
      <c r="K166" s="29" t="s">
        <v>211</v>
      </c>
      <c r="L166" s="29" t="s">
        <v>39</v>
      </c>
      <c r="M166" s="30">
        <v>1</v>
      </c>
      <c r="N166" s="31" t="s">
        <v>41</v>
      </c>
      <c r="O166" s="32">
        <f>+O167+O169+O171+O173+O175</f>
        <v>0</v>
      </c>
      <c r="P166" s="28"/>
    </row>
    <row r="167" spans="5:16" x14ac:dyDescent="0.15">
      <c r="E167" s="1">
        <v>148</v>
      </c>
      <c r="G167" s="1">
        <v>11</v>
      </c>
      <c r="K167" s="29" t="s">
        <v>212</v>
      </c>
      <c r="L167" s="29" t="s">
        <v>39</v>
      </c>
      <c r="M167" s="30">
        <v>1</v>
      </c>
      <c r="N167" s="31" t="s">
        <v>41</v>
      </c>
      <c r="O167" s="32">
        <f>+O168</f>
        <v>0</v>
      </c>
      <c r="P167" s="28"/>
    </row>
    <row r="168" spans="5:16" x14ac:dyDescent="0.15">
      <c r="E168" s="1">
        <v>149</v>
      </c>
      <c r="G168" s="1">
        <v>12</v>
      </c>
      <c r="K168" s="29" t="s">
        <v>213</v>
      </c>
      <c r="L168" s="29" t="s">
        <v>39</v>
      </c>
      <c r="M168" s="30">
        <v>1</v>
      </c>
      <c r="N168" s="31" t="s">
        <v>207</v>
      </c>
      <c r="O168" s="33"/>
      <c r="P168" s="28"/>
    </row>
    <row r="169" spans="5:16" x14ac:dyDescent="0.15">
      <c r="E169" s="1">
        <v>150</v>
      </c>
      <c r="G169" s="1">
        <v>11</v>
      </c>
      <c r="K169" s="29" t="s">
        <v>214</v>
      </c>
      <c r="L169" s="29" t="s">
        <v>39</v>
      </c>
      <c r="M169" s="30">
        <v>1</v>
      </c>
      <c r="N169" s="31" t="s">
        <v>41</v>
      </c>
      <c r="O169" s="32">
        <f>+O170</f>
        <v>0</v>
      </c>
      <c r="P169" s="28"/>
    </row>
    <row r="170" spans="5:16" x14ac:dyDescent="0.15">
      <c r="E170" s="1">
        <v>151</v>
      </c>
      <c r="G170" s="1">
        <v>12</v>
      </c>
      <c r="K170" s="29" t="s">
        <v>215</v>
      </c>
      <c r="L170" s="29" t="s">
        <v>39</v>
      </c>
      <c r="M170" s="30">
        <v>1</v>
      </c>
      <c r="N170" s="31" t="s">
        <v>207</v>
      </c>
      <c r="O170" s="33"/>
      <c r="P170" s="28"/>
    </row>
    <row r="171" spans="5:16" x14ac:dyDescent="0.15">
      <c r="E171" s="1">
        <v>152</v>
      </c>
      <c r="G171" s="1">
        <v>11</v>
      </c>
      <c r="K171" s="29" t="s">
        <v>216</v>
      </c>
      <c r="L171" s="29" t="s">
        <v>39</v>
      </c>
      <c r="M171" s="30">
        <v>1</v>
      </c>
      <c r="N171" s="31" t="s">
        <v>41</v>
      </c>
      <c r="O171" s="32">
        <f>+O172</f>
        <v>0</v>
      </c>
      <c r="P171" s="28"/>
    </row>
    <row r="172" spans="5:16" x14ac:dyDescent="0.15">
      <c r="E172" s="1">
        <v>153</v>
      </c>
      <c r="G172" s="1">
        <v>12</v>
      </c>
      <c r="K172" s="29" t="s">
        <v>217</v>
      </c>
      <c r="L172" s="29" t="s">
        <v>39</v>
      </c>
      <c r="M172" s="30">
        <v>1</v>
      </c>
      <c r="N172" s="31" t="s">
        <v>207</v>
      </c>
      <c r="O172" s="33"/>
      <c r="P172" s="28"/>
    </row>
    <row r="173" spans="5:16" x14ac:dyDescent="0.15">
      <c r="E173" s="1">
        <v>154</v>
      </c>
      <c r="G173" s="1">
        <v>11</v>
      </c>
      <c r="K173" s="29" t="s">
        <v>218</v>
      </c>
      <c r="L173" s="29" t="s">
        <v>39</v>
      </c>
      <c r="M173" s="30">
        <v>2</v>
      </c>
      <c r="N173" s="31" t="s">
        <v>41</v>
      </c>
      <c r="O173" s="32">
        <f>+O174*2</f>
        <v>0</v>
      </c>
      <c r="P173" s="28"/>
    </row>
    <row r="174" spans="5:16" x14ac:dyDescent="0.15">
      <c r="E174" s="1">
        <v>155</v>
      </c>
      <c r="G174" s="1">
        <v>12</v>
      </c>
      <c r="K174" s="29" t="s">
        <v>219</v>
      </c>
      <c r="L174" s="29" t="s">
        <v>39</v>
      </c>
      <c r="M174" s="30">
        <v>1</v>
      </c>
      <c r="N174" s="31" t="s">
        <v>207</v>
      </c>
      <c r="O174" s="33"/>
      <c r="P174" s="28"/>
    </row>
    <row r="175" spans="5:16" x14ac:dyDescent="0.15">
      <c r="E175" s="1">
        <v>156</v>
      </c>
      <c r="G175" s="1">
        <v>11</v>
      </c>
      <c r="K175" s="29" t="s">
        <v>220</v>
      </c>
      <c r="L175" s="29" t="s">
        <v>39</v>
      </c>
      <c r="M175" s="30">
        <v>2</v>
      </c>
      <c r="N175" s="31" t="s">
        <v>41</v>
      </c>
      <c r="O175" s="32">
        <f>+O176*2</f>
        <v>0</v>
      </c>
      <c r="P175" s="28"/>
    </row>
    <row r="176" spans="5:16" x14ac:dyDescent="0.15">
      <c r="E176" s="1">
        <v>157</v>
      </c>
      <c r="G176" s="1">
        <v>12</v>
      </c>
      <c r="K176" s="29" t="s">
        <v>221</v>
      </c>
      <c r="L176" s="29" t="s">
        <v>39</v>
      </c>
      <c r="M176" s="30">
        <v>1</v>
      </c>
      <c r="N176" s="31" t="s">
        <v>207</v>
      </c>
      <c r="O176" s="33"/>
      <c r="P176" s="28"/>
    </row>
    <row r="177" spans="5:16" x14ac:dyDescent="0.15">
      <c r="E177" s="1">
        <v>158</v>
      </c>
      <c r="G177" s="1">
        <v>9</v>
      </c>
      <c r="K177" s="29" t="s">
        <v>222</v>
      </c>
      <c r="L177" s="29" t="s">
        <v>39</v>
      </c>
      <c r="M177" s="30">
        <v>1</v>
      </c>
      <c r="N177" s="31" t="s">
        <v>41</v>
      </c>
      <c r="O177" s="32">
        <f>+O178</f>
        <v>0</v>
      </c>
      <c r="P177" s="28"/>
    </row>
    <row r="178" spans="5:16" x14ac:dyDescent="0.15">
      <c r="E178" s="1">
        <v>159</v>
      </c>
      <c r="G178" s="1">
        <v>10</v>
      </c>
      <c r="K178" s="29" t="s">
        <v>223</v>
      </c>
      <c r="L178" s="29" t="s">
        <v>39</v>
      </c>
      <c r="M178" s="30">
        <v>1</v>
      </c>
      <c r="N178" s="31" t="s">
        <v>41</v>
      </c>
      <c r="O178" s="32">
        <f>+O179+O197+O206+O208</f>
        <v>0</v>
      </c>
      <c r="P178" s="28"/>
    </row>
    <row r="179" spans="5:16" x14ac:dyDescent="0.15">
      <c r="E179" s="1">
        <v>160</v>
      </c>
      <c r="G179" s="1">
        <v>11</v>
      </c>
      <c r="K179" s="29" t="s">
        <v>224</v>
      </c>
      <c r="L179" s="29" t="s">
        <v>39</v>
      </c>
      <c r="M179" s="30">
        <v>1</v>
      </c>
      <c r="N179" s="31" t="s">
        <v>41</v>
      </c>
      <c r="O179" s="32">
        <f>+O180+O181+O182+O183+O184+O185+O186+O187+O188+O189+O190+O191+O192+O193+O194+O195+O196</f>
        <v>0</v>
      </c>
      <c r="P179" s="28"/>
    </row>
    <row r="180" spans="5:16" x14ac:dyDescent="0.15">
      <c r="E180" s="1">
        <v>161</v>
      </c>
      <c r="G180" s="1">
        <v>12</v>
      </c>
      <c r="K180" s="29" t="s">
        <v>61</v>
      </c>
      <c r="L180" s="29" t="s">
        <v>225</v>
      </c>
      <c r="M180" s="30">
        <v>1</v>
      </c>
      <c r="N180" s="31" t="s">
        <v>41</v>
      </c>
      <c r="O180" s="33"/>
      <c r="P180" s="28"/>
    </row>
    <row r="181" spans="5:16" ht="27" x14ac:dyDescent="0.15">
      <c r="E181" s="1">
        <v>162</v>
      </c>
      <c r="G181" s="1">
        <v>12</v>
      </c>
      <c r="K181" s="29" t="s">
        <v>226</v>
      </c>
      <c r="L181" s="29" t="s">
        <v>227</v>
      </c>
      <c r="M181" s="30">
        <v>111</v>
      </c>
      <c r="N181" s="31" t="s">
        <v>228</v>
      </c>
      <c r="O181" s="33"/>
      <c r="P181" s="28"/>
    </row>
    <row r="182" spans="5:16" ht="27" x14ac:dyDescent="0.15">
      <c r="E182" s="1">
        <v>163</v>
      </c>
      <c r="G182" s="1">
        <v>12</v>
      </c>
      <c r="K182" s="29" t="s">
        <v>226</v>
      </c>
      <c r="L182" s="29" t="s">
        <v>229</v>
      </c>
      <c r="M182" s="30">
        <v>97</v>
      </c>
      <c r="N182" s="31" t="s">
        <v>228</v>
      </c>
      <c r="O182" s="33"/>
      <c r="P182" s="28"/>
    </row>
    <row r="183" spans="5:16" ht="27" x14ac:dyDescent="0.15">
      <c r="E183" s="1">
        <v>164</v>
      </c>
      <c r="G183" s="1">
        <v>12</v>
      </c>
      <c r="K183" s="29" t="s">
        <v>230</v>
      </c>
      <c r="L183" s="29" t="s">
        <v>231</v>
      </c>
      <c r="M183" s="30">
        <v>104</v>
      </c>
      <c r="N183" s="31" t="s">
        <v>228</v>
      </c>
      <c r="O183" s="33"/>
      <c r="P183" s="28"/>
    </row>
    <row r="184" spans="5:16" ht="27" x14ac:dyDescent="0.15">
      <c r="E184" s="1">
        <v>165</v>
      </c>
      <c r="G184" s="1">
        <v>12</v>
      </c>
      <c r="K184" s="29" t="s">
        <v>232</v>
      </c>
      <c r="L184" s="29" t="s">
        <v>233</v>
      </c>
      <c r="M184" s="30">
        <v>6</v>
      </c>
      <c r="N184" s="31" t="s">
        <v>228</v>
      </c>
      <c r="O184" s="33"/>
      <c r="P184" s="28"/>
    </row>
    <row r="185" spans="5:16" ht="27" x14ac:dyDescent="0.15">
      <c r="E185" s="1">
        <v>166</v>
      </c>
      <c r="G185" s="1">
        <v>12</v>
      </c>
      <c r="K185" s="29" t="s">
        <v>232</v>
      </c>
      <c r="L185" s="29" t="s">
        <v>234</v>
      </c>
      <c r="M185" s="30">
        <v>35</v>
      </c>
      <c r="N185" s="31" t="s">
        <v>228</v>
      </c>
      <c r="O185" s="33"/>
      <c r="P185" s="28"/>
    </row>
    <row r="186" spans="5:16" ht="27" x14ac:dyDescent="0.15">
      <c r="E186" s="1">
        <v>167</v>
      </c>
      <c r="G186" s="1">
        <v>12</v>
      </c>
      <c r="K186" s="29" t="s">
        <v>235</v>
      </c>
      <c r="L186" s="29" t="s">
        <v>236</v>
      </c>
      <c r="M186" s="30">
        <v>13</v>
      </c>
      <c r="N186" s="31" t="s">
        <v>228</v>
      </c>
      <c r="O186" s="33"/>
      <c r="P186" s="28"/>
    </row>
    <row r="187" spans="5:16" ht="27" x14ac:dyDescent="0.15">
      <c r="E187" s="1">
        <v>168</v>
      </c>
      <c r="G187" s="1">
        <v>12</v>
      </c>
      <c r="K187" s="29" t="s">
        <v>235</v>
      </c>
      <c r="L187" s="29" t="s">
        <v>237</v>
      </c>
      <c r="M187" s="30">
        <v>92</v>
      </c>
      <c r="N187" s="31" t="s">
        <v>228</v>
      </c>
      <c r="O187" s="33"/>
      <c r="P187" s="28"/>
    </row>
    <row r="188" spans="5:16" ht="27" x14ac:dyDescent="0.15">
      <c r="E188" s="1">
        <v>169</v>
      </c>
      <c r="G188" s="1">
        <v>12</v>
      </c>
      <c r="K188" s="29" t="s">
        <v>235</v>
      </c>
      <c r="L188" s="29" t="s">
        <v>237</v>
      </c>
      <c r="M188" s="30">
        <v>108</v>
      </c>
      <c r="N188" s="31" t="s">
        <v>228</v>
      </c>
      <c r="O188" s="33"/>
      <c r="P188" s="28"/>
    </row>
    <row r="189" spans="5:16" ht="27" x14ac:dyDescent="0.15">
      <c r="E189" s="1">
        <v>170</v>
      </c>
      <c r="G189" s="1">
        <v>12</v>
      </c>
      <c r="K189" s="29" t="s">
        <v>238</v>
      </c>
      <c r="L189" s="29" t="s">
        <v>239</v>
      </c>
      <c r="M189" s="30">
        <v>22</v>
      </c>
      <c r="N189" s="31" t="s">
        <v>228</v>
      </c>
      <c r="O189" s="33"/>
      <c r="P189" s="28"/>
    </row>
    <row r="190" spans="5:16" x14ac:dyDescent="0.15">
      <c r="E190" s="1">
        <v>171</v>
      </c>
      <c r="G190" s="1">
        <v>12</v>
      </c>
      <c r="K190" s="29" t="s">
        <v>240</v>
      </c>
      <c r="L190" s="29" t="s">
        <v>39</v>
      </c>
      <c r="M190" s="30">
        <v>27</v>
      </c>
      <c r="N190" s="31" t="s">
        <v>241</v>
      </c>
      <c r="O190" s="33"/>
      <c r="P190" s="28"/>
    </row>
    <row r="191" spans="5:16" ht="27" x14ac:dyDescent="0.15">
      <c r="E191" s="1">
        <v>172</v>
      </c>
      <c r="G191" s="1">
        <v>12</v>
      </c>
      <c r="K191" s="29" t="s">
        <v>242</v>
      </c>
      <c r="L191" s="29" t="s">
        <v>243</v>
      </c>
      <c r="M191" s="30">
        <v>12</v>
      </c>
      <c r="N191" s="31" t="s">
        <v>228</v>
      </c>
      <c r="O191" s="33"/>
      <c r="P191" s="28"/>
    </row>
    <row r="192" spans="5:16" x14ac:dyDescent="0.15">
      <c r="E192" s="1">
        <v>173</v>
      </c>
      <c r="G192" s="1">
        <v>12</v>
      </c>
      <c r="K192" s="29" t="s">
        <v>244</v>
      </c>
      <c r="L192" s="29" t="s">
        <v>245</v>
      </c>
      <c r="M192" s="30">
        <v>15</v>
      </c>
      <c r="N192" s="31" t="s">
        <v>228</v>
      </c>
      <c r="O192" s="33"/>
      <c r="P192" s="28"/>
    </row>
    <row r="193" spans="5:16" x14ac:dyDescent="0.15">
      <c r="E193" s="1">
        <v>174</v>
      </c>
      <c r="G193" s="1">
        <v>12</v>
      </c>
      <c r="K193" s="29" t="s">
        <v>246</v>
      </c>
      <c r="L193" s="29" t="s">
        <v>245</v>
      </c>
      <c r="M193" s="30">
        <v>26</v>
      </c>
      <c r="N193" s="31" t="s">
        <v>228</v>
      </c>
      <c r="O193" s="33"/>
      <c r="P193" s="28"/>
    </row>
    <row r="194" spans="5:16" ht="27" x14ac:dyDescent="0.15">
      <c r="E194" s="1">
        <v>175</v>
      </c>
      <c r="G194" s="1">
        <v>12</v>
      </c>
      <c r="K194" s="29" t="s">
        <v>247</v>
      </c>
      <c r="L194" s="29" t="s">
        <v>248</v>
      </c>
      <c r="M194" s="30">
        <v>51</v>
      </c>
      <c r="N194" s="31" t="s">
        <v>228</v>
      </c>
      <c r="O194" s="33"/>
      <c r="P194" s="28"/>
    </row>
    <row r="195" spans="5:16" ht="27" x14ac:dyDescent="0.15">
      <c r="E195" s="1">
        <v>176</v>
      </c>
      <c r="G195" s="1">
        <v>12</v>
      </c>
      <c r="K195" s="29" t="s">
        <v>249</v>
      </c>
      <c r="L195" s="29" t="s">
        <v>250</v>
      </c>
      <c r="M195" s="30">
        <v>9</v>
      </c>
      <c r="N195" s="31" t="s">
        <v>228</v>
      </c>
      <c r="O195" s="33"/>
      <c r="P195" s="28"/>
    </row>
    <row r="196" spans="5:16" ht="27" x14ac:dyDescent="0.15">
      <c r="E196" s="1">
        <v>177</v>
      </c>
      <c r="G196" s="1">
        <v>12</v>
      </c>
      <c r="K196" s="29" t="s">
        <v>249</v>
      </c>
      <c r="L196" s="29" t="s">
        <v>251</v>
      </c>
      <c r="M196" s="30">
        <v>55</v>
      </c>
      <c r="N196" s="31" t="s">
        <v>228</v>
      </c>
      <c r="O196" s="33"/>
      <c r="P196" s="28"/>
    </row>
    <row r="197" spans="5:16" x14ac:dyDescent="0.15">
      <c r="E197" s="1">
        <v>178</v>
      </c>
      <c r="G197" s="1">
        <v>11</v>
      </c>
      <c r="K197" s="29" t="s">
        <v>252</v>
      </c>
      <c r="L197" s="29" t="s">
        <v>39</v>
      </c>
      <c r="M197" s="30">
        <v>1</v>
      </c>
      <c r="N197" s="31" t="s">
        <v>41</v>
      </c>
      <c r="O197" s="32">
        <f>+O198+O199+O200+O201+O202+O203+O204+O205</f>
        <v>0</v>
      </c>
      <c r="P197" s="28"/>
    </row>
    <row r="198" spans="5:16" x14ac:dyDescent="0.15">
      <c r="E198" s="1">
        <v>179</v>
      </c>
      <c r="G198" s="1">
        <v>12</v>
      </c>
      <c r="K198" s="29" t="s">
        <v>253</v>
      </c>
      <c r="L198" s="29" t="s">
        <v>83</v>
      </c>
      <c r="M198" s="30">
        <v>2</v>
      </c>
      <c r="N198" s="31" t="s">
        <v>50</v>
      </c>
      <c r="O198" s="33"/>
      <c r="P198" s="28"/>
    </row>
    <row r="199" spans="5:16" x14ac:dyDescent="0.15">
      <c r="E199" s="1">
        <v>180</v>
      </c>
      <c r="G199" s="1">
        <v>12</v>
      </c>
      <c r="K199" s="29" t="s">
        <v>254</v>
      </c>
      <c r="L199" s="29" t="s">
        <v>83</v>
      </c>
      <c r="M199" s="30">
        <v>4</v>
      </c>
      <c r="N199" s="31" t="s">
        <v>50</v>
      </c>
      <c r="O199" s="33"/>
      <c r="P199" s="28"/>
    </row>
    <row r="200" spans="5:16" x14ac:dyDescent="0.15">
      <c r="E200" s="1">
        <v>181</v>
      </c>
      <c r="G200" s="1">
        <v>12</v>
      </c>
      <c r="K200" s="29" t="s">
        <v>255</v>
      </c>
      <c r="L200" s="29" t="s">
        <v>83</v>
      </c>
      <c r="M200" s="30">
        <v>34</v>
      </c>
      <c r="N200" s="31" t="s">
        <v>50</v>
      </c>
      <c r="O200" s="33"/>
      <c r="P200" s="28"/>
    </row>
    <row r="201" spans="5:16" x14ac:dyDescent="0.15">
      <c r="E201" s="1">
        <v>182</v>
      </c>
      <c r="G201" s="1">
        <v>12</v>
      </c>
      <c r="K201" s="29" t="s">
        <v>256</v>
      </c>
      <c r="L201" s="29" t="s">
        <v>83</v>
      </c>
      <c r="M201" s="30">
        <v>84</v>
      </c>
      <c r="N201" s="31" t="s">
        <v>50</v>
      </c>
      <c r="O201" s="33"/>
      <c r="P201" s="28"/>
    </row>
    <row r="202" spans="5:16" x14ac:dyDescent="0.15">
      <c r="E202" s="1">
        <v>183</v>
      </c>
      <c r="G202" s="1">
        <v>12</v>
      </c>
      <c r="K202" s="29" t="s">
        <v>253</v>
      </c>
      <c r="L202" s="29" t="s">
        <v>59</v>
      </c>
      <c r="M202" s="30">
        <v>1</v>
      </c>
      <c r="N202" s="31" t="s">
        <v>50</v>
      </c>
      <c r="O202" s="33"/>
      <c r="P202" s="28"/>
    </row>
    <row r="203" spans="5:16" x14ac:dyDescent="0.15">
      <c r="E203" s="1">
        <v>184</v>
      </c>
      <c r="G203" s="1">
        <v>12</v>
      </c>
      <c r="K203" s="29" t="s">
        <v>254</v>
      </c>
      <c r="L203" s="29" t="s">
        <v>59</v>
      </c>
      <c r="M203" s="30">
        <v>2</v>
      </c>
      <c r="N203" s="31" t="s">
        <v>50</v>
      </c>
      <c r="O203" s="33"/>
      <c r="P203" s="28"/>
    </row>
    <row r="204" spans="5:16" x14ac:dyDescent="0.15">
      <c r="E204" s="1">
        <v>185</v>
      </c>
      <c r="G204" s="1">
        <v>12</v>
      </c>
      <c r="K204" s="29" t="s">
        <v>255</v>
      </c>
      <c r="L204" s="29" t="s">
        <v>59</v>
      </c>
      <c r="M204" s="30">
        <v>12</v>
      </c>
      <c r="N204" s="31" t="s">
        <v>50</v>
      </c>
      <c r="O204" s="33"/>
      <c r="P204" s="28"/>
    </row>
    <row r="205" spans="5:16" x14ac:dyDescent="0.15">
      <c r="E205" s="1">
        <v>186</v>
      </c>
      <c r="G205" s="1">
        <v>12</v>
      </c>
      <c r="K205" s="29" t="s">
        <v>256</v>
      </c>
      <c r="L205" s="29" t="s">
        <v>59</v>
      </c>
      <c r="M205" s="30">
        <v>24</v>
      </c>
      <c r="N205" s="31" t="s">
        <v>50</v>
      </c>
      <c r="O205" s="33"/>
      <c r="P205" s="28"/>
    </row>
    <row r="206" spans="5:16" x14ac:dyDescent="0.15">
      <c r="E206" s="1">
        <v>187</v>
      </c>
      <c r="G206" s="1">
        <v>11</v>
      </c>
      <c r="K206" s="29" t="s">
        <v>257</v>
      </c>
      <c r="L206" s="29" t="s">
        <v>39</v>
      </c>
      <c r="M206" s="30">
        <v>1</v>
      </c>
      <c r="N206" s="31" t="s">
        <v>41</v>
      </c>
      <c r="O206" s="32">
        <f>+O207</f>
        <v>0</v>
      </c>
      <c r="P206" s="28"/>
    </row>
    <row r="207" spans="5:16" ht="27" x14ac:dyDescent="0.15">
      <c r="E207" s="1">
        <v>188</v>
      </c>
      <c r="G207" s="1">
        <v>12</v>
      </c>
      <c r="K207" s="29" t="s">
        <v>258</v>
      </c>
      <c r="L207" s="29" t="s">
        <v>259</v>
      </c>
      <c r="M207" s="30">
        <v>1</v>
      </c>
      <c r="N207" s="31" t="s">
        <v>108</v>
      </c>
      <c r="O207" s="33"/>
      <c r="P207" s="28"/>
    </row>
    <row r="208" spans="5:16" x14ac:dyDescent="0.15">
      <c r="E208" s="1">
        <v>189</v>
      </c>
      <c r="G208" s="1">
        <v>11</v>
      </c>
      <c r="K208" s="29" t="s">
        <v>260</v>
      </c>
      <c r="L208" s="29" t="s">
        <v>39</v>
      </c>
      <c r="M208" s="30">
        <v>1</v>
      </c>
      <c r="N208" s="31" t="s">
        <v>41</v>
      </c>
      <c r="O208" s="32">
        <f>+O209+O210+O211+O212</f>
        <v>0</v>
      </c>
      <c r="P208" s="28"/>
    </row>
    <row r="209" spans="5:16" x14ac:dyDescent="0.15">
      <c r="E209" s="1">
        <v>190</v>
      </c>
      <c r="G209" s="1">
        <v>12</v>
      </c>
      <c r="K209" s="29" t="s">
        <v>261</v>
      </c>
      <c r="L209" s="29" t="s">
        <v>262</v>
      </c>
      <c r="M209" s="30">
        <v>18.399999999999999</v>
      </c>
      <c r="N209" s="31" t="s">
        <v>241</v>
      </c>
      <c r="O209" s="33"/>
      <c r="P209" s="28"/>
    </row>
    <row r="210" spans="5:16" x14ac:dyDescent="0.15">
      <c r="E210" s="1">
        <v>191</v>
      </c>
      <c r="G210" s="1">
        <v>12</v>
      </c>
      <c r="K210" s="29" t="s">
        <v>263</v>
      </c>
      <c r="L210" s="29" t="s">
        <v>264</v>
      </c>
      <c r="M210" s="30">
        <v>18.399999999999999</v>
      </c>
      <c r="N210" s="31" t="s">
        <v>241</v>
      </c>
      <c r="O210" s="33"/>
      <c r="P210" s="28"/>
    </row>
    <row r="211" spans="5:16" x14ac:dyDescent="0.15">
      <c r="E211" s="1">
        <v>192</v>
      </c>
      <c r="G211" s="1">
        <v>12</v>
      </c>
      <c r="K211" s="29" t="s">
        <v>265</v>
      </c>
      <c r="L211" s="29" t="s">
        <v>266</v>
      </c>
      <c r="M211" s="30">
        <v>4.7300000000000004</v>
      </c>
      <c r="N211" s="31" t="s">
        <v>241</v>
      </c>
      <c r="O211" s="33"/>
      <c r="P211" s="28"/>
    </row>
    <row r="212" spans="5:16" x14ac:dyDescent="0.15">
      <c r="E212" s="1">
        <v>193</v>
      </c>
      <c r="G212" s="1">
        <v>12</v>
      </c>
      <c r="K212" s="29" t="s">
        <v>267</v>
      </c>
      <c r="L212" s="29" t="s">
        <v>268</v>
      </c>
      <c r="M212" s="30">
        <v>155</v>
      </c>
      <c r="N212" s="31" t="s">
        <v>228</v>
      </c>
      <c r="O212" s="33"/>
      <c r="P212" s="28"/>
    </row>
    <row r="213" spans="5:16" x14ac:dyDescent="0.15">
      <c r="E213" s="1">
        <v>194</v>
      </c>
      <c r="F213" s="1">
        <v>149</v>
      </c>
      <c r="G213" s="1">
        <v>4</v>
      </c>
      <c r="K213" s="29" t="s">
        <v>269</v>
      </c>
      <c r="L213" s="29" t="s">
        <v>39</v>
      </c>
      <c r="M213" s="30">
        <v>1</v>
      </c>
      <c r="N213" s="31" t="s">
        <v>41</v>
      </c>
      <c r="O213" s="32">
        <f>+O214+O215</f>
        <v>0</v>
      </c>
      <c r="P213" s="28"/>
    </row>
    <row r="214" spans="5:16" x14ac:dyDescent="0.15">
      <c r="E214" s="1">
        <v>195</v>
      </c>
      <c r="F214" s="1">
        <v>150</v>
      </c>
      <c r="G214" s="1">
        <v>5</v>
      </c>
      <c r="K214" s="29" t="s">
        <v>270</v>
      </c>
      <c r="L214" s="29" t="s">
        <v>39</v>
      </c>
      <c r="M214" s="30">
        <v>1</v>
      </c>
      <c r="N214" s="31" t="s">
        <v>41</v>
      </c>
      <c r="O214" s="33"/>
      <c r="P214" s="28"/>
    </row>
    <row r="215" spans="5:16" x14ac:dyDescent="0.15">
      <c r="E215" s="1">
        <v>196</v>
      </c>
      <c r="F215" s="1">
        <v>114</v>
      </c>
      <c r="G215" s="1">
        <v>5</v>
      </c>
      <c r="K215" s="29" t="s">
        <v>271</v>
      </c>
      <c r="L215" s="29" t="s">
        <v>39</v>
      </c>
      <c r="M215" s="30">
        <v>1</v>
      </c>
      <c r="N215" s="31" t="s">
        <v>41</v>
      </c>
      <c r="O215" s="33"/>
      <c r="P215" s="28"/>
    </row>
    <row r="216" spans="5:16" x14ac:dyDescent="0.15">
      <c r="E216" s="1">
        <v>197</v>
      </c>
      <c r="F216" s="1">
        <v>31</v>
      </c>
      <c r="G216" s="1">
        <v>3</v>
      </c>
      <c r="K216" s="29" t="s">
        <v>272</v>
      </c>
      <c r="L216" s="29" t="s">
        <v>39</v>
      </c>
      <c r="M216" s="30">
        <v>1</v>
      </c>
      <c r="N216" s="31" t="s">
        <v>41</v>
      </c>
      <c r="O216" s="32">
        <f>+O217+O386</f>
        <v>0</v>
      </c>
      <c r="P216" s="28"/>
    </row>
    <row r="217" spans="5:16" x14ac:dyDescent="0.15">
      <c r="E217" s="1">
        <v>198</v>
      </c>
      <c r="F217" s="1">
        <v>6</v>
      </c>
      <c r="G217" s="1">
        <v>4</v>
      </c>
      <c r="K217" s="29" t="s">
        <v>273</v>
      </c>
      <c r="L217" s="29" t="s">
        <v>39</v>
      </c>
      <c r="M217" s="30">
        <v>1</v>
      </c>
      <c r="N217" s="31" t="s">
        <v>41</v>
      </c>
      <c r="O217" s="32">
        <f>+O218+O228</f>
        <v>0</v>
      </c>
      <c r="P217" s="28"/>
    </row>
    <row r="218" spans="5:16" x14ac:dyDescent="0.15">
      <c r="E218" s="1">
        <v>199</v>
      </c>
      <c r="G218" s="1">
        <v>9</v>
      </c>
      <c r="K218" s="29" t="s">
        <v>274</v>
      </c>
      <c r="L218" s="29" t="s">
        <v>275</v>
      </c>
      <c r="M218" s="30">
        <v>1</v>
      </c>
      <c r="N218" s="31" t="s">
        <v>41</v>
      </c>
      <c r="O218" s="32">
        <f>+O219</f>
        <v>0</v>
      </c>
      <c r="P218" s="28"/>
    </row>
    <row r="219" spans="5:16" x14ac:dyDescent="0.15">
      <c r="E219" s="1">
        <v>200</v>
      </c>
      <c r="G219" s="1">
        <v>10</v>
      </c>
      <c r="K219" s="29" t="s">
        <v>276</v>
      </c>
      <c r="L219" s="29" t="s">
        <v>39</v>
      </c>
      <c r="M219" s="30">
        <v>1</v>
      </c>
      <c r="N219" s="31" t="s">
        <v>41</v>
      </c>
      <c r="O219" s="32">
        <f>+O220+O222+O224+O226</f>
        <v>0</v>
      </c>
      <c r="P219" s="28"/>
    </row>
    <row r="220" spans="5:16" x14ac:dyDescent="0.15">
      <c r="E220" s="1">
        <v>201</v>
      </c>
      <c r="G220" s="1">
        <v>11</v>
      </c>
      <c r="K220" s="29" t="s">
        <v>277</v>
      </c>
      <c r="L220" s="29" t="s">
        <v>278</v>
      </c>
      <c r="M220" s="30">
        <v>1</v>
      </c>
      <c r="N220" s="31" t="s">
        <v>41</v>
      </c>
      <c r="O220" s="32">
        <f>+O221</f>
        <v>0</v>
      </c>
      <c r="P220" s="28"/>
    </row>
    <row r="221" spans="5:16" ht="27" x14ac:dyDescent="0.15">
      <c r="E221" s="1">
        <v>202</v>
      </c>
      <c r="G221" s="1">
        <v>12</v>
      </c>
      <c r="K221" s="29" t="s">
        <v>279</v>
      </c>
      <c r="L221" s="29" t="s">
        <v>280</v>
      </c>
      <c r="M221" s="30">
        <v>1</v>
      </c>
      <c r="N221" s="31" t="s">
        <v>41</v>
      </c>
      <c r="O221" s="33"/>
      <c r="P221" s="28"/>
    </row>
    <row r="222" spans="5:16" ht="27" x14ac:dyDescent="0.15">
      <c r="E222" s="1">
        <v>203</v>
      </c>
      <c r="G222" s="1">
        <v>11</v>
      </c>
      <c r="K222" s="29" t="s">
        <v>277</v>
      </c>
      <c r="L222" s="29" t="s">
        <v>281</v>
      </c>
      <c r="M222" s="30">
        <v>1</v>
      </c>
      <c r="N222" s="31" t="s">
        <v>41</v>
      </c>
      <c r="O222" s="32">
        <f>+O223</f>
        <v>0</v>
      </c>
      <c r="P222" s="28"/>
    </row>
    <row r="223" spans="5:16" ht="27" x14ac:dyDescent="0.15">
      <c r="E223" s="1">
        <v>204</v>
      </c>
      <c r="G223" s="1">
        <v>12</v>
      </c>
      <c r="K223" s="29" t="s">
        <v>279</v>
      </c>
      <c r="L223" s="29" t="s">
        <v>282</v>
      </c>
      <c r="M223" s="30">
        <v>1</v>
      </c>
      <c r="N223" s="31" t="s">
        <v>41</v>
      </c>
      <c r="O223" s="33"/>
      <c r="P223" s="28"/>
    </row>
    <row r="224" spans="5:16" x14ac:dyDescent="0.15">
      <c r="E224" s="1">
        <v>205</v>
      </c>
      <c r="G224" s="1">
        <v>11</v>
      </c>
      <c r="K224" s="29" t="s">
        <v>277</v>
      </c>
      <c r="L224" s="29" t="s">
        <v>283</v>
      </c>
      <c r="M224" s="30">
        <v>1</v>
      </c>
      <c r="N224" s="31" t="s">
        <v>41</v>
      </c>
      <c r="O224" s="32">
        <f>+O225</f>
        <v>0</v>
      </c>
      <c r="P224" s="28"/>
    </row>
    <row r="225" spans="5:16" ht="27" x14ac:dyDescent="0.15">
      <c r="E225" s="1">
        <v>206</v>
      </c>
      <c r="G225" s="1">
        <v>12</v>
      </c>
      <c r="K225" s="29" t="s">
        <v>279</v>
      </c>
      <c r="L225" s="29" t="s">
        <v>284</v>
      </c>
      <c r="M225" s="30">
        <v>1</v>
      </c>
      <c r="N225" s="31" t="s">
        <v>41</v>
      </c>
      <c r="O225" s="33"/>
      <c r="P225" s="28"/>
    </row>
    <row r="226" spans="5:16" ht="27" x14ac:dyDescent="0.15">
      <c r="E226" s="1">
        <v>207</v>
      </c>
      <c r="G226" s="1">
        <v>11</v>
      </c>
      <c r="K226" s="29" t="s">
        <v>277</v>
      </c>
      <c r="L226" s="29" t="s">
        <v>285</v>
      </c>
      <c r="M226" s="30">
        <v>1</v>
      </c>
      <c r="N226" s="31" t="s">
        <v>41</v>
      </c>
      <c r="O226" s="32">
        <f>+O227</f>
        <v>0</v>
      </c>
      <c r="P226" s="28"/>
    </row>
    <row r="227" spans="5:16" ht="27" x14ac:dyDescent="0.15">
      <c r="E227" s="1">
        <v>208</v>
      </c>
      <c r="G227" s="1">
        <v>12</v>
      </c>
      <c r="K227" s="29" t="s">
        <v>279</v>
      </c>
      <c r="L227" s="29" t="s">
        <v>286</v>
      </c>
      <c r="M227" s="30">
        <v>1</v>
      </c>
      <c r="N227" s="31" t="s">
        <v>41</v>
      </c>
      <c r="O227" s="33"/>
      <c r="P227" s="28"/>
    </row>
    <row r="228" spans="5:16" x14ac:dyDescent="0.15">
      <c r="E228" s="1">
        <v>209</v>
      </c>
      <c r="G228" s="1">
        <v>9</v>
      </c>
      <c r="K228" s="29" t="s">
        <v>287</v>
      </c>
      <c r="L228" s="29" t="s">
        <v>39</v>
      </c>
      <c r="M228" s="30">
        <v>1</v>
      </c>
      <c r="N228" s="31" t="s">
        <v>41</v>
      </c>
      <c r="O228" s="32">
        <f>+O229+O315+O325+O336+O365+O374+O383</f>
        <v>0</v>
      </c>
      <c r="P228" s="28"/>
    </row>
    <row r="229" spans="5:16" x14ac:dyDescent="0.15">
      <c r="E229" s="1">
        <v>210</v>
      </c>
      <c r="G229" s="1">
        <v>10</v>
      </c>
      <c r="K229" s="29" t="s">
        <v>288</v>
      </c>
      <c r="L229" s="29" t="s">
        <v>39</v>
      </c>
      <c r="M229" s="30">
        <v>1</v>
      </c>
      <c r="N229" s="31" t="s">
        <v>41</v>
      </c>
      <c r="O229" s="32">
        <f>+O230+O244+O276+O292</f>
        <v>0</v>
      </c>
      <c r="P229" s="28"/>
    </row>
    <row r="230" spans="5:16" x14ac:dyDescent="0.15">
      <c r="E230" s="1">
        <v>211</v>
      </c>
      <c r="G230" s="1">
        <v>11</v>
      </c>
      <c r="K230" s="29" t="s">
        <v>289</v>
      </c>
      <c r="L230" s="29" t="s">
        <v>39</v>
      </c>
      <c r="M230" s="30">
        <v>1</v>
      </c>
      <c r="N230" s="31" t="s">
        <v>41</v>
      </c>
      <c r="O230" s="32">
        <f>+O231+O232+O233+O234+O235+O236+O237+O238+O239+O240+O241+O242+O243</f>
        <v>0</v>
      </c>
      <c r="P230" s="28"/>
    </row>
    <row r="231" spans="5:16" x14ac:dyDescent="0.15">
      <c r="E231" s="1">
        <v>212</v>
      </c>
      <c r="G231" s="1">
        <v>12</v>
      </c>
      <c r="K231" s="29" t="s">
        <v>290</v>
      </c>
      <c r="L231" s="29" t="s">
        <v>291</v>
      </c>
      <c r="M231" s="30">
        <v>1</v>
      </c>
      <c r="N231" s="31" t="s">
        <v>41</v>
      </c>
      <c r="O231" s="33"/>
      <c r="P231" s="28"/>
    </row>
    <row r="232" spans="5:16" x14ac:dyDescent="0.15">
      <c r="E232" s="1">
        <v>213</v>
      </c>
      <c r="G232" s="1">
        <v>12</v>
      </c>
      <c r="K232" s="29" t="s">
        <v>292</v>
      </c>
      <c r="L232" s="29" t="s">
        <v>293</v>
      </c>
      <c r="M232" s="30">
        <v>99</v>
      </c>
      <c r="N232" s="31" t="s">
        <v>294</v>
      </c>
      <c r="O232" s="33"/>
      <c r="P232" s="28"/>
    </row>
    <row r="233" spans="5:16" x14ac:dyDescent="0.15">
      <c r="E233" s="1">
        <v>214</v>
      </c>
      <c r="G233" s="1">
        <v>12</v>
      </c>
      <c r="K233" s="29" t="s">
        <v>292</v>
      </c>
      <c r="L233" s="29" t="s">
        <v>295</v>
      </c>
      <c r="M233" s="30">
        <v>25</v>
      </c>
      <c r="N233" s="31" t="s">
        <v>294</v>
      </c>
      <c r="O233" s="33"/>
      <c r="P233" s="28"/>
    </row>
    <row r="234" spans="5:16" ht="27" x14ac:dyDescent="0.15">
      <c r="E234" s="1">
        <v>215</v>
      </c>
      <c r="G234" s="1">
        <v>12</v>
      </c>
      <c r="K234" s="29" t="s">
        <v>296</v>
      </c>
      <c r="L234" s="29" t="s">
        <v>297</v>
      </c>
      <c r="M234" s="30">
        <v>88</v>
      </c>
      <c r="N234" s="31" t="s">
        <v>294</v>
      </c>
      <c r="O234" s="33"/>
      <c r="P234" s="28"/>
    </row>
    <row r="235" spans="5:16" ht="27" x14ac:dyDescent="0.15">
      <c r="E235" s="1">
        <v>216</v>
      </c>
      <c r="G235" s="1">
        <v>12</v>
      </c>
      <c r="K235" s="29" t="s">
        <v>296</v>
      </c>
      <c r="L235" s="29" t="s">
        <v>298</v>
      </c>
      <c r="M235" s="30">
        <v>22</v>
      </c>
      <c r="N235" s="31" t="s">
        <v>294</v>
      </c>
      <c r="O235" s="33"/>
      <c r="P235" s="28"/>
    </row>
    <row r="236" spans="5:16" x14ac:dyDescent="0.15">
      <c r="E236" s="1">
        <v>217</v>
      </c>
      <c r="G236" s="1">
        <v>12</v>
      </c>
      <c r="K236" s="29" t="s">
        <v>299</v>
      </c>
      <c r="L236" s="29" t="s">
        <v>293</v>
      </c>
      <c r="M236" s="30">
        <v>2</v>
      </c>
      <c r="N236" s="31" t="s">
        <v>294</v>
      </c>
      <c r="O236" s="33"/>
      <c r="P236" s="28"/>
    </row>
    <row r="237" spans="5:16" x14ac:dyDescent="0.15">
      <c r="E237" s="1">
        <v>218</v>
      </c>
      <c r="G237" s="1">
        <v>12</v>
      </c>
      <c r="K237" s="29" t="s">
        <v>299</v>
      </c>
      <c r="L237" s="29" t="s">
        <v>295</v>
      </c>
      <c r="M237" s="30">
        <v>1</v>
      </c>
      <c r="N237" s="31" t="s">
        <v>294</v>
      </c>
      <c r="O237" s="33"/>
      <c r="P237" s="28"/>
    </row>
    <row r="238" spans="5:16" x14ac:dyDescent="0.15">
      <c r="E238" s="1">
        <v>219</v>
      </c>
      <c r="G238" s="1">
        <v>12</v>
      </c>
      <c r="K238" s="29" t="s">
        <v>300</v>
      </c>
      <c r="L238" s="29" t="s">
        <v>293</v>
      </c>
      <c r="M238" s="30">
        <v>31</v>
      </c>
      <c r="N238" s="31" t="s">
        <v>294</v>
      </c>
      <c r="O238" s="33"/>
      <c r="P238" s="28"/>
    </row>
    <row r="239" spans="5:16" x14ac:dyDescent="0.15">
      <c r="E239" s="1">
        <v>220</v>
      </c>
      <c r="G239" s="1">
        <v>12</v>
      </c>
      <c r="K239" s="29" t="s">
        <v>300</v>
      </c>
      <c r="L239" s="29" t="s">
        <v>295</v>
      </c>
      <c r="M239" s="30">
        <v>8</v>
      </c>
      <c r="N239" s="31" t="s">
        <v>294</v>
      </c>
      <c r="O239" s="33"/>
      <c r="P239" s="28"/>
    </row>
    <row r="240" spans="5:16" x14ac:dyDescent="0.15">
      <c r="E240" s="1">
        <v>221</v>
      </c>
      <c r="G240" s="1">
        <v>12</v>
      </c>
      <c r="K240" s="29" t="s">
        <v>301</v>
      </c>
      <c r="L240" s="29" t="s">
        <v>293</v>
      </c>
      <c r="M240" s="30">
        <v>1</v>
      </c>
      <c r="N240" s="31" t="s">
        <v>294</v>
      </c>
      <c r="O240" s="33"/>
      <c r="P240" s="28"/>
    </row>
    <row r="241" spans="5:16" x14ac:dyDescent="0.15">
      <c r="E241" s="1">
        <v>222</v>
      </c>
      <c r="G241" s="1">
        <v>12</v>
      </c>
      <c r="K241" s="29" t="s">
        <v>301</v>
      </c>
      <c r="L241" s="29" t="s">
        <v>295</v>
      </c>
      <c r="M241" s="30">
        <v>1</v>
      </c>
      <c r="N241" s="31" t="s">
        <v>294</v>
      </c>
      <c r="O241" s="33"/>
      <c r="P241" s="28"/>
    </row>
    <row r="242" spans="5:16" x14ac:dyDescent="0.15">
      <c r="E242" s="1">
        <v>223</v>
      </c>
      <c r="G242" s="1">
        <v>12</v>
      </c>
      <c r="K242" s="29" t="s">
        <v>302</v>
      </c>
      <c r="L242" s="29" t="s">
        <v>293</v>
      </c>
      <c r="M242" s="30">
        <v>2</v>
      </c>
      <c r="N242" s="31" t="s">
        <v>294</v>
      </c>
      <c r="O242" s="33"/>
      <c r="P242" s="28"/>
    </row>
    <row r="243" spans="5:16" x14ac:dyDescent="0.15">
      <c r="E243" s="1">
        <v>224</v>
      </c>
      <c r="G243" s="1">
        <v>12</v>
      </c>
      <c r="K243" s="29" t="s">
        <v>302</v>
      </c>
      <c r="L243" s="29" t="s">
        <v>295</v>
      </c>
      <c r="M243" s="30">
        <v>1</v>
      </c>
      <c r="N243" s="31" t="s">
        <v>294</v>
      </c>
      <c r="O243" s="33"/>
      <c r="P243" s="28"/>
    </row>
    <row r="244" spans="5:16" x14ac:dyDescent="0.15">
      <c r="E244" s="1">
        <v>225</v>
      </c>
      <c r="G244" s="1">
        <v>11</v>
      </c>
      <c r="K244" s="29" t="s">
        <v>303</v>
      </c>
      <c r="L244" s="29" t="s">
        <v>39</v>
      </c>
      <c r="M244" s="30">
        <v>1</v>
      </c>
      <c r="N244" s="31" t="s">
        <v>41</v>
      </c>
      <c r="O244" s="32">
        <f>+O245+O246+O247+O248+O249+O250+O251+O252+O253+O254+O255+O256+O257+O258+O259+O260+O261+O262+O263+O264+O265+O266+O267+O268+O269+O270+O271+O272+O273+O274+O275</f>
        <v>0</v>
      </c>
      <c r="P244" s="28"/>
    </row>
    <row r="245" spans="5:16" x14ac:dyDescent="0.15">
      <c r="E245" s="1">
        <v>226</v>
      </c>
      <c r="G245" s="1">
        <v>12</v>
      </c>
      <c r="K245" s="29" t="s">
        <v>290</v>
      </c>
      <c r="L245" s="29" t="s">
        <v>291</v>
      </c>
      <c r="M245" s="30">
        <v>1</v>
      </c>
      <c r="N245" s="31" t="s">
        <v>41</v>
      </c>
      <c r="O245" s="33"/>
      <c r="P245" s="28"/>
    </row>
    <row r="246" spans="5:16" x14ac:dyDescent="0.15">
      <c r="E246" s="1">
        <v>227</v>
      </c>
      <c r="G246" s="1">
        <v>12</v>
      </c>
      <c r="K246" s="29" t="s">
        <v>304</v>
      </c>
      <c r="L246" s="29" t="s">
        <v>293</v>
      </c>
      <c r="M246" s="30">
        <v>114</v>
      </c>
      <c r="N246" s="31" t="s">
        <v>294</v>
      </c>
      <c r="O246" s="33"/>
      <c r="P246" s="28"/>
    </row>
    <row r="247" spans="5:16" x14ac:dyDescent="0.15">
      <c r="E247" s="1">
        <v>228</v>
      </c>
      <c r="G247" s="1">
        <v>12</v>
      </c>
      <c r="K247" s="29" t="s">
        <v>304</v>
      </c>
      <c r="L247" s="29" t="s">
        <v>295</v>
      </c>
      <c r="M247" s="30">
        <v>28</v>
      </c>
      <c r="N247" s="31" t="s">
        <v>294</v>
      </c>
      <c r="O247" s="33"/>
      <c r="P247" s="28"/>
    </row>
    <row r="248" spans="5:16" ht="27" x14ac:dyDescent="0.15">
      <c r="E248" s="1">
        <v>229</v>
      </c>
      <c r="G248" s="1">
        <v>12</v>
      </c>
      <c r="K248" s="29" t="s">
        <v>305</v>
      </c>
      <c r="L248" s="29" t="s">
        <v>297</v>
      </c>
      <c r="M248" s="30">
        <v>175</v>
      </c>
      <c r="N248" s="31" t="s">
        <v>294</v>
      </c>
      <c r="O248" s="33"/>
      <c r="P248" s="28"/>
    </row>
    <row r="249" spans="5:16" ht="27" x14ac:dyDescent="0.15">
      <c r="E249" s="1">
        <v>230</v>
      </c>
      <c r="G249" s="1">
        <v>12</v>
      </c>
      <c r="K249" s="29" t="s">
        <v>305</v>
      </c>
      <c r="L249" s="29" t="s">
        <v>298</v>
      </c>
      <c r="M249" s="30">
        <v>44</v>
      </c>
      <c r="N249" s="31" t="s">
        <v>294</v>
      </c>
      <c r="O249" s="33"/>
      <c r="P249" s="28"/>
    </row>
    <row r="250" spans="5:16" x14ac:dyDescent="0.15">
      <c r="E250" s="1">
        <v>231</v>
      </c>
      <c r="G250" s="1">
        <v>12</v>
      </c>
      <c r="K250" s="29" t="s">
        <v>306</v>
      </c>
      <c r="L250" s="29" t="s">
        <v>293</v>
      </c>
      <c r="M250" s="30">
        <v>1</v>
      </c>
      <c r="N250" s="31" t="s">
        <v>294</v>
      </c>
      <c r="O250" s="33"/>
      <c r="P250" s="28"/>
    </row>
    <row r="251" spans="5:16" x14ac:dyDescent="0.15">
      <c r="E251" s="1">
        <v>232</v>
      </c>
      <c r="G251" s="1">
        <v>12</v>
      </c>
      <c r="K251" s="29" t="s">
        <v>306</v>
      </c>
      <c r="L251" s="29" t="s">
        <v>295</v>
      </c>
      <c r="M251" s="30">
        <v>1</v>
      </c>
      <c r="N251" s="31" t="s">
        <v>294</v>
      </c>
      <c r="O251" s="33"/>
      <c r="P251" s="28"/>
    </row>
    <row r="252" spans="5:16" x14ac:dyDescent="0.15">
      <c r="E252" s="1">
        <v>233</v>
      </c>
      <c r="G252" s="1">
        <v>12</v>
      </c>
      <c r="K252" s="29" t="s">
        <v>307</v>
      </c>
      <c r="L252" s="29" t="s">
        <v>293</v>
      </c>
      <c r="M252" s="30">
        <v>49</v>
      </c>
      <c r="N252" s="31" t="s">
        <v>294</v>
      </c>
      <c r="O252" s="33"/>
      <c r="P252" s="28"/>
    </row>
    <row r="253" spans="5:16" x14ac:dyDescent="0.15">
      <c r="E253" s="1">
        <v>234</v>
      </c>
      <c r="G253" s="1">
        <v>12</v>
      </c>
      <c r="K253" s="29" t="s">
        <v>307</v>
      </c>
      <c r="L253" s="29" t="s">
        <v>295</v>
      </c>
      <c r="M253" s="30">
        <v>12</v>
      </c>
      <c r="N253" s="31" t="s">
        <v>294</v>
      </c>
      <c r="O253" s="33"/>
      <c r="P253" s="28"/>
    </row>
    <row r="254" spans="5:16" x14ac:dyDescent="0.15">
      <c r="E254" s="1">
        <v>235</v>
      </c>
      <c r="G254" s="1">
        <v>12</v>
      </c>
      <c r="K254" s="29" t="s">
        <v>308</v>
      </c>
      <c r="L254" s="29" t="s">
        <v>293</v>
      </c>
      <c r="M254" s="30">
        <v>2</v>
      </c>
      <c r="N254" s="31" t="s">
        <v>294</v>
      </c>
      <c r="O254" s="33"/>
      <c r="P254" s="28"/>
    </row>
    <row r="255" spans="5:16" x14ac:dyDescent="0.15">
      <c r="E255" s="1">
        <v>236</v>
      </c>
      <c r="G255" s="1">
        <v>12</v>
      </c>
      <c r="K255" s="29" t="s">
        <v>308</v>
      </c>
      <c r="L255" s="29" t="s">
        <v>295</v>
      </c>
      <c r="M255" s="30">
        <v>1</v>
      </c>
      <c r="N255" s="31" t="s">
        <v>294</v>
      </c>
      <c r="O255" s="33"/>
      <c r="P255" s="28"/>
    </row>
    <row r="256" spans="5:16" x14ac:dyDescent="0.15">
      <c r="E256" s="1">
        <v>237</v>
      </c>
      <c r="G256" s="1">
        <v>12</v>
      </c>
      <c r="K256" s="29" t="s">
        <v>309</v>
      </c>
      <c r="L256" s="29" t="s">
        <v>293</v>
      </c>
      <c r="M256" s="30">
        <v>3</v>
      </c>
      <c r="N256" s="31" t="s">
        <v>294</v>
      </c>
      <c r="O256" s="33"/>
      <c r="P256" s="28"/>
    </row>
    <row r="257" spans="5:16" x14ac:dyDescent="0.15">
      <c r="E257" s="1">
        <v>238</v>
      </c>
      <c r="G257" s="1">
        <v>12</v>
      </c>
      <c r="K257" s="29" t="s">
        <v>309</v>
      </c>
      <c r="L257" s="29" t="s">
        <v>295</v>
      </c>
      <c r="M257" s="30">
        <v>1</v>
      </c>
      <c r="N257" s="31" t="s">
        <v>294</v>
      </c>
      <c r="O257" s="33"/>
      <c r="P257" s="28"/>
    </row>
    <row r="258" spans="5:16" x14ac:dyDescent="0.15">
      <c r="E258" s="1">
        <v>239</v>
      </c>
      <c r="G258" s="1">
        <v>12</v>
      </c>
      <c r="K258" s="29" t="s">
        <v>310</v>
      </c>
      <c r="L258" s="29" t="s">
        <v>311</v>
      </c>
      <c r="M258" s="30">
        <v>7</v>
      </c>
      <c r="N258" s="31" t="s">
        <v>228</v>
      </c>
      <c r="O258" s="33"/>
      <c r="P258" s="28"/>
    </row>
    <row r="259" spans="5:16" x14ac:dyDescent="0.15">
      <c r="E259" s="1">
        <v>240</v>
      </c>
      <c r="G259" s="1">
        <v>12</v>
      </c>
      <c r="K259" s="29" t="s">
        <v>310</v>
      </c>
      <c r="L259" s="29" t="s">
        <v>311</v>
      </c>
      <c r="M259" s="30">
        <v>3</v>
      </c>
      <c r="N259" s="31" t="s">
        <v>228</v>
      </c>
      <c r="O259" s="33"/>
      <c r="P259" s="28"/>
    </row>
    <row r="260" spans="5:16" x14ac:dyDescent="0.15">
      <c r="E260" s="1">
        <v>241</v>
      </c>
      <c r="G260" s="1">
        <v>12</v>
      </c>
      <c r="K260" s="29" t="s">
        <v>310</v>
      </c>
      <c r="L260" s="29" t="s">
        <v>311</v>
      </c>
      <c r="M260" s="30">
        <v>33</v>
      </c>
      <c r="N260" s="31" t="s">
        <v>228</v>
      </c>
      <c r="O260" s="33"/>
      <c r="P260" s="28"/>
    </row>
    <row r="261" spans="5:16" x14ac:dyDescent="0.15">
      <c r="E261" s="1">
        <v>242</v>
      </c>
      <c r="G261" s="1">
        <v>12</v>
      </c>
      <c r="K261" s="29" t="s">
        <v>312</v>
      </c>
      <c r="L261" s="29" t="s">
        <v>313</v>
      </c>
      <c r="M261" s="30">
        <v>1948</v>
      </c>
      <c r="N261" s="31" t="s">
        <v>228</v>
      </c>
      <c r="O261" s="33"/>
      <c r="P261" s="28"/>
    </row>
    <row r="262" spans="5:16" x14ac:dyDescent="0.15">
      <c r="E262" s="1">
        <v>243</v>
      </c>
      <c r="G262" s="1">
        <v>12</v>
      </c>
      <c r="K262" s="29" t="s">
        <v>312</v>
      </c>
      <c r="L262" s="29" t="s">
        <v>313</v>
      </c>
      <c r="M262" s="30">
        <v>280</v>
      </c>
      <c r="N262" s="31" t="s">
        <v>228</v>
      </c>
      <c r="O262" s="33"/>
      <c r="P262" s="28"/>
    </row>
    <row r="263" spans="5:16" x14ac:dyDescent="0.15">
      <c r="E263" s="1">
        <v>244</v>
      </c>
      <c r="G263" s="1">
        <v>12</v>
      </c>
      <c r="K263" s="29" t="s">
        <v>312</v>
      </c>
      <c r="L263" s="29" t="s">
        <v>314</v>
      </c>
      <c r="M263" s="30">
        <v>10</v>
      </c>
      <c r="N263" s="31" t="s">
        <v>228</v>
      </c>
      <c r="O263" s="33"/>
      <c r="P263" s="28"/>
    </row>
    <row r="264" spans="5:16" x14ac:dyDescent="0.15">
      <c r="E264" s="1">
        <v>245</v>
      </c>
      <c r="G264" s="1">
        <v>12</v>
      </c>
      <c r="K264" s="29" t="s">
        <v>312</v>
      </c>
      <c r="L264" s="29" t="s">
        <v>315</v>
      </c>
      <c r="M264" s="30">
        <v>92</v>
      </c>
      <c r="N264" s="31" t="s">
        <v>228</v>
      </c>
      <c r="O264" s="33"/>
      <c r="P264" s="28"/>
    </row>
    <row r="265" spans="5:16" x14ac:dyDescent="0.15">
      <c r="E265" s="1">
        <v>246</v>
      </c>
      <c r="G265" s="1">
        <v>12</v>
      </c>
      <c r="K265" s="29" t="s">
        <v>316</v>
      </c>
      <c r="L265" s="29" t="s">
        <v>317</v>
      </c>
      <c r="M265" s="30">
        <v>88</v>
      </c>
      <c r="N265" s="31" t="s">
        <v>318</v>
      </c>
      <c r="O265" s="33"/>
      <c r="P265" s="28"/>
    </row>
    <row r="266" spans="5:16" x14ac:dyDescent="0.15">
      <c r="E266" s="1">
        <v>247</v>
      </c>
      <c r="G266" s="1">
        <v>12</v>
      </c>
      <c r="K266" s="29" t="s">
        <v>319</v>
      </c>
      <c r="L266" s="29" t="s">
        <v>320</v>
      </c>
      <c r="M266" s="30">
        <v>2</v>
      </c>
      <c r="N266" s="31" t="s">
        <v>50</v>
      </c>
      <c r="O266" s="33"/>
      <c r="P266" s="28"/>
    </row>
    <row r="267" spans="5:16" x14ac:dyDescent="0.15">
      <c r="E267" s="1">
        <v>248</v>
      </c>
      <c r="G267" s="1">
        <v>12</v>
      </c>
      <c r="K267" s="29" t="s">
        <v>321</v>
      </c>
      <c r="L267" s="29" t="s">
        <v>322</v>
      </c>
      <c r="M267" s="30">
        <v>14</v>
      </c>
      <c r="N267" s="31" t="s">
        <v>50</v>
      </c>
      <c r="O267" s="33"/>
      <c r="P267" s="28"/>
    </row>
    <row r="268" spans="5:16" x14ac:dyDescent="0.15">
      <c r="E268" s="1">
        <v>249</v>
      </c>
      <c r="G268" s="1">
        <v>12</v>
      </c>
      <c r="K268" s="29" t="s">
        <v>321</v>
      </c>
      <c r="L268" s="29" t="s">
        <v>323</v>
      </c>
      <c r="M268" s="30">
        <v>3</v>
      </c>
      <c r="N268" s="31" t="s">
        <v>50</v>
      </c>
      <c r="O268" s="33"/>
      <c r="P268" s="28"/>
    </row>
    <row r="269" spans="5:16" x14ac:dyDescent="0.15">
      <c r="E269" s="1">
        <v>250</v>
      </c>
      <c r="G269" s="1">
        <v>12</v>
      </c>
      <c r="K269" s="29" t="s">
        <v>321</v>
      </c>
      <c r="L269" s="29" t="s">
        <v>324</v>
      </c>
      <c r="M269" s="30">
        <v>4</v>
      </c>
      <c r="N269" s="31" t="s">
        <v>50</v>
      </c>
      <c r="O269" s="33"/>
      <c r="P269" s="28"/>
    </row>
    <row r="270" spans="5:16" x14ac:dyDescent="0.15">
      <c r="E270" s="1">
        <v>251</v>
      </c>
      <c r="G270" s="1">
        <v>12</v>
      </c>
      <c r="K270" s="29" t="s">
        <v>321</v>
      </c>
      <c r="L270" s="29" t="s">
        <v>325</v>
      </c>
      <c r="M270" s="30">
        <v>1</v>
      </c>
      <c r="N270" s="31" t="s">
        <v>50</v>
      </c>
      <c r="O270" s="33"/>
      <c r="P270" s="28"/>
    </row>
    <row r="271" spans="5:16" x14ac:dyDescent="0.15">
      <c r="E271" s="1">
        <v>252</v>
      </c>
      <c r="G271" s="1">
        <v>12</v>
      </c>
      <c r="K271" s="29" t="s">
        <v>321</v>
      </c>
      <c r="L271" s="29" t="s">
        <v>326</v>
      </c>
      <c r="M271" s="30">
        <v>2</v>
      </c>
      <c r="N271" s="31" t="s">
        <v>50</v>
      </c>
      <c r="O271" s="33"/>
      <c r="P271" s="28"/>
    </row>
    <row r="272" spans="5:16" x14ac:dyDescent="0.15">
      <c r="E272" s="1">
        <v>253</v>
      </c>
      <c r="G272" s="1">
        <v>12</v>
      </c>
      <c r="K272" s="29" t="s">
        <v>327</v>
      </c>
      <c r="L272" s="29" t="s">
        <v>328</v>
      </c>
      <c r="M272" s="30">
        <v>2</v>
      </c>
      <c r="N272" s="31" t="s">
        <v>50</v>
      </c>
      <c r="O272" s="33"/>
      <c r="P272" s="28"/>
    </row>
    <row r="273" spans="5:16" x14ac:dyDescent="0.15">
      <c r="E273" s="1">
        <v>254</v>
      </c>
      <c r="G273" s="1">
        <v>12</v>
      </c>
      <c r="K273" s="29" t="s">
        <v>327</v>
      </c>
      <c r="L273" s="29" t="s">
        <v>329</v>
      </c>
      <c r="M273" s="30">
        <v>2</v>
      </c>
      <c r="N273" s="31" t="s">
        <v>50</v>
      </c>
      <c r="O273" s="33"/>
      <c r="P273" s="28"/>
    </row>
    <row r="274" spans="5:16" x14ac:dyDescent="0.15">
      <c r="E274" s="1">
        <v>255</v>
      </c>
      <c r="G274" s="1">
        <v>12</v>
      </c>
      <c r="K274" s="29" t="s">
        <v>330</v>
      </c>
      <c r="L274" s="29" t="s">
        <v>320</v>
      </c>
      <c r="M274" s="30">
        <v>2</v>
      </c>
      <c r="N274" s="31" t="s">
        <v>50</v>
      </c>
      <c r="O274" s="33"/>
      <c r="P274" s="28"/>
    </row>
    <row r="275" spans="5:16" x14ac:dyDescent="0.15">
      <c r="E275" s="1">
        <v>256</v>
      </c>
      <c r="G275" s="1">
        <v>12</v>
      </c>
      <c r="K275" s="29" t="s">
        <v>331</v>
      </c>
      <c r="L275" s="29" t="s">
        <v>320</v>
      </c>
      <c r="M275" s="30">
        <v>2</v>
      </c>
      <c r="N275" s="31" t="s">
        <v>50</v>
      </c>
      <c r="O275" s="33"/>
      <c r="P275" s="28"/>
    </row>
    <row r="276" spans="5:16" x14ac:dyDescent="0.15">
      <c r="E276" s="1">
        <v>257</v>
      </c>
      <c r="G276" s="1">
        <v>11</v>
      </c>
      <c r="K276" s="29" t="s">
        <v>332</v>
      </c>
      <c r="L276" s="29" t="s">
        <v>39</v>
      </c>
      <c r="M276" s="30">
        <v>1</v>
      </c>
      <c r="N276" s="31" t="s">
        <v>41</v>
      </c>
      <c r="O276" s="32">
        <f>+O277+O278+O279+O280+O281+O282+O283+O284+O285+O286+O287+O288+O289+O290+O291</f>
        <v>0</v>
      </c>
      <c r="P276" s="28"/>
    </row>
    <row r="277" spans="5:16" x14ac:dyDescent="0.15">
      <c r="E277" s="1">
        <v>258</v>
      </c>
      <c r="G277" s="1">
        <v>12</v>
      </c>
      <c r="K277" s="29" t="s">
        <v>290</v>
      </c>
      <c r="L277" s="29" t="s">
        <v>291</v>
      </c>
      <c r="M277" s="30">
        <v>1</v>
      </c>
      <c r="N277" s="31" t="s">
        <v>41</v>
      </c>
      <c r="O277" s="33"/>
      <c r="P277" s="28"/>
    </row>
    <row r="278" spans="5:16" x14ac:dyDescent="0.15">
      <c r="E278" s="1">
        <v>259</v>
      </c>
      <c r="G278" s="1">
        <v>12</v>
      </c>
      <c r="K278" s="29" t="s">
        <v>333</v>
      </c>
      <c r="L278" s="29" t="s">
        <v>293</v>
      </c>
      <c r="M278" s="30">
        <v>72</v>
      </c>
      <c r="N278" s="31" t="s">
        <v>294</v>
      </c>
      <c r="O278" s="33"/>
      <c r="P278" s="28"/>
    </row>
    <row r="279" spans="5:16" x14ac:dyDescent="0.15">
      <c r="E279" s="1">
        <v>260</v>
      </c>
      <c r="G279" s="1">
        <v>12</v>
      </c>
      <c r="K279" s="29" t="s">
        <v>333</v>
      </c>
      <c r="L279" s="29" t="s">
        <v>295</v>
      </c>
      <c r="M279" s="30">
        <v>18</v>
      </c>
      <c r="N279" s="31" t="s">
        <v>294</v>
      </c>
      <c r="O279" s="33"/>
      <c r="P279" s="28"/>
    </row>
    <row r="280" spans="5:16" ht="27" x14ac:dyDescent="0.15">
      <c r="E280" s="1">
        <v>261</v>
      </c>
      <c r="G280" s="1">
        <v>12</v>
      </c>
      <c r="K280" s="29" t="s">
        <v>334</v>
      </c>
      <c r="L280" s="29" t="s">
        <v>297</v>
      </c>
      <c r="M280" s="30">
        <v>47</v>
      </c>
      <c r="N280" s="31" t="s">
        <v>294</v>
      </c>
      <c r="O280" s="33"/>
      <c r="P280" s="28"/>
    </row>
    <row r="281" spans="5:16" ht="27" x14ac:dyDescent="0.15">
      <c r="E281" s="1">
        <v>262</v>
      </c>
      <c r="G281" s="1">
        <v>12</v>
      </c>
      <c r="K281" s="29" t="s">
        <v>334</v>
      </c>
      <c r="L281" s="29" t="s">
        <v>298</v>
      </c>
      <c r="M281" s="30">
        <v>12</v>
      </c>
      <c r="N281" s="31" t="s">
        <v>294</v>
      </c>
      <c r="O281" s="33"/>
      <c r="P281" s="28"/>
    </row>
    <row r="282" spans="5:16" x14ac:dyDescent="0.15">
      <c r="E282" s="1">
        <v>263</v>
      </c>
      <c r="G282" s="1">
        <v>12</v>
      </c>
      <c r="K282" s="29" t="s">
        <v>335</v>
      </c>
      <c r="L282" s="29" t="s">
        <v>293</v>
      </c>
      <c r="M282" s="30">
        <v>2</v>
      </c>
      <c r="N282" s="31" t="s">
        <v>294</v>
      </c>
      <c r="O282" s="33"/>
      <c r="P282" s="28"/>
    </row>
    <row r="283" spans="5:16" x14ac:dyDescent="0.15">
      <c r="E283" s="1">
        <v>264</v>
      </c>
      <c r="G283" s="1">
        <v>12</v>
      </c>
      <c r="K283" s="29" t="s">
        <v>335</v>
      </c>
      <c r="L283" s="29" t="s">
        <v>295</v>
      </c>
      <c r="M283" s="30">
        <v>1</v>
      </c>
      <c r="N283" s="31" t="s">
        <v>294</v>
      </c>
      <c r="O283" s="33"/>
      <c r="P283" s="28"/>
    </row>
    <row r="284" spans="5:16" x14ac:dyDescent="0.15">
      <c r="E284" s="1">
        <v>265</v>
      </c>
      <c r="G284" s="1">
        <v>12</v>
      </c>
      <c r="K284" s="29" t="s">
        <v>336</v>
      </c>
      <c r="L284" s="29" t="s">
        <v>293</v>
      </c>
      <c r="M284" s="30">
        <v>16</v>
      </c>
      <c r="N284" s="31" t="s">
        <v>294</v>
      </c>
      <c r="O284" s="33"/>
      <c r="P284" s="28"/>
    </row>
    <row r="285" spans="5:16" x14ac:dyDescent="0.15">
      <c r="E285" s="1">
        <v>266</v>
      </c>
      <c r="G285" s="1">
        <v>12</v>
      </c>
      <c r="K285" s="29" t="s">
        <v>336</v>
      </c>
      <c r="L285" s="29" t="s">
        <v>295</v>
      </c>
      <c r="M285" s="30">
        <v>4</v>
      </c>
      <c r="N285" s="31" t="s">
        <v>294</v>
      </c>
      <c r="O285" s="33"/>
      <c r="P285" s="28"/>
    </row>
    <row r="286" spans="5:16" x14ac:dyDescent="0.15">
      <c r="E286" s="1">
        <v>267</v>
      </c>
      <c r="G286" s="1">
        <v>12</v>
      </c>
      <c r="K286" s="29" t="s">
        <v>337</v>
      </c>
      <c r="L286" s="29" t="s">
        <v>293</v>
      </c>
      <c r="M286" s="30">
        <v>1</v>
      </c>
      <c r="N286" s="31" t="s">
        <v>294</v>
      </c>
      <c r="O286" s="33"/>
      <c r="P286" s="28"/>
    </row>
    <row r="287" spans="5:16" x14ac:dyDescent="0.15">
      <c r="E287" s="1">
        <v>268</v>
      </c>
      <c r="G287" s="1">
        <v>12</v>
      </c>
      <c r="K287" s="29" t="s">
        <v>337</v>
      </c>
      <c r="L287" s="29" t="s">
        <v>295</v>
      </c>
      <c r="M287" s="30">
        <v>1</v>
      </c>
      <c r="N287" s="31" t="s">
        <v>294</v>
      </c>
      <c r="O287" s="33"/>
      <c r="P287" s="28"/>
    </row>
    <row r="288" spans="5:16" x14ac:dyDescent="0.15">
      <c r="E288" s="1">
        <v>269</v>
      </c>
      <c r="G288" s="1">
        <v>12</v>
      </c>
      <c r="K288" s="29" t="s">
        <v>338</v>
      </c>
      <c r="L288" s="29" t="s">
        <v>293</v>
      </c>
      <c r="M288" s="30">
        <v>1</v>
      </c>
      <c r="N288" s="31" t="s">
        <v>294</v>
      </c>
      <c r="O288" s="33"/>
      <c r="P288" s="28"/>
    </row>
    <row r="289" spans="5:16" x14ac:dyDescent="0.15">
      <c r="E289" s="1">
        <v>270</v>
      </c>
      <c r="G289" s="1">
        <v>12</v>
      </c>
      <c r="K289" s="29" t="s">
        <v>338</v>
      </c>
      <c r="L289" s="29" t="s">
        <v>295</v>
      </c>
      <c r="M289" s="30">
        <v>1</v>
      </c>
      <c r="N289" s="31" t="s">
        <v>294</v>
      </c>
      <c r="O289" s="33"/>
      <c r="P289" s="28"/>
    </row>
    <row r="290" spans="5:16" x14ac:dyDescent="0.15">
      <c r="E290" s="1">
        <v>271</v>
      </c>
      <c r="G290" s="1">
        <v>12</v>
      </c>
      <c r="K290" s="29" t="s">
        <v>339</v>
      </c>
      <c r="L290" s="29" t="s">
        <v>293</v>
      </c>
      <c r="M290" s="30">
        <v>1</v>
      </c>
      <c r="N290" s="31" t="s">
        <v>294</v>
      </c>
      <c r="O290" s="33"/>
      <c r="P290" s="28"/>
    </row>
    <row r="291" spans="5:16" x14ac:dyDescent="0.15">
      <c r="E291" s="1">
        <v>272</v>
      </c>
      <c r="G291" s="1">
        <v>12</v>
      </c>
      <c r="K291" s="29" t="s">
        <v>339</v>
      </c>
      <c r="L291" s="29" t="s">
        <v>295</v>
      </c>
      <c r="M291" s="30">
        <v>1</v>
      </c>
      <c r="N291" s="31" t="s">
        <v>294</v>
      </c>
      <c r="O291" s="33"/>
      <c r="P291" s="28"/>
    </row>
    <row r="292" spans="5:16" x14ac:dyDescent="0.15">
      <c r="E292" s="1">
        <v>273</v>
      </c>
      <c r="G292" s="1">
        <v>11</v>
      </c>
      <c r="K292" s="29" t="s">
        <v>340</v>
      </c>
      <c r="L292" s="29" t="s">
        <v>39</v>
      </c>
      <c r="M292" s="30">
        <v>1</v>
      </c>
      <c r="N292" s="31" t="s">
        <v>41</v>
      </c>
      <c r="O292" s="32">
        <f>+O293+O294+O295+O296+O297+O298+O299+O300+O301+O302+O303+O304+O305+O306+O307+O308+O309+O310+O311+O312+O313+O314</f>
        <v>0</v>
      </c>
      <c r="P292" s="28"/>
    </row>
    <row r="293" spans="5:16" x14ac:dyDescent="0.15">
      <c r="E293" s="1">
        <v>274</v>
      </c>
      <c r="G293" s="1">
        <v>12</v>
      </c>
      <c r="K293" s="29" t="s">
        <v>290</v>
      </c>
      <c r="L293" s="29" t="s">
        <v>291</v>
      </c>
      <c r="M293" s="30">
        <v>1</v>
      </c>
      <c r="N293" s="31" t="s">
        <v>41</v>
      </c>
      <c r="O293" s="33"/>
      <c r="P293" s="28"/>
    </row>
    <row r="294" spans="5:16" x14ac:dyDescent="0.15">
      <c r="E294" s="1">
        <v>275</v>
      </c>
      <c r="G294" s="1">
        <v>12</v>
      </c>
      <c r="K294" s="29" t="s">
        <v>341</v>
      </c>
      <c r="L294" s="29" t="s">
        <v>293</v>
      </c>
      <c r="M294" s="30">
        <v>106</v>
      </c>
      <c r="N294" s="31" t="s">
        <v>294</v>
      </c>
      <c r="O294" s="33"/>
      <c r="P294" s="28"/>
    </row>
    <row r="295" spans="5:16" x14ac:dyDescent="0.15">
      <c r="E295" s="1">
        <v>276</v>
      </c>
      <c r="G295" s="1">
        <v>12</v>
      </c>
      <c r="K295" s="29" t="s">
        <v>341</v>
      </c>
      <c r="L295" s="29" t="s">
        <v>295</v>
      </c>
      <c r="M295" s="30">
        <v>26</v>
      </c>
      <c r="N295" s="31" t="s">
        <v>294</v>
      </c>
      <c r="O295" s="33"/>
      <c r="P295" s="28"/>
    </row>
    <row r="296" spans="5:16" ht="27" x14ac:dyDescent="0.15">
      <c r="E296" s="1">
        <v>277</v>
      </c>
      <c r="G296" s="1">
        <v>12</v>
      </c>
      <c r="K296" s="29" t="s">
        <v>342</v>
      </c>
      <c r="L296" s="29" t="s">
        <v>297</v>
      </c>
      <c r="M296" s="30">
        <v>146</v>
      </c>
      <c r="N296" s="31" t="s">
        <v>294</v>
      </c>
      <c r="O296" s="33"/>
      <c r="P296" s="28"/>
    </row>
    <row r="297" spans="5:16" ht="27" x14ac:dyDescent="0.15">
      <c r="E297" s="1">
        <v>278</v>
      </c>
      <c r="G297" s="1">
        <v>12</v>
      </c>
      <c r="K297" s="29" t="s">
        <v>342</v>
      </c>
      <c r="L297" s="29" t="s">
        <v>298</v>
      </c>
      <c r="M297" s="30">
        <v>37</v>
      </c>
      <c r="N297" s="31" t="s">
        <v>294</v>
      </c>
      <c r="O297" s="33"/>
      <c r="P297" s="28"/>
    </row>
    <row r="298" spans="5:16" x14ac:dyDescent="0.15">
      <c r="E298" s="1">
        <v>279</v>
      </c>
      <c r="G298" s="1">
        <v>12</v>
      </c>
      <c r="K298" s="29" t="s">
        <v>343</v>
      </c>
      <c r="L298" s="29" t="s">
        <v>293</v>
      </c>
      <c r="M298" s="30">
        <v>4</v>
      </c>
      <c r="N298" s="31" t="s">
        <v>294</v>
      </c>
      <c r="O298" s="33"/>
      <c r="P298" s="28"/>
    </row>
    <row r="299" spans="5:16" x14ac:dyDescent="0.15">
      <c r="E299" s="1">
        <v>280</v>
      </c>
      <c r="G299" s="1">
        <v>12</v>
      </c>
      <c r="K299" s="29" t="s">
        <v>343</v>
      </c>
      <c r="L299" s="29" t="s">
        <v>295</v>
      </c>
      <c r="M299" s="30">
        <v>1</v>
      </c>
      <c r="N299" s="31" t="s">
        <v>294</v>
      </c>
      <c r="O299" s="33"/>
      <c r="P299" s="28"/>
    </row>
    <row r="300" spans="5:16" x14ac:dyDescent="0.15">
      <c r="E300" s="1">
        <v>281</v>
      </c>
      <c r="G300" s="1">
        <v>12</v>
      </c>
      <c r="K300" s="29" t="s">
        <v>344</v>
      </c>
      <c r="L300" s="29" t="s">
        <v>293</v>
      </c>
      <c r="M300" s="30">
        <v>34</v>
      </c>
      <c r="N300" s="31" t="s">
        <v>294</v>
      </c>
      <c r="O300" s="33"/>
      <c r="P300" s="28"/>
    </row>
    <row r="301" spans="5:16" x14ac:dyDescent="0.15">
      <c r="E301" s="1">
        <v>282</v>
      </c>
      <c r="G301" s="1">
        <v>12</v>
      </c>
      <c r="K301" s="29" t="s">
        <v>344</v>
      </c>
      <c r="L301" s="29" t="s">
        <v>295</v>
      </c>
      <c r="M301" s="30">
        <v>9</v>
      </c>
      <c r="N301" s="31" t="s">
        <v>294</v>
      </c>
      <c r="O301" s="33"/>
      <c r="P301" s="28"/>
    </row>
    <row r="302" spans="5:16" x14ac:dyDescent="0.15">
      <c r="E302" s="1">
        <v>283</v>
      </c>
      <c r="G302" s="1">
        <v>12</v>
      </c>
      <c r="K302" s="29" t="s">
        <v>345</v>
      </c>
      <c r="L302" s="29" t="s">
        <v>293</v>
      </c>
      <c r="M302" s="30">
        <v>2</v>
      </c>
      <c r="N302" s="31" t="s">
        <v>294</v>
      </c>
      <c r="O302" s="33"/>
      <c r="P302" s="28"/>
    </row>
    <row r="303" spans="5:16" x14ac:dyDescent="0.15">
      <c r="E303" s="1">
        <v>284</v>
      </c>
      <c r="G303" s="1">
        <v>12</v>
      </c>
      <c r="K303" s="29" t="s">
        <v>345</v>
      </c>
      <c r="L303" s="29" t="s">
        <v>295</v>
      </c>
      <c r="M303" s="30">
        <v>1</v>
      </c>
      <c r="N303" s="31" t="s">
        <v>294</v>
      </c>
      <c r="O303" s="33"/>
      <c r="P303" s="28"/>
    </row>
    <row r="304" spans="5:16" x14ac:dyDescent="0.15">
      <c r="E304" s="1">
        <v>285</v>
      </c>
      <c r="G304" s="1">
        <v>12</v>
      </c>
      <c r="K304" s="29" t="s">
        <v>346</v>
      </c>
      <c r="L304" s="29" t="s">
        <v>293</v>
      </c>
      <c r="M304" s="30">
        <v>2</v>
      </c>
      <c r="N304" s="31" t="s">
        <v>294</v>
      </c>
      <c r="O304" s="33"/>
      <c r="P304" s="28"/>
    </row>
    <row r="305" spans="5:16" x14ac:dyDescent="0.15">
      <c r="E305" s="1">
        <v>286</v>
      </c>
      <c r="G305" s="1">
        <v>12</v>
      </c>
      <c r="K305" s="29" t="s">
        <v>346</v>
      </c>
      <c r="L305" s="29" t="s">
        <v>295</v>
      </c>
      <c r="M305" s="30">
        <v>1</v>
      </c>
      <c r="N305" s="31" t="s">
        <v>294</v>
      </c>
      <c r="O305" s="33"/>
      <c r="P305" s="28"/>
    </row>
    <row r="306" spans="5:16" x14ac:dyDescent="0.15">
      <c r="E306" s="1">
        <v>287</v>
      </c>
      <c r="G306" s="1">
        <v>12</v>
      </c>
      <c r="K306" s="29" t="s">
        <v>347</v>
      </c>
      <c r="L306" s="29" t="s">
        <v>293</v>
      </c>
      <c r="M306" s="30">
        <v>1</v>
      </c>
      <c r="N306" s="31" t="s">
        <v>294</v>
      </c>
      <c r="O306" s="33"/>
      <c r="P306" s="28"/>
    </row>
    <row r="307" spans="5:16" x14ac:dyDescent="0.15">
      <c r="E307" s="1">
        <v>288</v>
      </c>
      <c r="G307" s="1">
        <v>12</v>
      </c>
      <c r="K307" s="29" t="s">
        <v>347</v>
      </c>
      <c r="L307" s="29" t="s">
        <v>295</v>
      </c>
      <c r="M307" s="30">
        <v>1</v>
      </c>
      <c r="N307" s="31" t="s">
        <v>294</v>
      </c>
      <c r="O307" s="33"/>
      <c r="P307" s="28"/>
    </row>
    <row r="308" spans="5:16" x14ac:dyDescent="0.15">
      <c r="E308" s="1">
        <v>289</v>
      </c>
      <c r="G308" s="1">
        <v>12</v>
      </c>
      <c r="K308" s="29" t="s">
        <v>312</v>
      </c>
      <c r="L308" s="29" t="s">
        <v>313</v>
      </c>
      <c r="M308" s="30">
        <v>1200</v>
      </c>
      <c r="N308" s="31" t="s">
        <v>228</v>
      </c>
      <c r="O308" s="33"/>
      <c r="P308" s="28"/>
    </row>
    <row r="309" spans="5:16" x14ac:dyDescent="0.15">
      <c r="E309" s="1">
        <v>290</v>
      </c>
      <c r="G309" s="1">
        <v>12</v>
      </c>
      <c r="K309" s="29" t="s">
        <v>312</v>
      </c>
      <c r="L309" s="29" t="s">
        <v>313</v>
      </c>
      <c r="M309" s="30">
        <v>4</v>
      </c>
      <c r="N309" s="31" t="s">
        <v>228</v>
      </c>
      <c r="O309" s="33"/>
      <c r="P309" s="28"/>
    </row>
    <row r="310" spans="5:16" x14ac:dyDescent="0.15">
      <c r="E310" s="1">
        <v>291</v>
      </c>
      <c r="G310" s="1">
        <v>12</v>
      </c>
      <c r="K310" s="29" t="s">
        <v>319</v>
      </c>
      <c r="L310" s="29" t="s">
        <v>348</v>
      </c>
      <c r="M310" s="30">
        <v>1</v>
      </c>
      <c r="N310" s="31" t="s">
        <v>50</v>
      </c>
      <c r="O310" s="33"/>
      <c r="P310" s="28"/>
    </row>
    <row r="311" spans="5:16" x14ac:dyDescent="0.15">
      <c r="E311" s="1">
        <v>292</v>
      </c>
      <c r="G311" s="1">
        <v>12</v>
      </c>
      <c r="K311" s="29" t="s">
        <v>321</v>
      </c>
      <c r="L311" s="29" t="s">
        <v>349</v>
      </c>
      <c r="M311" s="30">
        <v>7</v>
      </c>
      <c r="N311" s="31" t="s">
        <v>50</v>
      </c>
      <c r="O311" s="33"/>
      <c r="P311" s="28"/>
    </row>
    <row r="312" spans="5:16" x14ac:dyDescent="0.15">
      <c r="E312" s="1">
        <v>293</v>
      </c>
      <c r="G312" s="1">
        <v>12</v>
      </c>
      <c r="K312" s="29" t="s">
        <v>327</v>
      </c>
      <c r="L312" s="29" t="s">
        <v>350</v>
      </c>
      <c r="M312" s="30">
        <v>1</v>
      </c>
      <c r="N312" s="31" t="s">
        <v>50</v>
      </c>
      <c r="O312" s="33"/>
      <c r="P312" s="28"/>
    </row>
    <row r="313" spans="5:16" x14ac:dyDescent="0.15">
      <c r="E313" s="1">
        <v>294</v>
      </c>
      <c r="G313" s="1">
        <v>12</v>
      </c>
      <c r="K313" s="29" t="s">
        <v>330</v>
      </c>
      <c r="L313" s="29" t="s">
        <v>351</v>
      </c>
      <c r="M313" s="30">
        <v>1</v>
      </c>
      <c r="N313" s="31" t="s">
        <v>50</v>
      </c>
      <c r="O313" s="33"/>
      <c r="P313" s="28"/>
    </row>
    <row r="314" spans="5:16" x14ac:dyDescent="0.15">
      <c r="E314" s="1">
        <v>295</v>
      </c>
      <c r="G314" s="1">
        <v>12</v>
      </c>
      <c r="K314" s="29" t="s">
        <v>331</v>
      </c>
      <c r="L314" s="29" t="s">
        <v>351</v>
      </c>
      <c r="M314" s="30">
        <v>1</v>
      </c>
      <c r="N314" s="31" t="s">
        <v>50</v>
      </c>
      <c r="O314" s="33"/>
      <c r="P314" s="28"/>
    </row>
    <row r="315" spans="5:16" x14ac:dyDescent="0.15">
      <c r="E315" s="1">
        <v>296</v>
      </c>
      <c r="G315" s="1">
        <v>10</v>
      </c>
      <c r="K315" s="29" t="s">
        <v>352</v>
      </c>
      <c r="L315" s="29" t="s">
        <v>39</v>
      </c>
      <c r="M315" s="30">
        <v>1</v>
      </c>
      <c r="N315" s="31" t="s">
        <v>41</v>
      </c>
      <c r="O315" s="32">
        <f>+O316+O320</f>
        <v>0</v>
      </c>
      <c r="P315" s="28"/>
    </row>
    <row r="316" spans="5:16" x14ac:dyDescent="0.15">
      <c r="E316" s="1">
        <v>297</v>
      </c>
      <c r="G316" s="1">
        <v>11</v>
      </c>
      <c r="K316" s="29" t="s">
        <v>353</v>
      </c>
      <c r="L316" s="29" t="s">
        <v>39</v>
      </c>
      <c r="M316" s="30">
        <v>1</v>
      </c>
      <c r="N316" s="31" t="s">
        <v>41</v>
      </c>
      <c r="O316" s="32">
        <f>+O317+O318+O319</f>
        <v>0</v>
      </c>
      <c r="P316" s="28"/>
    </row>
    <row r="317" spans="5:16" x14ac:dyDescent="0.15">
      <c r="E317" s="1">
        <v>298</v>
      </c>
      <c r="G317" s="1">
        <v>12</v>
      </c>
      <c r="K317" s="29" t="s">
        <v>290</v>
      </c>
      <c r="L317" s="29" t="s">
        <v>291</v>
      </c>
      <c r="M317" s="30">
        <v>1</v>
      </c>
      <c r="N317" s="31" t="s">
        <v>41</v>
      </c>
      <c r="O317" s="33"/>
      <c r="P317" s="28"/>
    </row>
    <row r="318" spans="5:16" x14ac:dyDescent="0.15">
      <c r="E318" s="1">
        <v>299</v>
      </c>
      <c r="G318" s="1">
        <v>12</v>
      </c>
      <c r="K318" s="29" t="s">
        <v>354</v>
      </c>
      <c r="L318" s="29" t="s">
        <v>293</v>
      </c>
      <c r="M318" s="30">
        <v>7</v>
      </c>
      <c r="N318" s="31" t="s">
        <v>294</v>
      </c>
      <c r="O318" s="33"/>
      <c r="P318" s="28"/>
    </row>
    <row r="319" spans="5:16" x14ac:dyDescent="0.15">
      <c r="E319" s="1">
        <v>300</v>
      </c>
      <c r="G319" s="1">
        <v>12</v>
      </c>
      <c r="K319" s="29" t="s">
        <v>354</v>
      </c>
      <c r="L319" s="29" t="s">
        <v>295</v>
      </c>
      <c r="M319" s="30">
        <v>2</v>
      </c>
      <c r="N319" s="31" t="s">
        <v>294</v>
      </c>
      <c r="O319" s="33"/>
      <c r="P319" s="28"/>
    </row>
    <row r="320" spans="5:16" x14ac:dyDescent="0.15">
      <c r="E320" s="1">
        <v>301</v>
      </c>
      <c r="G320" s="1">
        <v>11</v>
      </c>
      <c r="K320" s="29" t="s">
        <v>355</v>
      </c>
      <c r="L320" s="29" t="s">
        <v>39</v>
      </c>
      <c r="M320" s="30">
        <v>1</v>
      </c>
      <c r="N320" s="31" t="s">
        <v>41</v>
      </c>
      <c r="O320" s="32">
        <f>+O321+O322+O323+O324</f>
        <v>0</v>
      </c>
      <c r="P320" s="28"/>
    </row>
    <row r="321" spans="5:16" x14ac:dyDescent="0.15">
      <c r="E321" s="1">
        <v>302</v>
      </c>
      <c r="G321" s="1">
        <v>12</v>
      </c>
      <c r="K321" s="29" t="s">
        <v>290</v>
      </c>
      <c r="L321" s="29" t="s">
        <v>291</v>
      </c>
      <c r="M321" s="30">
        <v>1</v>
      </c>
      <c r="N321" s="31" t="s">
        <v>41</v>
      </c>
      <c r="O321" s="33"/>
      <c r="P321" s="28"/>
    </row>
    <row r="322" spans="5:16" x14ac:dyDescent="0.15">
      <c r="E322" s="1">
        <v>303</v>
      </c>
      <c r="G322" s="1">
        <v>12</v>
      </c>
      <c r="K322" s="29" t="s">
        <v>356</v>
      </c>
      <c r="L322" s="29" t="s">
        <v>357</v>
      </c>
      <c r="M322" s="30">
        <v>1</v>
      </c>
      <c r="N322" s="31" t="s">
        <v>41</v>
      </c>
      <c r="O322" s="33"/>
      <c r="P322" s="28"/>
    </row>
    <row r="323" spans="5:16" x14ac:dyDescent="0.15">
      <c r="E323" s="1">
        <v>304</v>
      </c>
      <c r="G323" s="1">
        <v>12</v>
      </c>
      <c r="K323" s="29" t="s">
        <v>358</v>
      </c>
      <c r="L323" s="29" t="s">
        <v>293</v>
      </c>
      <c r="M323" s="30">
        <v>19</v>
      </c>
      <c r="N323" s="31" t="s">
        <v>294</v>
      </c>
      <c r="O323" s="33"/>
      <c r="P323" s="28"/>
    </row>
    <row r="324" spans="5:16" x14ac:dyDescent="0.15">
      <c r="E324" s="1">
        <v>305</v>
      </c>
      <c r="G324" s="1">
        <v>12</v>
      </c>
      <c r="K324" s="29" t="s">
        <v>358</v>
      </c>
      <c r="L324" s="29" t="s">
        <v>295</v>
      </c>
      <c r="M324" s="30">
        <v>5</v>
      </c>
      <c r="N324" s="31" t="s">
        <v>294</v>
      </c>
      <c r="O324" s="33"/>
      <c r="P324" s="28"/>
    </row>
    <row r="325" spans="5:16" x14ac:dyDescent="0.15">
      <c r="E325" s="1">
        <v>306</v>
      </c>
      <c r="G325" s="1">
        <v>10</v>
      </c>
      <c r="K325" s="29" t="s">
        <v>359</v>
      </c>
      <c r="L325" s="29" t="s">
        <v>39</v>
      </c>
      <c r="M325" s="30">
        <v>1</v>
      </c>
      <c r="N325" s="31" t="s">
        <v>41</v>
      </c>
      <c r="O325" s="32">
        <f>+O326+O331</f>
        <v>0</v>
      </c>
      <c r="P325" s="28"/>
    </row>
    <row r="326" spans="5:16" x14ac:dyDescent="0.15">
      <c r="E326" s="1">
        <v>307</v>
      </c>
      <c r="G326" s="1">
        <v>11</v>
      </c>
      <c r="K326" s="29" t="s">
        <v>360</v>
      </c>
      <c r="L326" s="29" t="s">
        <v>39</v>
      </c>
      <c r="M326" s="30">
        <v>1</v>
      </c>
      <c r="N326" s="31" t="s">
        <v>41</v>
      </c>
      <c r="O326" s="32">
        <f>+O327+O328+O329+O330</f>
        <v>0</v>
      </c>
      <c r="P326" s="28"/>
    </row>
    <row r="327" spans="5:16" x14ac:dyDescent="0.15">
      <c r="E327" s="1">
        <v>308</v>
      </c>
      <c r="G327" s="1">
        <v>12</v>
      </c>
      <c r="K327" s="29" t="s">
        <v>361</v>
      </c>
      <c r="L327" s="29" t="s">
        <v>362</v>
      </c>
      <c r="M327" s="30">
        <v>1</v>
      </c>
      <c r="N327" s="31" t="s">
        <v>41</v>
      </c>
      <c r="O327" s="33"/>
      <c r="P327" s="28"/>
    </row>
    <row r="328" spans="5:16" x14ac:dyDescent="0.15">
      <c r="E328" s="1">
        <v>309</v>
      </c>
      <c r="G328" s="1">
        <v>12</v>
      </c>
      <c r="K328" s="29" t="s">
        <v>363</v>
      </c>
      <c r="L328" s="29" t="s">
        <v>39</v>
      </c>
      <c r="M328" s="30">
        <v>1</v>
      </c>
      <c r="N328" s="31" t="s">
        <v>294</v>
      </c>
      <c r="O328" s="33"/>
      <c r="P328" s="28"/>
    </row>
    <row r="329" spans="5:16" x14ac:dyDescent="0.15">
      <c r="E329" s="1">
        <v>310</v>
      </c>
      <c r="G329" s="1">
        <v>12</v>
      </c>
      <c r="K329" s="29" t="s">
        <v>364</v>
      </c>
      <c r="L329" s="29" t="s">
        <v>365</v>
      </c>
      <c r="M329" s="30">
        <v>16</v>
      </c>
      <c r="N329" s="31" t="s">
        <v>294</v>
      </c>
      <c r="O329" s="33"/>
      <c r="P329" s="28"/>
    </row>
    <row r="330" spans="5:16" x14ac:dyDescent="0.15">
      <c r="E330" s="1">
        <v>311</v>
      </c>
      <c r="G330" s="1">
        <v>12</v>
      </c>
      <c r="K330" s="29" t="s">
        <v>364</v>
      </c>
      <c r="L330" s="29" t="s">
        <v>295</v>
      </c>
      <c r="M330" s="30">
        <v>7</v>
      </c>
      <c r="N330" s="31" t="s">
        <v>294</v>
      </c>
      <c r="O330" s="33"/>
      <c r="P330" s="28"/>
    </row>
    <row r="331" spans="5:16" x14ac:dyDescent="0.15">
      <c r="E331" s="1">
        <v>312</v>
      </c>
      <c r="G331" s="1">
        <v>11</v>
      </c>
      <c r="K331" s="29" t="s">
        <v>366</v>
      </c>
      <c r="L331" s="29" t="s">
        <v>39</v>
      </c>
      <c r="M331" s="30">
        <v>1</v>
      </c>
      <c r="N331" s="31" t="s">
        <v>41</v>
      </c>
      <c r="O331" s="32">
        <f>+O332+O333+O334+O335</f>
        <v>0</v>
      </c>
      <c r="P331" s="28"/>
    </row>
    <row r="332" spans="5:16" x14ac:dyDescent="0.15">
      <c r="E332" s="1">
        <v>313</v>
      </c>
      <c r="G332" s="1">
        <v>12</v>
      </c>
      <c r="K332" s="29" t="s">
        <v>367</v>
      </c>
      <c r="L332" s="29" t="s">
        <v>362</v>
      </c>
      <c r="M332" s="30">
        <v>1</v>
      </c>
      <c r="N332" s="31" t="s">
        <v>41</v>
      </c>
      <c r="O332" s="33"/>
      <c r="P332" s="28"/>
    </row>
    <row r="333" spans="5:16" x14ac:dyDescent="0.15">
      <c r="E333" s="1">
        <v>314</v>
      </c>
      <c r="G333" s="1">
        <v>12</v>
      </c>
      <c r="K333" s="29" t="s">
        <v>363</v>
      </c>
      <c r="L333" s="29" t="s">
        <v>39</v>
      </c>
      <c r="M333" s="30">
        <v>10</v>
      </c>
      <c r="N333" s="31" t="s">
        <v>294</v>
      </c>
      <c r="O333" s="33"/>
      <c r="P333" s="28"/>
    </row>
    <row r="334" spans="5:16" x14ac:dyDescent="0.15">
      <c r="E334" s="1">
        <v>315</v>
      </c>
      <c r="G334" s="1">
        <v>12</v>
      </c>
      <c r="K334" s="29" t="s">
        <v>368</v>
      </c>
      <c r="L334" s="29" t="s">
        <v>365</v>
      </c>
      <c r="M334" s="30">
        <v>31</v>
      </c>
      <c r="N334" s="31" t="s">
        <v>294</v>
      </c>
      <c r="O334" s="33"/>
      <c r="P334" s="28"/>
    </row>
    <row r="335" spans="5:16" x14ac:dyDescent="0.15">
      <c r="E335" s="1">
        <v>316</v>
      </c>
      <c r="G335" s="1">
        <v>12</v>
      </c>
      <c r="K335" s="29" t="s">
        <v>368</v>
      </c>
      <c r="L335" s="29" t="s">
        <v>295</v>
      </c>
      <c r="M335" s="30">
        <v>14</v>
      </c>
      <c r="N335" s="31" t="s">
        <v>294</v>
      </c>
      <c r="O335" s="33"/>
      <c r="P335" s="28"/>
    </row>
    <row r="336" spans="5:16" x14ac:dyDescent="0.15">
      <c r="E336" s="1">
        <v>317</v>
      </c>
      <c r="G336" s="1">
        <v>10</v>
      </c>
      <c r="K336" s="29" t="s">
        <v>369</v>
      </c>
      <c r="L336" s="29" t="s">
        <v>39</v>
      </c>
      <c r="M336" s="30">
        <v>1</v>
      </c>
      <c r="N336" s="31" t="s">
        <v>41</v>
      </c>
      <c r="O336" s="32">
        <f>+O337+O340</f>
        <v>0</v>
      </c>
      <c r="P336" s="28"/>
    </row>
    <row r="337" spans="5:16" x14ac:dyDescent="0.15">
      <c r="E337" s="1">
        <v>318</v>
      </c>
      <c r="G337" s="1">
        <v>11</v>
      </c>
      <c r="K337" s="29" t="s">
        <v>370</v>
      </c>
      <c r="L337" s="29" t="s">
        <v>39</v>
      </c>
      <c r="M337" s="30">
        <v>1</v>
      </c>
      <c r="N337" s="31" t="s">
        <v>41</v>
      </c>
      <c r="O337" s="32">
        <f>+O338+O339</f>
        <v>0</v>
      </c>
      <c r="P337" s="28"/>
    </row>
    <row r="338" spans="5:16" x14ac:dyDescent="0.15">
      <c r="E338" s="1">
        <v>319</v>
      </c>
      <c r="G338" s="1">
        <v>12</v>
      </c>
      <c r="K338" s="29" t="s">
        <v>371</v>
      </c>
      <c r="L338" s="29" t="s">
        <v>291</v>
      </c>
      <c r="M338" s="30">
        <v>1</v>
      </c>
      <c r="N338" s="31" t="s">
        <v>41</v>
      </c>
      <c r="O338" s="33"/>
      <c r="P338" s="28"/>
    </row>
    <row r="339" spans="5:16" x14ac:dyDescent="0.15">
      <c r="E339" s="1">
        <v>320</v>
      </c>
      <c r="G339" s="1">
        <v>12</v>
      </c>
      <c r="K339" s="29" t="s">
        <v>372</v>
      </c>
      <c r="L339" s="29" t="s">
        <v>365</v>
      </c>
      <c r="M339" s="30">
        <v>48</v>
      </c>
      <c r="N339" s="31" t="s">
        <v>294</v>
      </c>
      <c r="O339" s="33"/>
      <c r="P339" s="28"/>
    </row>
    <row r="340" spans="5:16" x14ac:dyDescent="0.15">
      <c r="E340" s="1">
        <v>321</v>
      </c>
      <c r="G340" s="1">
        <v>11</v>
      </c>
      <c r="K340" s="29" t="s">
        <v>373</v>
      </c>
      <c r="L340" s="29" t="s">
        <v>39</v>
      </c>
      <c r="M340" s="30">
        <v>1</v>
      </c>
      <c r="N340" s="31" t="s">
        <v>41</v>
      </c>
      <c r="O340" s="32">
        <f>+O341+O342+O343+O344+O345+O346+O347+O348+O349+O350+O351+O352+O353+O354+O355+O356+O357+O358+O359+O360+O361+O362+O363+O364</f>
        <v>0</v>
      </c>
      <c r="P340" s="28"/>
    </row>
    <row r="341" spans="5:16" x14ac:dyDescent="0.15">
      <c r="E341" s="1">
        <v>322</v>
      </c>
      <c r="G341" s="1">
        <v>12</v>
      </c>
      <c r="K341" s="29" t="s">
        <v>374</v>
      </c>
      <c r="L341" s="29" t="s">
        <v>291</v>
      </c>
      <c r="M341" s="30">
        <v>1</v>
      </c>
      <c r="N341" s="31" t="s">
        <v>41</v>
      </c>
      <c r="O341" s="33"/>
      <c r="P341" s="28"/>
    </row>
    <row r="342" spans="5:16" x14ac:dyDescent="0.15">
      <c r="E342" s="1">
        <v>323</v>
      </c>
      <c r="G342" s="1">
        <v>12</v>
      </c>
      <c r="K342" s="29" t="s">
        <v>375</v>
      </c>
      <c r="L342" s="29" t="s">
        <v>376</v>
      </c>
      <c r="M342" s="30">
        <v>23</v>
      </c>
      <c r="N342" s="31" t="s">
        <v>318</v>
      </c>
      <c r="O342" s="33"/>
      <c r="P342" s="28"/>
    </row>
    <row r="343" spans="5:16" x14ac:dyDescent="0.15">
      <c r="E343" s="1">
        <v>324</v>
      </c>
      <c r="G343" s="1">
        <v>12</v>
      </c>
      <c r="K343" s="29" t="s">
        <v>375</v>
      </c>
      <c r="L343" s="29" t="s">
        <v>377</v>
      </c>
      <c r="M343" s="30">
        <v>4.5999999999999996</v>
      </c>
      <c r="N343" s="31" t="s">
        <v>318</v>
      </c>
      <c r="O343" s="33"/>
      <c r="P343" s="28"/>
    </row>
    <row r="344" spans="5:16" x14ac:dyDescent="0.15">
      <c r="E344" s="1">
        <v>325</v>
      </c>
      <c r="G344" s="1">
        <v>12</v>
      </c>
      <c r="K344" s="29" t="s">
        <v>375</v>
      </c>
      <c r="L344" s="29" t="s">
        <v>378</v>
      </c>
      <c r="M344" s="30">
        <v>23</v>
      </c>
      <c r="N344" s="31" t="s">
        <v>318</v>
      </c>
      <c r="O344" s="33"/>
      <c r="P344" s="28"/>
    </row>
    <row r="345" spans="5:16" x14ac:dyDescent="0.15">
      <c r="E345" s="1">
        <v>326</v>
      </c>
      <c r="G345" s="1">
        <v>12</v>
      </c>
      <c r="K345" s="29" t="s">
        <v>375</v>
      </c>
      <c r="L345" s="29" t="s">
        <v>379</v>
      </c>
      <c r="M345" s="30">
        <v>63</v>
      </c>
      <c r="N345" s="31" t="s">
        <v>318</v>
      </c>
      <c r="O345" s="33"/>
      <c r="P345" s="28"/>
    </row>
    <row r="346" spans="5:16" x14ac:dyDescent="0.15">
      <c r="E346" s="1">
        <v>327</v>
      </c>
      <c r="G346" s="1">
        <v>12</v>
      </c>
      <c r="K346" s="29" t="s">
        <v>375</v>
      </c>
      <c r="L346" s="29" t="s">
        <v>380</v>
      </c>
      <c r="M346" s="30">
        <v>328</v>
      </c>
      <c r="N346" s="31" t="s">
        <v>318</v>
      </c>
      <c r="O346" s="33"/>
      <c r="P346" s="28"/>
    </row>
    <row r="347" spans="5:16" x14ac:dyDescent="0.15">
      <c r="E347" s="1">
        <v>328</v>
      </c>
      <c r="G347" s="1">
        <v>12</v>
      </c>
      <c r="K347" s="29" t="s">
        <v>375</v>
      </c>
      <c r="L347" s="29" t="s">
        <v>381</v>
      </c>
      <c r="M347" s="30">
        <v>56</v>
      </c>
      <c r="N347" s="31" t="s">
        <v>318</v>
      </c>
      <c r="O347" s="33"/>
      <c r="P347" s="28"/>
    </row>
    <row r="348" spans="5:16" x14ac:dyDescent="0.15">
      <c r="E348" s="1">
        <v>329</v>
      </c>
      <c r="G348" s="1">
        <v>12</v>
      </c>
      <c r="K348" s="29" t="s">
        <v>382</v>
      </c>
      <c r="L348" s="29" t="s">
        <v>383</v>
      </c>
      <c r="M348" s="30">
        <v>56</v>
      </c>
      <c r="N348" s="31" t="s">
        <v>318</v>
      </c>
      <c r="O348" s="33"/>
      <c r="P348" s="28"/>
    </row>
    <row r="349" spans="5:16" x14ac:dyDescent="0.15">
      <c r="E349" s="1">
        <v>330</v>
      </c>
      <c r="G349" s="1">
        <v>12</v>
      </c>
      <c r="K349" s="29" t="s">
        <v>382</v>
      </c>
      <c r="L349" s="29" t="s">
        <v>384</v>
      </c>
      <c r="M349" s="30">
        <v>294</v>
      </c>
      <c r="N349" s="31" t="s">
        <v>318</v>
      </c>
      <c r="O349" s="33"/>
      <c r="P349" s="28"/>
    </row>
    <row r="350" spans="5:16" x14ac:dyDescent="0.15">
      <c r="E350" s="1">
        <v>331</v>
      </c>
      <c r="G350" s="1">
        <v>12</v>
      </c>
      <c r="K350" s="29" t="s">
        <v>382</v>
      </c>
      <c r="L350" s="29" t="s">
        <v>385</v>
      </c>
      <c r="M350" s="30">
        <v>68</v>
      </c>
      <c r="N350" s="31" t="s">
        <v>318</v>
      </c>
      <c r="O350" s="33"/>
      <c r="P350" s="28"/>
    </row>
    <row r="351" spans="5:16" x14ac:dyDescent="0.15">
      <c r="E351" s="1">
        <v>332</v>
      </c>
      <c r="G351" s="1">
        <v>12</v>
      </c>
      <c r="K351" s="29" t="s">
        <v>382</v>
      </c>
      <c r="L351" s="29" t="s">
        <v>386</v>
      </c>
      <c r="M351" s="30">
        <v>30</v>
      </c>
      <c r="N351" s="31" t="s">
        <v>318</v>
      </c>
      <c r="O351" s="33"/>
      <c r="P351" s="28"/>
    </row>
    <row r="352" spans="5:16" x14ac:dyDescent="0.15">
      <c r="E352" s="1">
        <v>333</v>
      </c>
      <c r="G352" s="1">
        <v>12</v>
      </c>
      <c r="K352" s="29" t="s">
        <v>382</v>
      </c>
      <c r="L352" s="29" t="s">
        <v>387</v>
      </c>
      <c r="M352" s="30">
        <v>210</v>
      </c>
      <c r="N352" s="31" t="s">
        <v>318</v>
      </c>
      <c r="O352" s="33"/>
      <c r="P352" s="28"/>
    </row>
    <row r="353" spans="5:16" x14ac:dyDescent="0.15">
      <c r="E353" s="1">
        <v>334</v>
      </c>
      <c r="G353" s="1">
        <v>12</v>
      </c>
      <c r="K353" s="29" t="s">
        <v>382</v>
      </c>
      <c r="L353" s="29" t="s">
        <v>388</v>
      </c>
      <c r="M353" s="30">
        <v>261</v>
      </c>
      <c r="N353" s="31" t="s">
        <v>318</v>
      </c>
      <c r="O353" s="33"/>
      <c r="P353" s="28"/>
    </row>
    <row r="354" spans="5:16" x14ac:dyDescent="0.15">
      <c r="E354" s="1">
        <v>335</v>
      </c>
      <c r="G354" s="1">
        <v>12</v>
      </c>
      <c r="K354" s="29" t="s">
        <v>389</v>
      </c>
      <c r="L354" s="29" t="s">
        <v>390</v>
      </c>
      <c r="M354" s="30">
        <v>1.5</v>
      </c>
      <c r="N354" s="31" t="s">
        <v>318</v>
      </c>
      <c r="O354" s="33"/>
      <c r="P354" s="28"/>
    </row>
    <row r="355" spans="5:16" x14ac:dyDescent="0.15">
      <c r="E355" s="1">
        <v>336</v>
      </c>
      <c r="G355" s="1">
        <v>12</v>
      </c>
      <c r="K355" s="29" t="s">
        <v>389</v>
      </c>
      <c r="L355" s="29" t="s">
        <v>391</v>
      </c>
      <c r="M355" s="30">
        <v>7.4</v>
      </c>
      <c r="N355" s="31" t="s">
        <v>318</v>
      </c>
      <c r="O355" s="33"/>
      <c r="P355" s="28"/>
    </row>
    <row r="356" spans="5:16" x14ac:dyDescent="0.15">
      <c r="E356" s="1">
        <v>337</v>
      </c>
      <c r="G356" s="1">
        <v>12</v>
      </c>
      <c r="K356" s="29" t="s">
        <v>389</v>
      </c>
      <c r="L356" s="29" t="s">
        <v>392</v>
      </c>
      <c r="M356" s="30">
        <v>44</v>
      </c>
      <c r="N356" s="31" t="s">
        <v>318</v>
      </c>
      <c r="O356" s="33"/>
      <c r="P356" s="28"/>
    </row>
    <row r="357" spans="5:16" x14ac:dyDescent="0.15">
      <c r="E357" s="1">
        <v>338</v>
      </c>
      <c r="G357" s="1">
        <v>12</v>
      </c>
      <c r="K357" s="29" t="s">
        <v>393</v>
      </c>
      <c r="L357" s="29" t="s">
        <v>394</v>
      </c>
      <c r="M357" s="30">
        <v>1</v>
      </c>
      <c r="N357" s="31" t="s">
        <v>41</v>
      </c>
      <c r="O357" s="33"/>
      <c r="P357" s="28"/>
    </row>
    <row r="358" spans="5:16" x14ac:dyDescent="0.15">
      <c r="E358" s="1">
        <v>339</v>
      </c>
      <c r="G358" s="1">
        <v>12</v>
      </c>
      <c r="K358" s="29" t="s">
        <v>395</v>
      </c>
      <c r="L358" s="29" t="s">
        <v>376</v>
      </c>
      <c r="M358" s="30">
        <v>2</v>
      </c>
      <c r="N358" s="31" t="s">
        <v>69</v>
      </c>
      <c r="O358" s="33"/>
      <c r="P358" s="28"/>
    </row>
    <row r="359" spans="5:16" x14ac:dyDescent="0.15">
      <c r="E359" s="1">
        <v>340</v>
      </c>
      <c r="G359" s="1">
        <v>12</v>
      </c>
      <c r="K359" s="29" t="s">
        <v>395</v>
      </c>
      <c r="L359" s="29" t="s">
        <v>377</v>
      </c>
      <c r="M359" s="30">
        <v>2</v>
      </c>
      <c r="N359" s="31" t="s">
        <v>69</v>
      </c>
      <c r="O359" s="33"/>
      <c r="P359" s="28"/>
    </row>
    <row r="360" spans="5:16" x14ac:dyDescent="0.15">
      <c r="E360" s="1">
        <v>341</v>
      </c>
      <c r="G360" s="1">
        <v>12</v>
      </c>
      <c r="K360" s="29" t="s">
        <v>396</v>
      </c>
      <c r="L360" s="29" t="s">
        <v>397</v>
      </c>
      <c r="M360" s="30">
        <v>23</v>
      </c>
      <c r="N360" s="31" t="s">
        <v>318</v>
      </c>
      <c r="O360" s="33"/>
      <c r="P360" s="28"/>
    </row>
    <row r="361" spans="5:16" x14ac:dyDescent="0.15">
      <c r="E361" s="1">
        <v>342</v>
      </c>
      <c r="G361" s="1">
        <v>12</v>
      </c>
      <c r="K361" s="29" t="s">
        <v>396</v>
      </c>
      <c r="L361" s="29" t="s">
        <v>398</v>
      </c>
      <c r="M361" s="30">
        <v>55</v>
      </c>
      <c r="N361" s="31" t="s">
        <v>318</v>
      </c>
      <c r="O361" s="33"/>
      <c r="P361" s="28"/>
    </row>
    <row r="362" spans="5:16" x14ac:dyDescent="0.15">
      <c r="E362" s="1">
        <v>343</v>
      </c>
      <c r="G362" s="1">
        <v>12</v>
      </c>
      <c r="K362" s="29" t="s">
        <v>396</v>
      </c>
      <c r="L362" s="29" t="s">
        <v>399</v>
      </c>
      <c r="M362" s="30">
        <v>126</v>
      </c>
      <c r="N362" s="31" t="s">
        <v>318</v>
      </c>
      <c r="O362" s="33"/>
      <c r="P362" s="28"/>
    </row>
    <row r="363" spans="5:16" x14ac:dyDescent="0.15">
      <c r="E363" s="1">
        <v>344</v>
      </c>
      <c r="G363" s="1">
        <v>12</v>
      </c>
      <c r="K363" s="29" t="s">
        <v>400</v>
      </c>
      <c r="L363" s="29" t="s">
        <v>401</v>
      </c>
      <c r="M363" s="30">
        <v>1</v>
      </c>
      <c r="N363" s="31" t="s">
        <v>41</v>
      </c>
      <c r="O363" s="33"/>
      <c r="P363" s="28"/>
    </row>
    <row r="364" spans="5:16" x14ac:dyDescent="0.15">
      <c r="E364" s="1">
        <v>345</v>
      </c>
      <c r="G364" s="1">
        <v>12</v>
      </c>
      <c r="K364" s="29" t="s">
        <v>402</v>
      </c>
      <c r="L364" s="29" t="s">
        <v>365</v>
      </c>
      <c r="M364" s="30">
        <v>96</v>
      </c>
      <c r="N364" s="31" t="s">
        <v>294</v>
      </c>
      <c r="O364" s="33"/>
      <c r="P364" s="28"/>
    </row>
    <row r="365" spans="5:16" x14ac:dyDescent="0.15">
      <c r="E365" s="1">
        <v>346</v>
      </c>
      <c r="G365" s="1">
        <v>10</v>
      </c>
      <c r="K365" s="29" t="s">
        <v>403</v>
      </c>
      <c r="L365" s="29" t="s">
        <v>39</v>
      </c>
      <c r="M365" s="30">
        <v>1</v>
      </c>
      <c r="N365" s="31" t="s">
        <v>41</v>
      </c>
      <c r="O365" s="32">
        <f>+O366+O370</f>
        <v>0</v>
      </c>
      <c r="P365" s="28"/>
    </row>
    <row r="366" spans="5:16" x14ac:dyDescent="0.15">
      <c r="E366" s="1">
        <v>347</v>
      </c>
      <c r="G366" s="1">
        <v>11</v>
      </c>
      <c r="K366" s="29" t="s">
        <v>404</v>
      </c>
      <c r="L366" s="29" t="s">
        <v>39</v>
      </c>
      <c r="M366" s="30">
        <v>1</v>
      </c>
      <c r="N366" s="31" t="s">
        <v>41</v>
      </c>
      <c r="O366" s="32">
        <f>+O367+O368+O369</f>
        <v>0</v>
      </c>
      <c r="P366" s="28"/>
    </row>
    <row r="367" spans="5:16" x14ac:dyDescent="0.15">
      <c r="E367" s="1">
        <v>348</v>
      </c>
      <c r="G367" s="1">
        <v>12</v>
      </c>
      <c r="K367" s="29" t="s">
        <v>405</v>
      </c>
      <c r="L367" s="29" t="s">
        <v>406</v>
      </c>
      <c r="M367" s="30">
        <v>1</v>
      </c>
      <c r="N367" s="31" t="s">
        <v>41</v>
      </c>
      <c r="O367" s="33"/>
      <c r="P367" s="28"/>
    </row>
    <row r="368" spans="5:16" ht="27" x14ac:dyDescent="0.15">
      <c r="E368" s="1">
        <v>349</v>
      </c>
      <c r="G368" s="1">
        <v>12</v>
      </c>
      <c r="K368" s="29" t="s">
        <v>407</v>
      </c>
      <c r="L368" s="29" t="s">
        <v>408</v>
      </c>
      <c r="M368" s="30">
        <v>2</v>
      </c>
      <c r="N368" s="31" t="s">
        <v>294</v>
      </c>
      <c r="O368" s="33"/>
      <c r="P368" s="28"/>
    </row>
    <row r="369" spans="5:16" ht="27" x14ac:dyDescent="0.15">
      <c r="E369" s="1">
        <v>350</v>
      </c>
      <c r="G369" s="1">
        <v>12</v>
      </c>
      <c r="K369" s="29" t="s">
        <v>407</v>
      </c>
      <c r="L369" s="29" t="s">
        <v>409</v>
      </c>
      <c r="M369" s="30">
        <v>1</v>
      </c>
      <c r="N369" s="31" t="s">
        <v>294</v>
      </c>
      <c r="O369" s="33"/>
      <c r="P369" s="28"/>
    </row>
    <row r="370" spans="5:16" x14ac:dyDescent="0.15">
      <c r="E370" s="1">
        <v>351</v>
      </c>
      <c r="G370" s="1">
        <v>11</v>
      </c>
      <c r="K370" s="29" t="s">
        <v>410</v>
      </c>
      <c r="L370" s="29" t="s">
        <v>39</v>
      </c>
      <c r="M370" s="30">
        <v>1</v>
      </c>
      <c r="N370" s="31" t="s">
        <v>41</v>
      </c>
      <c r="O370" s="32">
        <f>+O371+O372+O373</f>
        <v>0</v>
      </c>
      <c r="P370" s="28"/>
    </row>
    <row r="371" spans="5:16" x14ac:dyDescent="0.15">
      <c r="E371" s="1">
        <v>352</v>
      </c>
      <c r="G371" s="1">
        <v>12</v>
      </c>
      <c r="K371" s="29" t="s">
        <v>411</v>
      </c>
      <c r="L371" s="29" t="s">
        <v>406</v>
      </c>
      <c r="M371" s="30">
        <v>1</v>
      </c>
      <c r="N371" s="31" t="s">
        <v>41</v>
      </c>
      <c r="O371" s="33"/>
      <c r="P371" s="28"/>
    </row>
    <row r="372" spans="5:16" ht="27" x14ac:dyDescent="0.15">
      <c r="E372" s="1">
        <v>353</v>
      </c>
      <c r="G372" s="1">
        <v>12</v>
      </c>
      <c r="K372" s="29" t="s">
        <v>412</v>
      </c>
      <c r="L372" s="29" t="s">
        <v>408</v>
      </c>
      <c r="M372" s="30">
        <v>6</v>
      </c>
      <c r="N372" s="31" t="s">
        <v>294</v>
      </c>
      <c r="O372" s="33"/>
      <c r="P372" s="28"/>
    </row>
    <row r="373" spans="5:16" ht="27" x14ac:dyDescent="0.15">
      <c r="E373" s="1">
        <v>354</v>
      </c>
      <c r="G373" s="1">
        <v>12</v>
      </c>
      <c r="K373" s="29" t="s">
        <v>412</v>
      </c>
      <c r="L373" s="29" t="s">
        <v>409</v>
      </c>
      <c r="M373" s="30">
        <v>1</v>
      </c>
      <c r="N373" s="31" t="s">
        <v>294</v>
      </c>
      <c r="O373" s="33"/>
      <c r="P373" s="28"/>
    </row>
    <row r="374" spans="5:16" x14ac:dyDescent="0.15">
      <c r="E374" s="1">
        <v>355</v>
      </c>
      <c r="G374" s="1">
        <v>10</v>
      </c>
      <c r="K374" s="29" t="s">
        <v>413</v>
      </c>
      <c r="L374" s="29" t="s">
        <v>39</v>
      </c>
      <c r="M374" s="30">
        <v>1</v>
      </c>
      <c r="N374" s="31" t="s">
        <v>41</v>
      </c>
      <c r="O374" s="32">
        <f>+O375+O381</f>
        <v>0</v>
      </c>
      <c r="P374" s="28"/>
    </row>
    <row r="375" spans="5:16" x14ac:dyDescent="0.15">
      <c r="E375" s="1">
        <v>356</v>
      </c>
      <c r="G375" s="1">
        <v>11</v>
      </c>
      <c r="K375" s="29" t="s">
        <v>414</v>
      </c>
      <c r="L375" s="29" t="s">
        <v>39</v>
      </c>
      <c r="M375" s="30">
        <v>1</v>
      </c>
      <c r="N375" s="31" t="s">
        <v>41</v>
      </c>
      <c r="O375" s="32">
        <f>+O376+O377+O378+O379+O380</f>
        <v>0</v>
      </c>
      <c r="P375" s="28"/>
    </row>
    <row r="376" spans="5:16" ht="27" x14ac:dyDescent="0.15">
      <c r="E376" s="1">
        <v>357</v>
      </c>
      <c r="G376" s="1">
        <v>12</v>
      </c>
      <c r="K376" s="29" t="s">
        <v>415</v>
      </c>
      <c r="L376" s="29" t="s">
        <v>416</v>
      </c>
      <c r="M376" s="30">
        <v>6</v>
      </c>
      <c r="N376" s="31" t="s">
        <v>417</v>
      </c>
      <c r="O376" s="33"/>
      <c r="P376" s="28"/>
    </row>
    <row r="377" spans="5:16" ht="27" x14ac:dyDescent="0.15">
      <c r="E377" s="1">
        <v>358</v>
      </c>
      <c r="G377" s="1">
        <v>12</v>
      </c>
      <c r="K377" s="29" t="s">
        <v>418</v>
      </c>
      <c r="L377" s="29" t="s">
        <v>419</v>
      </c>
      <c r="M377" s="30">
        <v>6</v>
      </c>
      <c r="N377" s="31" t="s">
        <v>417</v>
      </c>
      <c r="O377" s="33"/>
      <c r="P377" s="28"/>
    </row>
    <row r="378" spans="5:16" ht="27" x14ac:dyDescent="0.15">
      <c r="E378" s="1">
        <v>359</v>
      </c>
      <c r="G378" s="1">
        <v>12</v>
      </c>
      <c r="K378" s="29" t="s">
        <v>415</v>
      </c>
      <c r="L378" s="29" t="s">
        <v>420</v>
      </c>
      <c r="M378" s="30">
        <v>10</v>
      </c>
      <c r="N378" s="31" t="s">
        <v>417</v>
      </c>
      <c r="O378" s="33"/>
      <c r="P378" s="28"/>
    </row>
    <row r="379" spans="5:16" ht="27" x14ac:dyDescent="0.15">
      <c r="E379" s="1">
        <v>360</v>
      </c>
      <c r="G379" s="1">
        <v>12</v>
      </c>
      <c r="K379" s="29" t="s">
        <v>421</v>
      </c>
      <c r="L379" s="29" t="s">
        <v>422</v>
      </c>
      <c r="M379" s="30">
        <v>180</v>
      </c>
      <c r="N379" s="31" t="s">
        <v>417</v>
      </c>
      <c r="O379" s="33"/>
      <c r="P379" s="28"/>
    </row>
    <row r="380" spans="5:16" x14ac:dyDescent="0.15">
      <c r="E380" s="1">
        <v>361</v>
      </c>
      <c r="G380" s="1">
        <v>12</v>
      </c>
      <c r="K380" s="29" t="s">
        <v>423</v>
      </c>
      <c r="L380" s="29" t="s">
        <v>39</v>
      </c>
      <c r="M380" s="30">
        <v>1</v>
      </c>
      <c r="N380" s="31" t="s">
        <v>41</v>
      </c>
      <c r="O380" s="33"/>
      <c r="P380" s="28"/>
    </row>
    <row r="381" spans="5:16" x14ac:dyDescent="0.15">
      <c r="E381" s="1">
        <v>362</v>
      </c>
      <c r="G381" s="1">
        <v>11</v>
      </c>
      <c r="K381" s="29" t="s">
        <v>424</v>
      </c>
      <c r="L381" s="29" t="s">
        <v>39</v>
      </c>
      <c r="M381" s="30">
        <v>1</v>
      </c>
      <c r="N381" s="31" t="s">
        <v>41</v>
      </c>
      <c r="O381" s="32">
        <f>+O382</f>
        <v>0</v>
      </c>
      <c r="P381" s="28"/>
    </row>
    <row r="382" spans="5:16" ht="27" x14ac:dyDescent="0.15">
      <c r="E382" s="1">
        <v>363</v>
      </c>
      <c r="G382" s="1">
        <v>12</v>
      </c>
      <c r="K382" s="29" t="s">
        <v>425</v>
      </c>
      <c r="L382" s="29" t="s">
        <v>426</v>
      </c>
      <c r="M382" s="30">
        <v>1</v>
      </c>
      <c r="N382" s="31" t="s">
        <v>41</v>
      </c>
      <c r="O382" s="33"/>
      <c r="P382" s="28"/>
    </row>
    <row r="383" spans="5:16" x14ac:dyDescent="0.15">
      <c r="E383" s="1">
        <v>364</v>
      </c>
      <c r="G383" s="1">
        <v>10</v>
      </c>
      <c r="K383" s="29" t="s">
        <v>427</v>
      </c>
      <c r="L383" s="29" t="s">
        <v>39</v>
      </c>
      <c r="M383" s="30">
        <v>1</v>
      </c>
      <c r="N383" s="31" t="s">
        <v>41</v>
      </c>
      <c r="O383" s="32">
        <f>+O384</f>
        <v>0</v>
      </c>
      <c r="P383" s="28"/>
    </row>
    <row r="384" spans="5:16" x14ac:dyDescent="0.15">
      <c r="E384" s="1">
        <v>365</v>
      </c>
      <c r="G384" s="1">
        <v>11</v>
      </c>
      <c r="K384" s="29" t="s">
        <v>428</v>
      </c>
      <c r="L384" s="29" t="s">
        <v>429</v>
      </c>
      <c r="M384" s="30">
        <v>1</v>
      </c>
      <c r="N384" s="31" t="s">
        <v>41</v>
      </c>
      <c r="O384" s="32">
        <f>+O385</f>
        <v>0</v>
      </c>
      <c r="P384" s="28"/>
    </row>
    <row r="385" spans="5:16" x14ac:dyDescent="0.15">
      <c r="E385" s="1">
        <v>366</v>
      </c>
      <c r="G385" s="1">
        <v>12</v>
      </c>
      <c r="K385" s="29" t="s">
        <v>430</v>
      </c>
      <c r="L385" s="29" t="s">
        <v>429</v>
      </c>
      <c r="M385" s="30">
        <v>291</v>
      </c>
      <c r="N385" s="31" t="s">
        <v>431</v>
      </c>
      <c r="O385" s="33"/>
      <c r="P385" s="28"/>
    </row>
    <row r="386" spans="5:16" x14ac:dyDescent="0.15">
      <c r="E386" s="1">
        <v>367</v>
      </c>
      <c r="F386" s="1">
        <v>8</v>
      </c>
      <c r="G386" s="1">
        <v>4</v>
      </c>
      <c r="K386" s="29" t="s">
        <v>432</v>
      </c>
      <c r="L386" s="29" t="s">
        <v>39</v>
      </c>
      <c r="M386" s="30">
        <v>1</v>
      </c>
      <c r="N386" s="31" t="s">
        <v>41</v>
      </c>
      <c r="O386" s="32">
        <f>+O387+O389+O390</f>
        <v>0</v>
      </c>
      <c r="P386" s="28"/>
    </row>
    <row r="387" spans="5:16" x14ac:dyDescent="0.15">
      <c r="E387" s="1">
        <v>368</v>
      </c>
      <c r="F387" s="1">
        <v>9</v>
      </c>
      <c r="G387" s="1">
        <v>5</v>
      </c>
      <c r="K387" s="29" t="s">
        <v>433</v>
      </c>
      <c r="L387" s="29" t="s">
        <v>39</v>
      </c>
      <c r="M387" s="30">
        <v>1</v>
      </c>
      <c r="N387" s="31" t="s">
        <v>41</v>
      </c>
      <c r="O387" s="32">
        <f>+O388</f>
        <v>0</v>
      </c>
      <c r="P387" s="28"/>
    </row>
    <row r="388" spans="5:16" x14ac:dyDescent="0.15">
      <c r="E388" s="1">
        <v>369</v>
      </c>
      <c r="F388" s="1">
        <v>14</v>
      </c>
      <c r="G388" s="1">
        <v>6</v>
      </c>
      <c r="K388" s="29" t="s">
        <v>434</v>
      </c>
      <c r="L388" s="29" t="s">
        <v>39</v>
      </c>
      <c r="M388" s="30">
        <v>1</v>
      </c>
      <c r="N388" s="31" t="s">
        <v>41</v>
      </c>
      <c r="O388" s="33"/>
      <c r="P388" s="28"/>
    </row>
    <row r="389" spans="5:16" x14ac:dyDescent="0.15">
      <c r="E389" s="1">
        <v>370</v>
      </c>
      <c r="F389" s="1">
        <v>23</v>
      </c>
      <c r="G389" s="1">
        <v>5</v>
      </c>
      <c r="K389" s="29" t="s">
        <v>435</v>
      </c>
      <c r="L389" s="29" t="s">
        <v>39</v>
      </c>
      <c r="M389" s="30">
        <v>1</v>
      </c>
      <c r="N389" s="31" t="s">
        <v>41</v>
      </c>
      <c r="O389" s="33"/>
      <c r="P389" s="28"/>
    </row>
    <row r="390" spans="5:16" x14ac:dyDescent="0.15">
      <c r="E390" s="1">
        <v>371</v>
      </c>
      <c r="F390" s="1">
        <v>46</v>
      </c>
      <c r="G390" s="1">
        <v>5</v>
      </c>
      <c r="K390" s="29" t="s">
        <v>436</v>
      </c>
      <c r="L390" s="29" t="s">
        <v>39</v>
      </c>
      <c r="M390" s="30">
        <v>1</v>
      </c>
      <c r="N390" s="31" t="s">
        <v>41</v>
      </c>
      <c r="O390" s="33"/>
      <c r="P390" s="28"/>
    </row>
    <row r="391" spans="5:16" x14ac:dyDescent="0.15">
      <c r="E391" s="1">
        <v>372</v>
      </c>
      <c r="F391" s="1">
        <v>158</v>
      </c>
      <c r="G391" s="1">
        <v>3</v>
      </c>
      <c r="K391" s="29" t="s">
        <v>437</v>
      </c>
      <c r="L391" s="29" t="s">
        <v>39</v>
      </c>
      <c r="M391" s="30">
        <v>1</v>
      </c>
      <c r="N391" s="31" t="s">
        <v>41</v>
      </c>
      <c r="O391" s="33"/>
      <c r="P391" s="28"/>
    </row>
    <row r="392" spans="5:16" x14ac:dyDescent="0.15">
      <c r="E392" s="1">
        <v>373</v>
      </c>
      <c r="F392" s="1">
        <v>25</v>
      </c>
      <c r="G392" s="1">
        <v>2</v>
      </c>
      <c r="K392" s="29" t="s">
        <v>438</v>
      </c>
      <c r="L392" s="29" t="s">
        <v>39</v>
      </c>
      <c r="M392" s="30">
        <v>1</v>
      </c>
      <c r="N392" s="31" t="s">
        <v>41</v>
      </c>
      <c r="O392" s="33"/>
      <c r="P392" s="28"/>
    </row>
    <row r="393" spans="5:16" x14ac:dyDescent="0.15">
      <c r="E393" s="1">
        <v>374</v>
      </c>
      <c r="F393" s="1">
        <v>26</v>
      </c>
      <c r="G393" s="1">
        <v>2</v>
      </c>
      <c r="K393" s="29" t="s">
        <v>439</v>
      </c>
      <c r="L393" s="29" t="s">
        <v>39</v>
      </c>
      <c r="M393" s="30">
        <v>1</v>
      </c>
      <c r="N393" s="31" t="s">
        <v>41</v>
      </c>
      <c r="O393" s="32">
        <f>+O394</f>
        <v>0</v>
      </c>
      <c r="P393" s="28"/>
    </row>
    <row r="394" spans="5:16" x14ac:dyDescent="0.15">
      <c r="E394" s="1">
        <v>375</v>
      </c>
      <c r="G394" s="1">
        <v>9</v>
      </c>
      <c r="K394" s="29" t="s">
        <v>440</v>
      </c>
      <c r="L394" s="29" t="s">
        <v>39</v>
      </c>
      <c r="M394" s="30">
        <v>1</v>
      </c>
      <c r="N394" s="31" t="s">
        <v>41</v>
      </c>
      <c r="O394" s="32">
        <f>+O395</f>
        <v>0</v>
      </c>
      <c r="P394" s="28"/>
    </row>
    <row r="395" spans="5:16" x14ac:dyDescent="0.15">
      <c r="E395" s="1">
        <v>376</v>
      </c>
      <c r="G395" s="1">
        <v>10</v>
      </c>
      <c r="K395" s="29" t="s">
        <v>441</v>
      </c>
      <c r="L395" s="29" t="s">
        <v>39</v>
      </c>
      <c r="M395" s="30">
        <v>1</v>
      </c>
      <c r="N395" s="31" t="s">
        <v>41</v>
      </c>
      <c r="O395" s="32">
        <f>+O396</f>
        <v>0</v>
      </c>
      <c r="P395" s="28"/>
    </row>
    <row r="396" spans="5:16" x14ac:dyDescent="0.15">
      <c r="E396" s="1">
        <v>377</v>
      </c>
      <c r="G396" s="1">
        <v>11</v>
      </c>
      <c r="K396" s="29" t="s">
        <v>442</v>
      </c>
      <c r="L396" s="29" t="s">
        <v>39</v>
      </c>
      <c r="M396" s="30">
        <v>1</v>
      </c>
      <c r="N396" s="31" t="s">
        <v>41</v>
      </c>
      <c r="O396" s="32">
        <f>+O397</f>
        <v>0</v>
      </c>
      <c r="P396" s="28"/>
    </row>
    <row r="397" spans="5:16" x14ac:dyDescent="0.15">
      <c r="E397" s="1">
        <v>378</v>
      </c>
      <c r="G397" s="1">
        <v>12</v>
      </c>
      <c r="K397" s="29" t="s">
        <v>443</v>
      </c>
      <c r="L397" s="29" t="s">
        <v>444</v>
      </c>
      <c r="M397" s="30">
        <v>25945</v>
      </c>
      <c r="N397" s="31" t="s">
        <v>228</v>
      </c>
      <c r="O397" s="33"/>
      <c r="P397" s="28"/>
    </row>
    <row r="398" spans="5:16" x14ac:dyDescent="0.15">
      <c r="E398" s="1">
        <v>1</v>
      </c>
      <c r="F398" s="1">
        <v>4</v>
      </c>
      <c r="G398" s="1">
        <v>1</v>
      </c>
      <c r="K398" s="29" t="s">
        <v>445</v>
      </c>
      <c r="L398" s="29" t="s">
        <v>39</v>
      </c>
      <c r="M398" s="30"/>
      <c r="N398" s="31" t="s">
        <v>39</v>
      </c>
      <c r="O398" s="32">
        <f>+O21+O392+O393</f>
        <v>0</v>
      </c>
      <c r="P398" s="28"/>
    </row>
    <row r="399" spans="5:16" x14ac:dyDescent="0.15">
      <c r="E399" s="1">
        <v>379</v>
      </c>
      <c r="G399" s="1">
        <v>0</v>
      </c>
      <c r="K399" s="24" t="s">
        <v>446</v>
      </c>
      <c r="L399" s="24" t="s">
        <v>39</v>
      </c>
      <c r="M399" s="25"/>
      <c r="N399" s="26" t="s">
        <v>39</v>
      </c>
      <c r="O399" s="27"/>
      <c r="P399" s="28"/>
    </row>
    <row r="400" spans="5:16" x14ac:dyDescent="0.15">
      <c r="E400" s="1">
        <v>381</v>
      </c>
      <c r="F400" s="1">
        <v>5</v>
      </c>
      <c r="G400" s="1">
        <v>2</v>
      </c>
      <c r="K400" s="29" t="s">
        <v>40</v>
      </c>
      <c r="L400" s="29" t="s">
        <v>39</v>
      </c>
      <c r="M400" s="30">
        <v>1</v>
      </c>
      <c r="N400" s="31" t="s">
        <v>41</v>
      </c>
      <c r="O400" s="32">
        <f>+O401+O424</f>
        <v>0</v>
      </c>
      <c r="P400" s="28"/>
    </row>
    <row r="401" spans="5:16" x14ac:dyDescent="0.15">
      <c r="E401" s="1">
        <v>382</v>
      </c>
      <c r="F401" s="1">
        <v>6</v>
      </c>
      <c r="G401" s="1">
        <v>3</v>
      </c>
      <c r="K401" s="29" t="s">
        <v>447</v>
      </c>
      <c r="L401" s="29" t="s">
        <v>39</v>
      </c>
      <c r="M401" s="30">
        <v>1</v>
      </c>
      <c r="N401" s="31" t="s">
        <v>41</v>
      </c>
      <c r="O401" s="32">
        <f>+O402</f>
        <v>0</v>
      </c>
      <c r="P401" s="28"/>
    </row>
    <row r="402" spans="5:16" x14ac:dyDescent="0.15">
      <c r="E402" s="1">
        <v>383</v>
      </c>
      <c r="F402" s="1">
        <v>168</v>
      </c>
      <c r="G402" s="1">
        <v>4</v>
      </c>
      <c r="K402" s="29" t="s">
        <v>448</v>
      </c>
      <c r="L402" s="29" t="s">
        <v>39</v>
      </c>
      <c r="M402" s="30">
        <v>1</v>
      </c>
      <c r="N402" s="31" t="s">
        <v>41</v>
      </c>
      <c r="O402" s="32">
        <f>+O403</f>
        <v>0</v>
      </c>
      <c r="P402" s="28"/>
    </row>
    <row r="403" spans="5:16" x14ac:dyDescent="0.15">
      <c r="E403" s="1">
        <v>384</v>
      </c>
      <c r="G403" s="1">
        <v>9</v>
      </c>
      <c r="K403" s="29" t="s">
        <v>449</v>
      </c>
      <c r="L403" s="29" t="s">
        <v>39</v>
      </c>
      <c r="M403" s="30">
        <v>1</v>
      </c>
      <c r="N403" s="31" t="s">
        <v>41</v>
      </c>
      <c r="O403" s="32">
        <f>+O404</f>
        <v>0</v>
      </c>
      <c r="P403" s="28"/>
    </row>
    <row r="404" spans="5:16" x14ac:dyDescent="0.15">
      <c r="E404" s="1">
        <v>385</v>
      </c>
      <c r="G404" s="1">
        <v>10</v>
      </c>
      <c r="K404" s="29" t="s">
        <v>450</v>
      </c>
      <c r="L404" s="29" t="s">
        <v>39</v>
      </c>
      <c r="M404" s="30">
        <v>1</v>
      </c>
      <c r="N404" s="31" t="s">
        <v>41</v>
      </c>
      <c r="O404" s="32">
        <f>+O405+O406+O407+O408+O409+O410+O411+O412+O413+O414+O415+O416+O417+O418+O419+O420+O421+O422+O423</f>
        <v>0</v>
      </c>
      <c r="P404" s="28"/>
    </row>
    <row r="405" spans="5:16" x14ac:dyDescent="0.15">
      <c r="E405" s="1">
        <v>386</v>
      </c>
      <c r="G405" s="1">
        <v>11</v>
      </c>
      <c r="K405" s="29" t="s">
        <v>451</v>
      </c>
      <c r="L405" s="29" t="s">
        <v>452</v>
      </c>
      <c r="M405" s="30">
        <v>10</v>
      </c>
      <c r="N405" s="31" t="s">
        <v>453</v>
      </c>
      <c r="O405" s="33"/>
      <c r="P405" s="28"/>
    </row>
    <row r="406" spans="5:16" x14ac:dyDescent="0.15">
      <c r="E406" s="1">
        <v>387</v>
      </c>
      <c r="G406" s="1">
        <v>11</v>
      </c>
      <c r="K406" s="29" t="s">
        <v>454</v>
      </c>
      <c r="L406" s="29" t="s">
        <v>455</v>
      </c>
      <c r="M406" s="30">
        <v>1.2</v>
      </c>
      <c r="N406" s="31" t="s">
        <v>453</v>
      </c>
      <c r="O406" s="33"/>
      <c r="P406" s="28"/>
    </row>
    <row r="407" spans="5:16" x14ac:dyDescent="0.15">
      <c r="E407" s="1">
        <v>388</v>
      </c>
      <c r="G407" s="1">
        <v>11</v>
      </c>
      <c r="K407" s="29" t="s">
        <v>456</v>
      </c>
      <c r="L407" s="29" t="s">
        <v>457</v>
      </c>
      <c r="M407" s="30">
        <v>0.41</v>
      </c>
      <c r="N407" s="31" t="s">
        <v>458</v>
      </c>
      <c r="O407" s="33"/>
      <c r="P407" s="28"/>
    </row>
    <row r="408" spans="5:16" x14ac:dyDescent="0.15">
      <c r="E408" s="1">
        <v>389</v>
      </c>
      <c r="G408" s="1">
        <v>11</v>
      </c>
      <c r="K408" s="29" t="s">
        <v>459</v>
      </c>
      <c r="L408" s="29" t="s">
        <v>39</v>
      </c>
      <c r="M408" s="30">
        <v>1.4</v>
      </c>
      <c r="N408" s="31" t="s">
        <v>453</v>
      </c>
      <c r="O408" s="33"/>
      <c r="P408" s="28"/>
    </row>
    <row r="409" spans="5:16" x14ac:dyDescent="0.15">
      <c r="E409" s="1">
        <v>390</v>
      </c>
      <c r="G409" s="1">
        <v>11</v>
      </c>
      <c r="K409" s="29" t="s">
        <v>460</v>
      </c>
      <c r="L409" s="29" t="s">
        <v>39</v>
      </c>
      <c r="M409" s="30">
        <v>2.2999999999999998</v>
      </c>
      <c r="N409" s="31" t="s">
        <v>453</v>
      </c>
      <c r="O409" s="33"/>
      <c r="P409" s="28"/>
    </row>
    <row r="410" spans="5:16" x14ac:dyDescent="0.15">
      <c r="E410" s="1">
        <v>391</v>
      </c>
      <c r="G410" s="1">
        <v>11</v>
      </c>
      <c r="K410" s="29" t="s">
        <v>461</v>
      </c>
      <c r="L410" s="29" t="s">
        <v>462</v>
      </c>
      <c r="M410" s="30">
        <v>6.6</v>
      </c>
      <c r="N410" s="31" t="s">
        <v>453</v>
      </c>
      <c r="O410" s="33"/>
      <c r="P410" s="28"/>
    </row>
    <row r="411" spans="5:16" x14ac:dyDescent="0.15">
      <c r="E411" s="1">
        <v>392</v>
      </c>
      <c r="G411" s="1">
        <v>11</v>
      </c>
      <c r="K411" s="29" t="s">
        <v>461</v>
      </c>
      <c r="L411" s="29" t="s">
        <v>463</v>
      </c>
      <c r="M411" s="30">
        <v>17</v>
      </c>
      <c r="N411" s="31" t="s">
        <v>453</v>
      </c>
      <c r="O411" s="33"/>
      <c r="P411" s="28"/>
    </row>
    <row r="412" spans="5:16" x14ac:dyDescent="0.15">
      <c r="E412" s="1">
        <v>393</v>
      </c>
      <c r="G412" s="1">
        <v>11</v>
      </c>
      <c r="K412" s="29" t="s">
        <v>464</v>
      </c>
      <c r="L412" s="29" t="s">
        <v>39</v>
      </c>
      <c r="M412" s="30">
        <v>21</v>
      </c>
      <c r="N412" s="31" t="s">
        <v>241</v>
      </c>
      <c r="O412" s="33"/>
      <c r="P412" s="28"/>
    </row>
    <row r="413" spans="5:16" x14ac:dyDescent="0.15">
      <c r="E413" s="1">
        <v>394</v>
      </c>
      <c r="G413" s="1">
        <v>11</v>
      </c>
      <c r="K413" s="29" t="s">
        <v>465</v>
      </c>
      <c r="L413" s="29" t="s">
        <v>466</v>
      </c>
      <c r="M413" s="30">
        <v>14</v>
      </c>
      <c r="N413" s="31" t="s">
        <v>453</v>
      </c>
      <c r="O413" s="33"/>
      <c r="P413" s="28"/>
    </row>
    <row r="414" spans="5:16" x14ac:dyDescent="0.15">
      <c r="E414" s="1">
        <v>395</v>
      </c>
      <c r="G414" s="1">
        <v>11</v>
      </c>
      <c r="K414" s="29" t="s">
        <v>465</v>
      </c>
      <c r="L414" s="29" t="s">
        <v>467</v>
      </c>
      <c r="M414" s="30">
        <v>2.8</v>
      </c>
      <c r="N414" s="31" t="s">
        <v>453</v>
      </c>
      <c r="O414" s="33"/>
      <c r="P414" s="28"/>
    </row>
    <row r="415" spans="5:16" x14ac:dyDescent="0.15">
      <c r="E415" s="1">
        <v>396</v>
      </c>
      <c r="G415" s="1">
        <v>11</v>
      </c>
      <c r="K415" s="29" t="s">
        <v>468</v>
      </c>
      <c r="L415" s="29" t="s">
        <v>39</v>
      </c>
      <c r="M415" s="30">
        <v>14</v>
      </c>
      <c r="N415" s="31" t="s">
        <v>453</v>
      </c>
      <c r="O415" s="33"/>
      <c r="P415" s="28"/>
    </row>
    <row r="416" spans="5:16" x14ac:dyDescent="0.15">
      <c r="E416" s="1">
        <v>397</v>
      </c>
      <c r="G416" s="1">
        <v>11</v>
      </c>
      <c r="K416" s="29" t="s">
        <v>468</v>
      </c>
      <c r="L416" s="29" t="s">
        <v>39</v>
      </c>
      <c r="M416" s="30">
        <v>3.1</v>
      </c>
      <c r="N416" s="31" t="s">
        <v>453</v>
      </c>
      <c r="O416" s="33"/>
      <c r="P416" s="28"/>
    </row>
    <row r="417" spans="5:16" x14ac:dyDescent="0.15">
      <c r="E417" s="1">
        <v>398</v>
      </c>
      <c r="G417" s="1">
        <v>11</v>
      </c>
      <c r="K417" s="29" t="s">
        <v>469</v>
      </c>
      <c r="L417" s="29" t="s">
        <v>470</v>
      </c>
      <c r="M417" s="30">
        <v>1</v>
      </c>
      <c r="N417" s="31" t="s">
        <v>471</v>
      </c>
      <c r="O417" s="33"/>
      <c r="P417" s="28"/>
    </row>
    <row r="418" spans="5:16" x14ac:dyDescent="0.15">
      <c r="E418" s="1">
        <v>399</v>
      </c>
      <c r="G418" s="1">
        <v>11</v>
      </c>
      <c r="K418" s="29" t="s">
        <v>469</v>
      </c>
      <c r="L418" s="29" t="s">
        <v>472</v>
      </c>
      <c r="M418" s="30">
        <v>1</v>
      </c>
      <c r="N418" s="31" t="s">
        <v>471</v>
      </c>
      <c r="O418" s="33"/>
      <c r="P418" s="28"/>
    </row>
    <row r="419" spans="5:16" x14ac:dyDescent="0.15">
      <c r="E419" s="1">
        <v>400</v>
      </c>
      <c r="G419" s="1">
        <v>11</v>
      </c>
      <c r="K419" s="29" t="s">
        <v>469</v>
      </c>
      <c r="L419" s="29" t="s">
        <v>473</v>
      </c>
      <c r="M419" s="30">
        <v>1</v>
      </c>
      <c r="N419" s="31" t="s">
        <v>471</v>
      </c>
      <c r="O419" s="33"/>
      <c r="P419" s="28"/>
    </row>
    <row r="420" spans="5:16" x14ac:dyDescent="0.15">
      <c r="E420" s="1">
        <v>401</v>
      </c>
      <c r="G420" s="1">
        <v>11</v>
      </c>
      <c r="K420" s="29" t="s">
        <v>469</v>
      </c>
      <c r="L420" s="29" t="s">
        <v>474</v>
      </c>
      <c r="M420" s="30">
        <v>2</v>
      </c>
      <c r="N420" s="31" t="s">
        <v>471</v>
      </c>
      <c r="O420" s="33"/>
      <c r="P420" s="28"/>
    </row>
    <row r="421" spans="5:16" x14ac:dyDescent="0.15">
      <c r="E421" s="1">
        <v>402</v>
      </c>
      <c r="G421" s="1">
        <v>11</v>
      </c>
      <c r="K421" s="29" t="s">
        <v>469</v>
      </c>
      <c r="L421" s="29" t="s">
        <v>475</v>
      </c>
      <c r="M421" s="30">
        <v>1</v>
      </c>
      <c r="N421" s="31" t="s">
        <v>471</v>
      </c>
      <c r="O421" s="33"/>
      <c r="P421" s="28"/>
    </row>
    <row r="422" spans="5:16" x14ac:dyDescent="0.15">
      <c r="E422" s="1">
        <v>403</v>
      </c>
      <c r="G422" s="1">
        <v>11</v>
      </c>
      <c r="K422" s="29" t="s">
        <v>469</v>
      </c>
      <c r="L422" s="29" t="s">
        <v>476</v>
      </c>
      <c r="M422" s="30">
        <v>6</v>
      </c>
      <c r="N422" s="31" t="s">
        <v>471</v>
      </c>
      <c r="O422" s="33"/>
      <c r="P422" s="28"/>
    </row>
    <row r="423" spans="5:16" x14ac:dyDescent="0.15">
      <c r="E423" s="1">
        <v>404</v>
      </c>
      <c r="G423" s="1">
        <v>11</v>
      </c>
      <c r="K423" s="29" t="s">
        <v>469</v>
      </c>
      <c r="L423" s="29" t="s">
        <v>477</v>
      </c>
      <c r="M423" s="30">
        <v>3</v>
      </c>
      <c r="N423" s="31" t="s">
        <v>471</v>
      </c>
      <c r="O423" s="33"/>
      <c r="P423" s="28"/>
    </row>
    <row r="424" spans="5:16" x14ac:dyDescent="0.15">
      <c r="E424" s="1">
        <v>405</v>
      </c>
      <c r="F424" s="1">
        <v>8</v>
      </c>
      <c r="G424" s="1">
        <v>3</v>
      </c>
      <c r="K424" s="29" t="s">
        <v>478</v>
      </c>
      <c r="L424" s="29" t="s">
        <v>39</v>
      </c>
      <c r="M424" s="30">
        <v>1</v>
      </c>
      <c r="N424" s="31" t="s">
        <v>41</v>
      </c>
      <c r="O424" s="32">
        <f>+O425+O429</f>
        <v>0</v>
      </c>
      <c r="P424" s="28"/>
    </row>
    <row r="425" spans="5:16" x14ac:dyDescent="0.15">
      <c r="E425" s="1">
        <v>406</v>
      </c>
      <c r="F425" s="1">
        <v>9</v>
      </c>
      <c r="G425" s="1">
        <v>4</v>
      </c>
      <c r="K425" s="29" t="s">
        <v>479</v>
      </c>
      <c r="L425" s="29" t="s">
        <v>39</v>
      </c>
      <c r="M425" s="30">
        <v>1</v>
      </c>
      <c r="N425" s="31" t="s">
        <v>41</v>
      </c>
      <c r="O425" s="32">
        <f>+O426+O427</f>
        <v>0</v>
      </c>
      <c r="P425" s="28"/>
    </row>
    <row r="426" spans="5:16" x14ac:dyDescent="0.15">
      <c r="E426" s="1">
        <v>407</v>
      </c>
      <c r="F426" s="1">
        <v>14</v>
      </c>
      <c r="G426" s="1">
        <v>5</v>
      </c>
      <c r="K426" s="29" t="s">
        <v>480</v>
      </c>
      <c r="L426" s="29" t="s">
        <v>39</v>
      </c>
      <c r="M426" s="30">
        <v>1</v>
      </c>
      <c r="N426" s="31" t="s">
        <v>41</v>
      </c>
      <c r="O426" s="33"/>
      <c r="P426" s="28"/>
    </row>
    <row r="427" spans="5:16" x14ac:dyDescent="0.15">
      <c r="E427" s="1">
        <v>408</v>
      </c>
      <c r="F427" s="1">
        <v>203</v>
      </c>
      <c r="G427" s="1">
        <v>5</v>
      </c>
      <c r="K427" s="29" t="s">
        <v>481</v>
      </c>
      <c r="L427" s="29" t="s">
        <v>39</v>
      </c>
      <c r="M427" s="30">
        <v>1</v>
      </c>
      <c r="N427" s="31" t="s">
        <v>41</v>
      </c>
      <c r="O427" s="32">
        <f>+O428</f>
        <v>0</v>
      </c>
      <c r="P427" s="28"/>
    </row>
    <row r="428" spans="5:16" x14ac:dyDescent="0.15">
      <c r="E428" s="1">
        <v>409</v>
      </c>
      <c r="F428" s="1">
        <v>204</v>
      </c>
      <c r="G428" s="1">
        <v>6</v>
      </c>
      <c r="K428" s="29" t="s">
        <v>482</v>
      </c>
      <c r="L428" s="29" t="s">
        <v>39</v>
      </c>
      <c r="M428" s="30">
        <v>1</v>
      </c>
      <c r="N428" s="31" t="s">
        <v>41</v>
      </c>
      <c r="O428" s="33"/>
      <c r="P428" s="28"/>
    </row>
    <row r="429" spans="5:16" x14ac:dyDescent="0.15">
      <c r="E429" s="1">
        <v>410</v>
      </c>
      <c r="F429" s="1">
        <v>23</v>
      </c>
      <c r="G429" s="1">
        <v>4</v>
      </c>
      <c r="K429" s="29" t="s">
        <v>483</v>
      </c>
      <c r="L429" s="29" t="s">
        <v>39</v>
      </c>
      <c r="M429" s="30">
        <v>1</v>
      </c>
      <c r="N429" s="31" t="s">
        <v>41</v>
      </c>
      <c r="O429" s="32">
        <f>+O430</f>
        <v>0</v>
      </c>
      <c r="P429" s="28"/>
    </row>
    <row r="430" spans="5:16" x14ac:dyDescent="0.15">
      <c r="E430" s="1">
        <v>411</v>
      </c>
      <c r="F430" s="1">
        <v>220</v>
      </c>
      <c r="G430" s="1">
        <v>5</v>
      </c>
      <c r="K430" s="29" t="s">
        <v>484</v>
      </c>
      <c r="L430" s="29" t="s">
        <v>39</v>
      </c>
      <c r="M430" s="30">
        <v>1</v>
      </c>
      <c r="N430" s="31" t="s">
        <v>41</v>
      </c>
      <c r="O430" s="33"/>
      <c r="P430" s="28"/>
    </row>
    <row r="431" spans="5:16" x14ac:dyDescent="0.15">
      <c r="E431" s="1">
        <v>412</v>
      </c>
      <c r="F431" s="1">
        <v>25</v>
      </c>
      <c r="G431" s="1">
        <v>2</v>
      </c>
      <c r="K431" s="29" t="s">
        <v>438</v>
      </c>
      <c r="L431" s="29" t="s">
        <v>39</v>
      </c>
      <c r="M431" s="30">
        <v>1</v>
      </c>
      <c r="N431" s="31" t="s">
        <v>41</v>
      </c>
      <c r="O431" s="33"/>
      <c r="P431" s="28"/>
    </row>
    <row r="432" spans="5:16" x14ac:dyDescent="0.15">
      <c r="E432" s="1">
        <v>380</v>
      </c>
      <c r="F432" s="1">
        <v>4</v>
      </c>
      <c r="G432" s="1">
        <v>1</v>
      </c>
      <c r="K432" s="34" t="s">
        <v>445</v>
      </c>
      <c r="L432" s="34" t="s">
        <v>39</v>
      </c>
      <c r="M432" s="35"/>
      <c r="N432" s="36" t="s">
        <v>39</v>
      </c>
      <c r="O432" s="37">
        <f>+O400+O431</f>
        <v>0</v>
      </c>
      <c r="P432" s="28"/>
    </row>
    <row r="433" spans="3:16" x14ac:dyDescent="0.15">
      <c r="L433" s="38"/>
      <c r="M433" s="39"/>
      <c r="N433" s="40"/>
      <c r="O433" s="41"/>
      <c r="P433" s="28"/>
    </row>
    <row r="434" spans="3:16" ht="14.25" thickTop="1" x14ac:dyDescent="0.15">
      <c r="C434" s="10"/>
      <c r="K434" s="42" t="s">
        <v>485</v>
      </c>
      <c r="O434" s="43">
        <f>+O398+O432</f>
        <v>0</v>
      </c>
    </row>
    <row r="435" spans="3:16" x14ac:dyDescent="0.15">
      <c r="C435" s="10"/>
      <c r="K435" s="44" t="s">
        <v>486</v>
      </c>
      <c r="O435" s="45">
        <f>ROUNDDOWN(工事価格*0.1,0)</f>
        <v>0</v>
      </c>
    </row>
    <row r="436" spans="3:16" ht="14.25" thickBot="1" x14ac:dyDescent="0.2">
      <c r="C436" s="10"/>
      <c r="K436" s="46" t="s">
        <v>487</v>
      </c>
      <c r="O436" s="47">
        <f>工事価格+消費税</f>
        <v>0</v>
      </c>
    </row>
    <row r="437" spans="3:16" ht="14.25" thickTop="1" x14ac:dyDescent="0.15"/>
  </sheetData>
  <sheetProtection algorithmName="SHA-512" hashValue="7EbzIZqoNK0xVXfm9yFpt7nZruS+8Z+ZtYgPVd3VhzAaFhg3BLw55aj+6v2WXmlMj1lhFYj2IgLoNPKlqTKR5A==" saltValue="oO33Fpxjhoc5f5kqOP+8Rw==" spinCount="100000" sheet="1" objects="1" scenarios="1"/>
  <mergeCells count="1">
    <mergeCell ref="M5:O5"/>
  </mergeCells>
  <phoneticPr fontId="8"/>
  <dataValidations count="2">
    <dataValidation type="decimal" imeMode="off" allowBlank="1" showInputMessage="1" showErrorMessage="1" errorTitle="工事費内訳書" error="金額を入力してください。" sqref="O19 O433:O436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432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2025-06-02T07:28:33Z</dcterms:modified>
</cp:coreProperties>
</file>