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074医療指導課\★医療指導係\スプリンクラー等補助\⑩R５年度事業\１.初回募集\２.内示\02.医療機関へ通知\提出書類\"/>
    </mc:Choice>
  </mc:AlternateContent>
  <bookViews>
    <workbookView xWindow="0" yWindow="0" windowWidth="28800" windowHeight="11460" tabRatio="888"/>
  </bookViews>
  <sheets>
    <sheet name="第2号様式_別紙1 経費所要額調" sheetId="4" r:id="rId1"/>
    <sheet name="第2号様式_別紙1 経費所要額調 (記載例)" sheetId="17" r:id="rId2"/>
    <sheet name="管理用（このシートは削除しないでください）" sheetId="16" r:id="rId3"/>
  </sheets>
  <externalReferences>
    <externalReference r:id="rId4"/>
  </externalReferences>
  <definedNames>
    <definedName name="_xlnm.Print_Area" localSheetId="0">'第2号様式_別紙1 経費所要額調'!$A$1:$M$55</definedName>
    <definedName name="_xlnm.Print_Area" localSheetId="1">'第2号様式_別紙1 経費所要額調 (記載例)'!$A$1:$L$55</definedName>
  </definedNames>
  <calcPr calcId="152511"/>
</workbook>
</file>

<file path=xl/calcChain.xml><?xml version="1.0" encoding="utf-8"?>
<calcChain xmlns="http://schemas.openxmlformats.org/spreadsheetml/2006/main">
  <c r="H38" i="17" l="1"/>
  <c r="F38" i="17"/>
  <c r="E38" i="17"/>
  <c r="C38" i="17"/>
  <c r="B38" i="17"/>
  <c r="R37" i="17"/>
  <c r="Q37" i="17"/>
  <c r="P37" i="17"/>
  <c r="O37" i="17"/>
  <c r="N37" i="17"/>
  <c r="J37" i="17"/>
  <c r="I37" i="17"/>
  <c r="G37" i="17"/>
  <c r="D37" i="17"/>
  <c r="G36" i="17"/>
  <c r="D36" i="17"/>
  <c r="R35" i="17"/>
  <c r="Q35" i="17"/>
  <c r="P35" i="17"/>
  <c r="O35" i="17"/>
  <c r="N35" i="17"/>
  <c r="J35" i="17"/>
  <c r="I35" i="17"/>
  <c r="G35" i="17"/>
  <c r="D35" i="17"/>
  <c r="G34" i="17"/>
  <c r="D34" i="17"/>
  <c r="R33" i="17"/>
  <c r="Q33" i="17"/>
  <c r="P33" i="17"/>
  <c r="O33" i="17"/>
  <c r="N33" i="17"/>
  <c r="J33" i="17"/>
  <c r="I33" i="17"/>
  <c r="G33" i="17"/>
  <c r="D33" i="17"/>
  <c r="G32" i="17"/>
  <c r="D32" i="17"/>
  <c r="R31" i="17"/>
  <c r="Q31" i="17"/>
  <c r="P31" i="17"/>
  <c r="O31" i="17"/>
  <c r="N31" i="17"/>
  <c r="J31" i="17"/>
  <c r="I31" i="17"/>
  <c r="G31" i="17"/>
  <c r="D31" i="17"/>
  <c r="G30" i="17"/>
  <c r="D30" i="17"/>
  <c r="R29" i="17"/>
  <c r="Q29" i="17"/>
  <c r="P29" i="17"/>
  <c r="O29" i="17"/>
  <c r="N29" i="17"/>
  <c r="J29" i="17"/>
  <c r="I29" i="17"/>
  <c r="G29" i="17"/>
  <c r="D29" i="17"/>
  <c r="G28" i="17"/>
  <c r="D28" i="17"/>
  <c r="R27" i="17"/>
  <c r="Q27" i="17"/>
  <c r="P27" i="17"/>
  <c r="O27" i="17"/>
  <c r="N27" i="17"/>
  <c r="J27" i="17"/>
  <c r="I27" i="17"/>
  <c r="G27" i="17"/>
  <c r="D27" i="17"/>
  <c r="G26" i="17"/>
  <c r="D26" i="17"/>
  <c r="R25" i="17"/>
  <c r="Q25" i="17"/>
  <c r="P25" i="17"/>
  <c r="O25" i="17"/>
  <c r="N25" i="17"/>
  <c r="J25" i="17"/>
  <c r="I25" i="17"/>
  <c r="G25" i="17"/>
  <c r="D25" i="17"/>
  <c r="G24" i="17"/>
  <c r="D24" i="17"/>
  <c r="R23" i="17"/>
  <c r="Q23" i="17"/>
  <c r="P23" i="17"/>
  <c r="O23" i="17"/>
  <c r="N23" i="17"/>
  <c r="J23" i="17"/>
  <c r="I23" i="17"/>
  <c r="G23" i="17"/>
  <c r="D23" i="17"/>
  <c r="G22" i="17"/>
  <c r="D22" i="17"/>
  <c r="R21" i="17"/>
  <c r="Q21" i="17"/>
  <c r="P21" i="17"/>
  <c r="O21" i="17"/>
  <c r="N21" i="17"/>
  <c r="J21" i="17"/>
  <c r="I21" i="17"/>
  <c r="G21" i="17"/>
  <c r="D21" i="17"/>
  <c r="G20" i="17"/>
  <c r="D20" i="17"/>
  <c r="R19" i="17"/>
  <c r="Q19" i="17"/>
  <c r="P19" i="17"/>
  <c r="O19" i="17"/>
  <c r="N19" i="17"/>
  <c r="J19" i="17"/>
  <c r="I19" i="17"/>
  <c r="G19" i="17"/>
  <c r="D19" i="17"/>
  <c r="G18" i="17"/>
  <c r="D18" i="17"/>
  <c r="R17" i="17"/>
  <c r="Q17" i="17"/>
  <c r="P17" i="17"/>
  <c r="O17" i="17"/>
  <c r="N17" i="17"/>
  <c r="J17" i="17"/>
  <c r="I17" i="17"/>
  <c r="G17" i="17"/>
  <c r="D17" i="17"/>
  <c r="G16" i="17"/>
  <c r="D16" i="17"/>
  <c r="R15" i="17"/>
  <c r="Q15" i="17"/>
  <c r="P15" i="17"/>
  <c r="O15" i="17"/>
  <c r="N15" i="17"/>
  <c r="J15" i="17"/>
  <c r="I15" i="17"/>
  <c r="G15" i="17"/>
  <c r="D15" i="17"/>
  <c r="G14" i="17"/>
  <c r="D14" i="17"/>
  <c r="R13" i="17"/>
  <c r="Q13" i="17"/>
  <c r="P13" i="17"/>
  <c r="O13" i="17"/>
  <c r="N13" i="17"/>
  <c r="J13" i="17"/>
  <c r="I13" i="17"/>
  <c r="G13" i="17"/>
  <c r="D13" i="17"/>
  <c r="G12" i="17"/>
  <c r="D12" i="17"/>
  <c r="R11" i="17"/>
  <c r="Q11" i="17"/>
  <c r="P11" i="17"/>
  <c r="O11" i="17"/>
  <c r="N11" i="17"/>
  <c r="G10" i="17"/>
  <c r="D10" i="17"/>
  <c r="R9" i="17"/>
  <c r="Q9" i="17"/>
  <c r="P9" i="17"/>
  <c r="O9" i="17"/>
  <c r="N9" i="17"/>
  <c r="I9" i="17" s="1"/>
  <c r="G9" i="17"/>
  <c r="D9" i="17"/>
  <c r="G8" i="17"/>
  <c r="G38" i="17" s="1"/>
  <c r="D8" i="17"/>
  <c r="D38" i="17" s="1"/>
  <c r="I38" i="17" l="1"/>
  <c r="J9" i="17"/>
  <c r="J38" i="17" s="1"/>
  <c r="O10" i="4" l="1"/>
  <c r="P10" i="4"/>
  <c r="Q10" i="4"/>
  <c r="R10" i="4"/>
  <c r="S10" i="4"/>
  <c r="O11" i="4"/>
  <c r="P11" i="4"/>
  <c r="Q11" i="4"/>
  <c r="R11" i="4"/>
  <c r="S11" i="4"/>
  <c r="O12" i="4"/>
  <c r="P12" i="4"/>
  <c r="Q12" i="4"/>
  <c r="R12" i="4"/>
  <c r="S12" i="4"/>
  <c r="O13" i="4"/>
  <c r="P13" i="4"/>
  <c r="Q13" i="4"/>
  <c r="R13" i="4"/>
  <c r="S13" i="4"/>
  <c r="O14" i="4"/>
  <c r="P14" i="4"/>
  <c r="Q14" i="4"/>
  <c r="R14" i="4"/>
  <c r="S14" i="4"/>
  <c r="O15" i="4"/>
  <c r="P15" i="4"/>
  <c r="Q15" i="4"/>
  <c r="R15" i="4"/>
  <c r="S15" i="4"/>
  <c r="O16" i="4"/>
  <c r="P16" i="4"/>
  <c r="Q16" i="4"/>
  <c r="R16" i="4"/>
  <c r="S16" i="4"/>
  <c r="O17" i="4"/>
  <c r="P17" i="4"/>
  <c r="Q17" i="4"/>
  <c r="R17" i="4"/>
  <c r="S17" i="4"/>
  <c r="O18" i="4"/>
  <c r="P18" i="4"/>
  <c r="Q18" i="4"/>
  <c r="R18" i="4"/>
  <c r="S18" i="4"/>
  <c r="O19" i="4"/>
  <c r="P19" i="4"/>
  <c r="Q19" i="4"/>
  <c r="R19" i="4"/>
  <c r="S19" i="4"/>
  <c r="O20" i="4"/>
  <c r="P20" i="4"/>
  <c r="Q20" i="4"/>
  <c r="R20" i="4"/>
  <c r="S20" i="4"/>
  <c r="O21" i="4"/>
  <c r="P21" i="4"/>
  <c r="Q21" i="4"/>
  <c r="R21" i="4"/>
  <c r="S21" i="4"/>
  <c r="O22" i="4"/>
  <c r="P22" i="4"/>
  <c r="Q22" i="4"/>
  <c r="R22" i="4"/>
  <c r="S22" i="4"/>
  <c r="O23" i="4"/>
  <c r="P23" i="4"/>
  <c r="Q23" i="4"/>
  <c r="R23" i="4"/>
  <c r="S23" i="4"/>
  <c r="O24" i="4"/>
  <c r="P24" i="4"/>
  <c r="Q24" i="4"/>
  <c r="R24" i="4"/>
  <c r="S24" i="4"/>
  <c r="O25" i="4"/>
  <c r="P25" i="4"/>
  <c r="Q25" i="4"/>
  <c r="R25" i="4"/>
  <c r="S25" i="4"/>
  <c r="O26" i="4"/>
  <c r="P26" i="4"/>
  <c r="Q26" i="4"/>
  <c r="R26" i="4"/>
  <c r="S26" i="4"/>
  <c r="O27" i="4"/>
  <c r="P27" i="4"/>
  <c r="Q27" i="4"/>
  <c r="R27" i="4"/>
  <c r="S27" i="4"/>
  <c r="O28" i="4"/>
  <c r="P28" i="4"/>
  <c r="Q28" i="4"/>
  <c r="R28" i="4"/>
  <c r="S28" i="4"/>
  <c r="O29" i="4"/>
  <c r="P29" i="4"/>
  <c r="Q29" i="4"/>
  <c r="R29" i="4"/>
  <c r="S29" i="4"/>
  <c r="O30" i="4"/>
  <c r="P30" i="4"/>
  <c r="Q30" i="4"/>
  <c r="R30" i="4"/>
  <c r="S30" i="4"/>
  <c r="O31" i="4"/>
  <c r="P31" i="4"/>
  <c r="Q31" i="4"/>
  <c r="R31" i="4"/>
  <c r="S31" i="4"/>
  <c r="O32" i="4"/>
  <c r="P32" i="4"/>
  <c r="Q32" i="4"/>
  <c r="R32" i="4"/>
  <c r="S32" i="4"/>
  <c r="O33" i="4"/>
  <c r="P33" i="4"/>
  <c r="Q33" i="4"/>
  <c r="R33" i="4"/>
  <c r="S33" i="4"/>
  <c r="O34" i="4"/>
  <c r="P34" i="4"/>
  <c r="Q34" i="4"/>
  <c r="R34" i="4"/>
  <c r="S34" i="4"/>
  <c r="O35" i="4"/>
  <c r="P35" i="4"/>
  <c r="Q35" i="4"/>
  <c r="R35" i="4"/>
  <c r="S35" i="4"/>
  <c r="O36" i="4"/>
  <c r="P36" i="4"/>
  <c r="Q36" i="4"/>
  <c r="R36" i="4"/>
  <c r="S36" i="4"/>
  <c r="O37" i="4"/>
  <c r="P37" i="4"/>
  <c r="Q37" i="4"/>
  <c r="R37" i="4"/>
  <c r="S37" i="4"/>
  <c r="S9" i="4"/>
  <c r="R9" i="4"/>
  <c r="Q9" i="4"/>
  <c r="P9" i="4"/>
  <c r="O9" i="4"/>
  <c r="J17" i="4" l="1"/>
  <c r="I17" i="4"/>
  <c r="G17" i="4"/>
  <c r="D17" i="4"/>
  <c r="G16" i="4"/>
  <c r="D16" i="4"/>
  <c r="J15" i="4"/>
  <c r="I15" i="4"/>
  <c r="G15" i="4"/>
  <c r="D15" i="4"/>
  <c r="G14" i="4"/>
  <c r="D14" i="4"/>
  <c r="J27" i="4"/>
  <c r="I27" i="4"/>
  <c r="G27" i="4"/>
  <c r="D27" i="4"/>
  <c r="G26" i="4"/>
  <c r="D26" i="4"/>
  <c r="J25" i="4"/>
  <c r="I25" i="4"/>
  <c r="G25" i="4"/>
  <c r="D25" i="4"/>
  <c r="G24" i="4"/>
  <c r="D24" i="4"/>
  <c r="J37" i="4" l="1"/>
  <c r="I37" i="4"/>
  <c r="G37" i="4"/>
  <c r="D37" i="4"/>
  <c r="G36" i="4"/>
  <c r="D36" i="4"/>
  <c r="J35" i="4"/>
  <c r="I35" i="4"/>
  <c r="G35" i="4"/>
  <c r="D35" i="4"/>
  <c r="G34" i="4"/>
  <c r="D34" i="4"/>
  <c r="J33" i="4"/>
  <c r="I33" i="4"/>
  <c r="G33" i="4"/>
  <c r="D33" i="4"/>
  <c r="G32" i="4"/>
  <c r="D32" i="4"/>
  <c r="J31" i="4"/>
  <c r="I31" i="4"/>
  <c r="G31" i="4"/>
  <c r="D31" i="4"/>
  <c r="G30" i="4"/>
  <c r="D30" i="4"/>
  <c r="J29" i="4"/>
  <c r="I29" i="4"/>
  <c r="G29" i="4"/>
  <c r="D29" i="4"/>
  <c r="G28" i="4"/>
  <c r="D28" i="4"/>
  <c r="J23" i="4"/>
  <c r="I23" i="4"/>
  <c r="G23" i="4"/>
  <c r="D23" i="4"/>
  <c r="G22" i="4"/>
  <c r="D22" i="4"/>
  <c r="J21" i="4"/>
  <c r="I21" i="4"/>
  <c r="G21" i="4"/>
  <c r="D21" i="4"/>
  <c r="G20" i="4"/>
  <c r="D20" i="4"/>
  <c r="J19" i="4"/>
  <c r="I19" i="4"/>
  <c r="G19" i="4"/>
  <c r="D19" i="4"/>
  <c r="G18" i="4"/>
  <c r="D18" i="4"/>
  <c r="J13" i="4" l="1"/>
  <c r="I13" i="4"/>
  <c r="J11" i="4"/>
  <c r="I11" i="4"/>
  <c r="D9" i="4"/>
  <c r="G12" i="4" l="1"/>
  <c r="G10" i="4"/>
  <c r="G8" i="4"/>
  <c r="D12" i="4" l="1"/>
  <c r="D10" i="4"/>
  <c r="D8" i="4"/>
  <c r="F38" i="4" l="1"/>
  <c r="E38" i="4"/>
  <c r="B38" i="4"/>
  <c r="C38" i="4" s="1"/>
  <c r="G13" i="4"/>
  <c r="G11" i="4"/>
  <c r="G9" i="4"/>
  <c r="D13" i="4"/>
  <c r="D11" i="4"/>
  <c r="G38" i="4" l="1"/>
  <c r="D38" i="4"/>
  <c r="H38" i="4"/>
  <c r="I9" i="4"/>
  <c r="I38" i="4" l="1"/>
  <c r="J9" i="4"/>
  <c r="J38" i="4" s="1"/>
</calcChain>
</file>

<file path=xl/comments1.xml><?xml version="1.0" encoding="utf-8"?>
<comments xmlns="http://schemas.openxmlformats.org/spreadsheetml/2006/main">
  <authors>
    <author>厚生労働省ネットワークシステム</author>
  </authors>
  <commentList>
    <comment ref="H9" authorId="0" shapeId="0">
      <text>
        <r>
          <rPr>
            <sz val="9"/>
            <color indexed="81"/>
            <rFont val="ＭＳ Ｐゴシック"/>
            <family val="3"/>
            <charset val="128"/>
          </rPr>
          <t>国からの直接補助及び都道府県自らが実施主体の場合は「-」を入力（半角</t>
        </r>
      </text>
    </comment>
  </commentList>
</comments>
</file>

<file path=xl/sharedStrings.xml><?xml version="1.0" encoding="utf-8"?>
<sst xmlns="http://schemas.openxmlformats.org/spreadsheetml/2006/main" count="215" uniqueCount="151">
  <si>
    <t>総事業費</t>
  </si>
  <si>
    <t>差引額</t>
  </si>
  <si>
    <t>基 準 額</t>
  </si>
  <si>
    <t>選 定 額</t>
  </si>
  <si>
    <t>(A)-(B)=(C)</t>
  </si>
  <si>
    <t xml:space="preserve">         円</t>
  </si>
  <si>
    <t>　　　　円</t>
  </si>
  <si>
    <t xml:space="preserve">       円</t>
  </si>
  <si>
    <t>(注)１　本調査表は、施設ごとに作成すること。</t>
  </si>
  <si>
    <t>３　「選定額」欄は、(D)と(E)とを比較して少ない方の額を記入すること。</t>
  </si>
  <si>
    <t>４　「国庫補助基本額」欄は、次により記入すること。</t>
  </si>
  <si>
    <t xml:space="preserve"> (3)　　　　　　　　〃　　　　　　(3)に掲げる事業･･･(C)と(F)とを比較して少ない方の額に３分の２を乗じて得た額と(G)とを比較して少ない方の額</t>
  </si>
  <si>
    <t xml:space="preserve"> (4)　　　　　　　　〃　　　　　　(4)に掲げる事業･･･(C)と(F)とを比較して少ない方の額に補助率を乗じて得た額と(G)とを比較して少ない方の額</t>
  </si>
  <si>
    <t xml:space="preserve"> (5)　　　　　　　　〃　　　　　　(5)に掲げる事業･･･(C)と(F)とを比較して少ない方の額に４分の３を乗じて得た額と(G)とを比較して少ない方の額</t>
  </si>
  <si>
    <t>５　「国庫補助所要額」欄は、次により記入すること。ただし、算出された額に1,000円未満の端数が生じた場合にはこれを切捨てるものとする。</t>
  </si>
  <si>
    <t>合計</t>
    <rPh sb="0" eb="2">
      <t>ゴウケイ</t>
    </rPh>
    <phoneticPr fontId="1"/>
  </si>
  <si>
    <t>(Ｂ)</t>
    <phoneticPr fontId="1"/>
  </si>
  <si>
    <t>(Ａ)</t>
    <phoneticPr fontId="1"/>
  </si>
  <si>
    <t>（Ｄ)</t>
    <phoneticPr fontId="1"/>
  </si>
  <si>
    <t>（Ｅ)</t>
    <phoneticPr fontId="1"/>
  </si>
  <si>
    <t>（Ｆ)</t>
    <phoneticPr fontId="1"/>
  </si>
  <si>
    <t>（Ｇ)</t>
    <phoneticPr fontId="1"/>
  </si>
  <si>
    <t>（Ｈ)</t>
    <phoneticPr fontId="1"/>
  </si>
  <si>
    <t>（Ｉ)</t>
    <phoneticPr fontId="1"/>
  </si>
  <si>
    <t>寄付金その
他の収入額</t>
    <phoneticPr fontId="1"/>
  </si>
  <si>
    <t>対象経費の
支出予定額</t>
    <phoneticPr fontId="1"/>
  </si>
  <si>
    <t>都道府県
補 助 額</t>
    <phoneticPr fontId="1"/>
  </si>
  <si>
    <t>国庫補助
基 本 額</t>
    <phoneticPr fontId="1"/>
  </si>
  <si>
    <t>国庫補助
所 要 額</t>
    <phoneticPr fontId="1"/>
  </si>
  <si>
    <t>経　　費　　所　　要　　額　　調</t>
    <phoneticPr fontId="1"/>
  </si>
  <si>
    <t>(1) へき地診療所施設整備事業</t>
    <phoneticPr fontId="1"/>
  </si>
  <si>
    <t>(2) 過疎地域等特定診療所施設整備事業</t>
    <phoneticPr fontId="1"/>
  </si>
  <si>
    <t>(3) へき地保健指導所施設整備事業</t>
    <phoneticPr fontId="1"/>
  </si>
  <si>
    <t>(4) 研修医のための研修施設整備事業</t>
    <phoneticPr fontId="1"/>
  </si>
  <si>
    <t>(5) 臨床研修病院施設整備事業</t>
    <phoneticPr fontId="1"/>
  </si>
  <si>
    <t>(6) へき地医療拠点病院施設整備事業</t>
    <phoneticPr fontId="1"/>
  </si>
  <si>
    <t>(7) 医師臨床研修病院研修医環境整備事業</t>
    <phoneticPr fontId="1"/>
  </si>
  <si>
    <t>(8) 離島等患者宿泊施設施設整備事業</t>
    <phoneticPr fontId="1"/>
  </si>
  <si>
    <t>(9) 産科医療機関施設整備事業</t>
    <phoneticPr fontId="1"/>
  </si>
  <si>
    <t>(10) 分娩取扱施設施設整備事業</t>
    <phoneticPr fontId="1"/>
  </si>
  <si>
    <t>(11) 死亡時画像診断システム施設整備事業</t>
    <phoneticPr fontId="1"/>
  </si>
  <si>
    <t>(12) 有床診療所等スプリンクラー等施設整備事業</t>
    <phoneticPr fontId="1"/>
  </si>
  <si>
    <t>(13) 南海トラフ地震に係る津波避難対策緊急事業</t>
    <phoneticPr fontId="1"/>
  </si>
  <si>
    <t>(14)院内感染対策施設整備事業</t>
    <phoneticPr fontId="1"/>
  </si>
  <si>
    <t>別紙１</t>
    <phoneticPr fontId="1"/>
  </si>
  <si>
    <t>事業区分</t>
    <rPh sb="0" eb="2">
      <t>ジギョウ</t>
    </rPh>
    <rPh sb="2" eb="4">
      <t>クブン</t>
    </rPh>
    <phoneticPr fontId="1"/>
  </si>
  <si>
    <t>施工内容</t>
    <rPh sb="0" eb="2">
      <t>セコウ</t>
    </rPh>
    <rPh sb="2" eb="4">
      <t>ナイヨウ</t>
    </rPh>
    <phoneticPr fontId="1"/>
  </si>
  <si>
    <t>構造</t>
    <rPh sb="0" eb="2">
      <t>コウゾウ</t>
    </rPh>
    <phoneticPr fontId="1"/>
  </si>
  <si>
    <t>補助事業者名：</t>
    <phoneticPr fontId="1"/>
  </si>
  <si>
    <t>２　「事業区分」欄、上段には交付の対象となる事業の名称をプルダウンから選択、下段には施設の名称を記載すること。</t>
    <rPh sb="3" eb="5">
      <t>ジギョウ</t>
    </rPh>
    <rPh sb="10" eb="12">
      <t>ジョウダン</t>
    </rPh>
    <rPh sb="35" eb="37">
      <t>センタク</t>
    </rPh>
    <rPh sb="38" eb="40">
      <t>ゲダン</t>
    </rPh>
    <rPh sb="42" eb="44">
      <t>シセツ</t>
    </rPh>
    <rPh sb="45" eb="47">
      <t>メイショウ</t>
    </rPh>
    <rPh sb="48" eb="50">
      <t>キサイ</t>
    </rPh>
    <phoneticPr fontId="1"/>
  </si>
  <si>
    <t>新築</t>
    <rPh sb="0" eb="2">
      <t>シンチク</t>
    </rPh>
    <phoneticPr fontId="2"/>
  </si>
  <si>
    <t>移転新築</t>
    <rPh sb="0" eb="2">
      <t>イテン</t>
    </rPh>
    <rPh sb="2" eb="4">
      <t>シンチク</t>
    </rPh>
    <phoneticPr fontId="2"/>
  </si>
  <si>
    <t>改築</t>
    <rPh sb="0" eb="2">
      <t>カイチク</t>
    </rPh>
    <phoneticPr fontId="2"/>
  </si>
  <si>
    <t>増築</t>
    <rPh sb="0" eb="2">
      <t>ゾウチク</t>
    </rPh>
    <phoneticPr fontId="2"/>
  </si>
  <si>
    <t>改修</t>
    <rPh sb="0" eb="2">
      <t>カイシュウ</t>
    </rPh>
    <phoneticPr fontId="2"/>
  </si>
  <si>
    <t>鉄骨鉄筋コンクリート造</t>
    <rPh sb="0" eb="2">
      <t>テッコツ</t>
    </rPh>
    <rPh sb="2" eb="4">
      <t>テッキン</t>
    </rPh>
    <phoneticPr fontId="2"/>
  </si>
  <si>
    <t>鉄筋コンクリート造</t>
    <rPh sb="0" eb="2">
      <t>テッキン</t>
    </rPh>
    <phoneticPr fontId="2"/>
  </si>
  <si>
    <t>鉄骨造（鉄筋コンクリート造と同等の強度）</t>
    <rPh sb="0" eb="2">
      <t>テッコツ</t>
    </rPh>
    <rPh sb="4" eb="6">
      <t>テッキン</t>
    </rPh>
    <rPh sb="12" eb="13">
      <t>ヅク</t>
    </rPh>
    <rPh sb="14" eb="16">
      <t>ドウトウ</t>
    </rPh>
    <rPh sb="17" eb="19">
      <t>キョウド</t>
    </rPh>
    <phoneticPr fontId="2"/>
  </si>
  <si>
    <t>鉄骨造（ブロック造と同等の強度）</t>
    <rPh sb="0" eb="2">
      <t>テッコツ</t>
    </rPh>
    <rPh sb="8" eb="9">
      <t>ツク</t>
    </rPh>
    <rPh sb="10" eb="12">
      <t>ドウトウ</t>
    </rPh>
    <rPh sb="13" eb="15">
      <t>キョウド</t>
    </rPh>
    <phoneticPr fontId="2"/>
  </si>
  <si>
    <t>ブロック造</t>
    <rPh sb="4" eb="5">
      <t>ヅク</t>
    </rPh>
    <phoneticPr fontId="2"/>
  </si>
  <si>
    <t>木造</t>
    <rPh sb="0" eb="2">
      <t>モクゾウ</t>
    </rPh>
    <phoneticPr fontId="2"/>
  </si>
  <si>
    <t>プレハブ造</t>
    <rPh sb="4" eb="5">
      <t>ツク</t>
    </rPh>
    <phoneticPr fontId="2"/>
  </si>
  <si>
    <t>その他</t>
    <rPh sb="2" eb="3">
      <t>タ</t>
    </rPh>
    <phoneticPr fontId="2"/>
  </si>
  <si>
    <t>へき地診療所施設整備事業</t>
  </si>
  <si>
    <t>へき地診療所施設整備事業</t>
    <phoneticPr fontId="1"/>
  </si>
  <si>
    <t>過疎地域等特定診療所施設整備事業</t>
  </si>
  <si>
    <t>過疎地域等特定診療所施設整備事業</t>
    <phoneticPr fontId="1"/>
  </si>
  <si>
    <t>へき地保健指導所施設整備事業</t>
  </si>
  <si>
    <t>へき地保健指導所施設整備事業</t>
    <phoneticPr fontId="1"/>
  </si>
  <si>
    <t>研修医のための研修施設整備事業</t>
  </si>
  <si>
    <t>研修医のための研修施設整備事業</t>
    <phoneticPr fontId="1"/>
  </si>
  <si>
    <t>臨床研修病院施設整備事業</t>
  </si>
  <si>
    <t>臨床研修病院施設整備事業</t>
    <phoneticPr fontId="1"/>
  </si>
  <si>
    <t>へき地医療拠点病院施設整備事業</t>
  </si>
  <si>
    <t>へき地医療拠点病院施設整備事業</t>
    <phoneticPr fontId="1"/>
  </si>
  <si>
    <t>医師臨床研修病院研修医環境整備事業</t>
  </si>
  <si>
    <t>医師臨床研修病院研修医環境整備事業</t>
    <phoneticPr fontId="1"/>
  </si>
  <si>
    <t>離島等患者宿泊施設施設整備事業</t>
  </si>
  <si>
    <t>離島等患者宿泊施設施設整備事業</t>
    <phoneticPr fontId="1"/>
  </si>
  <si>
    <t>産科医療機関施設整備事業</t>
  </si>
  <si>
    <t>産科医療機関施設整備事業</t>
    <phoneticPr fontId="1"/>
  </si>
  <si>
    <t>分娩取扱施設施設整備事業</t>
  </si>
  <si>
    <t>分娩取扱施設施設整備事業</t>
    <phoneticPr fontId="1"/>
  </si>
  <si>
    <t>死亡時画像診断システム施設整備事業</t>
  </si>
  <si>
    <t>死亡時画像診断システム施設整備事業</t>
    <phoneticPr fontId="1"/>
  </si>
  <si>
    <t>有床診療所等スプリンクラー等施設整備事業</t>
  </si>
  <si>
    <t>有床診療所等スプリンクラー等施設整備事業</t>
    <phoneticPr fontId="1"/>
  </si>
  <si>
    <t>南海トラフ地震に係る津波避難対策緊急事業</t>
  </si>
  <si>
    <t>南海トラフ地震に係る津波避難対策緊急事業</t>
    <phoneticPr fontId="1"/>
  </si>
  <si>
    <t>院内感染対策施設整備事業</t>
  </si>
  <si>
    <t>院内感染対策施設整備事業</t>
    <phoneticPr fontId="1"/>
  </si>
  <si>
    <t>事業区分（様式２，４，５用）</t>
    <rPh sb="0" eb="2">
      <t>ジギョウ</t>
    </rPh>
    <rPh sb="2" eb="4">
      <t>クブン</t>
    </rPh>
    <rPh sb="5" eb="7">
      <t>ヨウシキ</t>
    </rPh>
    <rPh sb="12" eb="13">
      <t>ヨウ</t>
    </rPh>
    <phoneticPr fontId="1"/>
  </si>
  <si>
    <t>所要額計算</t>
    <rPh sb="0" eb="3">
      <t>ショヨウガク</t>
    </rPh>
    <rPh sb="3" eb="5">
      <t>ケイサン</t>
    </rPh>
    <phoneticPr fontId="1"/>
  </si>
  <si>
    <t>国庫補助
基本額係数</t>
    <rPh sb="0" eb="2">
      <t>コッコ</t>
    </rPh>
    <rPh sb="2" eb="4">
      <t>ホジョ</t>
    </rPh>
    <rPh sb="5" eb="8">
      <t>キホンガク</t>
    </rPh>
    <rPh sb="8" eb="10">
      <t>ケイスウ</t>
    </rPh>
    <phoneticPr fontId="1"/>
  </si>
  <si>
    <t>-</t>
    <phoneticPr fontId="1"/>
  </si>
  <si>
    <t>-</t>
    <phoneticPr fontId="1"/>
  </si>
  <si>
    <t>a</t>
    <phoneticPr fontId="1"/>
  </si>
  <si>
    <t>b</t>
  </si>
  <si>
    <t>b</t>
    <phoneticPr fontId="1"/>
  </si>
  <si>
    <t>c</t>
    <phoneticPr fontId="1"/>
  </si>
  <si>
    <t>分類</t>
    <rPh sb="0" eb="2">
      <t>ブンルイ</t>
    </rPh>
    <phoneticPr fontId="1"/>
  </si>
  <si>
    <t>国庫補助
所要額係数
（直接、都道府県）</t>
    <rPh sb="0" eb="2">
      <t>コッコ</t>
    </rPh>
    <rPh sb="2" eb="4">
      <t>ホジョ</t>
    </rPh>
    <rPh sb="5" eb="8">
      <t>ショヨウガク</t>
    </rPh>
    <rPh sb="8" eb="10">
      <t>ケイスウ</t>
    </rPh>
    <rPh sb="12" eb="14">
      <t>チョクセツ</t>
    </rPh>
    <rPh sb="15" eb="19">
      <t>トドウフケン</t>
    </rPh>
    <phoneticPr fontId="1"/>
  </si>
  <si>
    <t>国庫補助
所要額係数
（間接）</t>
    <rPh sb="0" eb="2">
      <t>コッコ</t>
    </rPh>
    <rPh sb="2" eb="4">
      <t>ホジョ</t>
    </rPh>
    <rPh sb="5" eb="8">
      <t>ショヨウガク</t>
    </rPh>
    <rPh sb="8" eb="10">
      <t>ケイスウ</t>
    </rPh>
    <rPh sb="12" eb="14">
      <t>カンセツ</t>
    </rPh>
    <phoneticPr fontId="1"/>
  </si>
  <si>
    <t>再分類</t>
    <rPh sb="0" eb="3">
      <t>サイブンルイ</t>
    </rPh>
    <phoneticPr fontId="1"/>
  </si>
  <si>
    <t>A</t>
  </si>
  <si>
    <t>A</t>
    <phoneticPr fontId="1"/>
  </si>
  <si>
    <t>B</t>
    <phoneticPr fontId="1"/>
  </si>
  <si>
    <t>-</t>
    <phoneticPr fontId="1"/>
  </si>
  <si>
    <r>
      <rPr>
        <sz val="9"/>
        <color theme="1"/>
        <rFont val="ＭＳ Ｐゴシック"/>
        <family val="3"/>
        <charset val="128"/>
      </rPr>
      <t>事  業</t>
    </r>
    <r>
      <rPr>
        <sz val="9"/>
        <color indexed="10"/>
        <rFont val="ＭＳ Ｐゴシック"/>
        <family val="3"/>
        <charset val="128"/>
      </rPr>
      <t xml:space="preserve">  </t>
    </r>
    <r>
      <rPr>
        <sz val="9"/>
        <color indexed="8"/>
        <rFont val="ＭＳ Ｐゴシック"/>
        <family val="3"/>
        <charset val="128"/>
      </rPr>
      <t>区  分</t>
    </r>
    <rPh sb="0" eb="1">
      <t>コト</t>
    </rPh>
    <rPh sb="3" eb="4">
      <t>ギョウ</t>
    </rPh>
    <rPh sb="6" eb="7">
      <t>ク</t>
    </rPh>
    <rPh sb="9" eb="10">
      <t>ブン</t>
    </rPh>
    <phoneticPr fontId="1"/>
  </si>
  <si>
    <t xml:space="preserve"> (1)　交付要綱５（交付額の算定方法）(1)に掲げる事業･････････(H)欄に記載された額に補助率を乗じて得た額</t>
    <rPh sb="11" eb="14">
      <t>コウフガク</t>
    </rPh>
    <rPh sb="15" eb="17">
      <t>サンテイ</t>
    </rPh>
    <rPh sb="17" eb="19">
      <t>ホウホウ</t>
    </rPh>
    <phoneticPr fontId="1"/>
  </si>
  <si>
    <t xml:space="preserve"> (2)　　　　　　　　〃　　　　　　(2)及び(3)に掲げる事業･････････(H)欄に記載された額に２分の１を乗じて得た額</t>
    <phoneticPr fontId="1"/>
  </si>
  <si>
    <t xml:space="preserve"> (4)　　　　　　　　〃　　　　　　(5)に掲げる事業････････････････(H)欄に記載された額に３分の２を乗じて得た額</t>
    <phoneticPr fontId="1"/>
  </si>
  <si>
    <t xml:space="preserve"> (1)　交付要綱５(交付額の算定方法)（1）に掲げる事業･･･(C)と(F)とを比較して少ない方の額</t>
    <phoneticPr fontId="1"/>
  </si>
  <si>
    <t xml:space="preserve"> (2)　　　　　　　　〃　　　　　　(2)に掲げる事業･･･(C)と(F)と(G)とを比較してもっとも少ない額</t>
    <phoneticPr fontId="1"/>
  </si>
  <si>
    <t xml:space="preserve"> (3)　　　　　　　　〃　　　　　　(4)に掲げる事業････(H)欄に記載された額</t>
    <phoneticPr fontId="1"/>
  </si>
  <si>
    <t>医療施設ブロック塀改修等施設整備事業</t>
    <phoneticPr fontId="1"/>
  </si>
  <si>
    <t>b</t>
    <phoneticPr fontId="1"/>
  </si>
  <si>
    <t>(15)医療施設ブロック塀改修等施設整備事業</t>
    <phoneticPr fontId="1"/>
  </si>
  <si>
    <t>（J）</t>
    <phoneticPr fontId="1"/>
  </si>
  <si>
    <t>国庫補助金
交付決定額</t>
    <rPh sb="0" eb="2">
      <t>コッコ</t>
    </rPh>
    <rPh sb="2" eb="5">
      <t>ホジョキン</t>
    </rPh>
    <rPh sb="6" eb="8">
      <t>コウフ</t>
    </rPh>
    <rPh sb="8" eb="10">
      <t>ケッテイ</t>
    </rPh>
    <rPh sb="10" eb="11">
      <t>ガク</t>
    </rPh>
    <phoneticPr fontId="1"/>
  </si>
  <si>
    <t>６　（Ｊ）欄及び（Ｋ）欄については交付要綱の９による変更交付申請手続の他は斜線を引くこと。</t>
    <rPh sb="5" eb="6">
      <t>ラン</t>
    </rPh>
    <rPh sb="6" eb="7">
      <t>オヨ</t>
    </rPh>
    <rPh sb="11" eb="12">
      <t>ラン</t>
    </rPh>
    <rPh sb="17" eb="19">
      <t>コウフ</t>
    </rPh>
    <rPh sb="19" eb="21">
      <t>ヨウコウ</t>
    </rPh>
    <rPh sb="26" eb="28">
      <t>ヘンコウ</t>
    </rPh>
    <rPh sb="28" eb="30">
      <t>コウフ</t>
    </rPh>
    <rPh sb="30" eb="32">
      <t>シンセイ</t>
    </rPh>
    <rPh sb="32" eb="34">
      <t>テツヅ</t>
    </rPh>
    <rPh sb="35" eb="36">
      <t>ホカ</t>
    </rPh>
    <rPh sb="37" eb="39">
      <t>シャセン</t>
    </rPh>
    <rPh sb="40" eb="41">
      <t>ヒ</t>
    </rPh>
    <phoneticPr fontId="1"/>
  </si>
  <si>
    <t>備　　　考</t>
    <phoneticPr fontId="1"/>
  </si>
  <si>
    <t>差引追加交付
（一部取消）
申請額</t>
    <rPh sb="0" eb="2">
      <t>サシヒキ</t>
    </rPh>
    <rPh sb="2" eb="4">
      <t>ツイカ</t>
    </rPh>
    <rPh sb="4" eb="6">
      <t>コウフ</t>
    </rPh>
    <rPh sb="8" eb="10">
      <t>イチブ</t>
    </rPh>
    <rPh sb="10" eb="12">
      <t>トリケシ</t>
    </rPh>
    <rPh sb="14" eb="16">
      <t>シンセイ</t>
    </rPh>
    <rPh sb="16" eb="17">
      <t>ガク</t>
    </rPh>
    <phoneticPr fontId="1"/>
  </si>
  <si>
    <t>（I）-(J)＝（Ｋ)</t>
    <phoneticPr fontId="1"/>
  </si>
  <si>
    <t>別紙１</t>
    <phoneticPr fontId="1"/>
  </si>
  <si>
    <t>経　　費　　所　　要　　額　　調</t>
    <phoneticPr fontId="1"/>
  </si>
  <si>
    <t>補助事業者名：</t>
    <phoneticPr fontId="1"/>
  </si>
  <si>
    <t>医療法人○○</t>
    <rPh sb="0" eb="2">
      <t>イリョウ</t>
    </rPh>
    <rPh sb="2" eb="4">
      <t>ホウジン</t>
    </rPh>
    <phoneticPr fontId="1"/>
  </si>
  <si>
    <t>寄付金その
他の収入額</t>
    <phoneticPr fontId="1"/>
  </si>
  <si>
    <t>対象経費の
支出予定額</t>
    <phoneticPr fontId="1"/>
  </si>
  <si>
    <t>都道府県
補 助 額</t>
    <phoneticPr fontId="1"/>
  </si>
  <si>
    <t>国庫補助
基 本 額</t>
    <phoneticPr fontId="1"/>
  </si>
  <si>
    <t>国庫補助
所 要 額</t>
    <phoneticPr fontId="1"/>
  </si>
  <si>
    <t>備　　　考</t>
  </si>
  <si>
    <t>(Ａ)</t>
    <phoneticPr fontId="1"/>
  </si>
  <si>
    <t>(Ｂ)</t>
    <phoneticPr fontId="1"/>
  </si>
  <si>
    <t>（Ｄ)</t>
    <phoneticPr fontId="1"/>
  </si>
  <si>
    <t>（Ｅ)</t>
    <phoneticPr fontId="1"/>
  </si>
  <si>
    <t>（Ｆ)</t>
    <phoneticPr fontId="1"/>
  </si>
  <si>
    <t>（Ｇ)</t>
    <phoneticPr fontId="1"/>
  </si>
  <si>
    <t>（Ｈ)</t>
    <phoneticPr fontId="1"/>
  </si>
  <si>
    <t>（Ｉ)</t>
    <phoneticPr fontId="1"/>
  </si>
  <si>
    <t>（I）-(J)＝（Ｋ)</t>
    <phoneticPr fontId="1"/>
  </si>
  <si>
    <t>○○医院　南棟</t>
    <rPh sb="2" eb="4">
      <t>イイン</t>
    </rPh>
    <rPh sb="5" eb="7">
      <t>ミナミトウ</t>
    </rPh>
    <phoneticPr fontId="1"/>
  </si>
  <si>
    <t>○○医院　北棟</t>
    <rPh sb="2" eb="4">
      <t>イイン</t>
    </rPh>
    <rPh sb="5" eb="6">
      <t>キタ</t>
    </rPh>
    <rPh sb="6" eb="7">
      <t>トウ</t>
    </rPh>
    <phoneticPr fontId="1"/>
  </si>
  <si>
    <t xml:space="preserve"> (1)　交付要綱５(交付額の算定方法)（1）及び（6）に掲げる事業･･･(C)と(F)とを比較して少ない方の額</t>
    <phoneticPr fontId="1"/>
  </si>
  <si>
    <t xml:space="preserve"> (2)　　　　　　　　〃　　　　　　(2)及び（7）に掲げる事業･･･(C)と(F)と(G)とを比較してもっとも少ない額</t>
  </si>
  <si>
    <t xml:space="preserve"> (1)　交付要綱５(1)に掲げる事業･････････(H)欄に記載された額に補助率を乗じて得た額</t>
    <phoneticPr fontId="1"/>
  </si>
  <si>
    <t xml:space="preserve"> (2)　交付要綱５(2)及び(3)に掲げる事業･････････(H)欄に記載された額に２分の１を乗じて得た額</t>
  </si>
  <si>
    <t xml:space="preserve"> (3)　交付要綱５(4)、(6)及び(7)に掲げる事業････(H)欄に記載された額</t>
  </si>
  <si>
    <t xml:space="preserve"> (4)　交付要綱５(5)に掲げる事業････････････････(H)欄に記載された額に３分の２を乗じて得た額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</si>
</sst>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3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9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u/>
      <sz val="9"/>
      <color theme="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9" tint="0.79998168889431442"/>
        <bgColor indexed="64"/>
      </patternFill>
    </fill>
  </fills>
  <borders count="3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/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ck">
        <color rgb="FF000000"/>
      </right>
      <top/>
      <bottom/>
      <diagonal/>
    </border>
    <border>
      <left style="medium">
        <color rgb="FF000000"/>
      </left>
      <right style="thick">
        <color rgb="FF000000"/>
      </right>
      <top/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/>
      <bottom style="double">
        <color indexed="64"/>
      </bottom>
      <diagonal/>
    </border>
    <border>
      <left style="thick">
        <color rgb="FF000000"/>
      </left>
      <right style="medium">
        <color rgb="FF000000"/>
      </right>
      <top/>
      <bottom/>
      <diagonal/>
    </border>
    <border>
      <left style="thick">
        <color rgb="FF000000"/>
      </left>
      <right style="medium">
        <color rgb="FF000000"/>
      </right>
      <top/>
      <bottom style="double">
        <color indexed="64"/>
      </bottom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double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/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/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 style="hair">
        <color indexed="64"/>
      </bottom>
      <diagonal/>
    </border>
    <border>
      <left style="medium">
        <color rgb="FF000000"/>
      </left>
      <right style="medium">
        <color rgb="FF000000"/>
      </right>
      <top/>
      <bottom style="hair">
        <color indexed="64"/>
      </bottom>
      <diagonal/>
    </border>
    <border>
      <left style="medium">
        <color rgb="FF000000"/>
      </left>
      <right style="thick">
        <color rgb="FF000000"/>
      </right>
      <top/>
      <bottom style="hair">
        <color indexed="64"/>
      </bottom>
      <diagonal/>
    </border>
    <border>
      <left style="medium">
        <color rgb="FF000000"/>
      </left>
      <right/>
      <top style="thick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hair">
        <color indexed="64"/>
      </bottom>
      <diagonal/>
    </border>
    <border>
      <left style="medium">
        <color rgb="FF000000"/>
      </left>
      <right/>
      <top/>
      <bottom style="double">
        <color indexed="64"/>
      </bottom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43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6" borderId="1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" fillId="28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30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30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1" borderId="4" applyNumberFormat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55">
    <xf numFmtId="0" fontId="0" fillId="0" borderId="0" xfId="0">
      <alignment vertical="center"/>
    </xf>
    <xf numFmtId="0" fontId="21" fillId="0" borderId="0" xfId="0" applyFont="1">
      <alignment vertical="center"/>
    </xf>
    <xf numFmtId="0" fontId="21" fillId="0" borderId="0" xfId="0" applyFont="1" applyAlignment="1">
      <alignment horizontal="left" vertical="center" indent="1"/>
    </xf>
    <xf numFmtId="0" fontId="22" fillId="0" borderId="0" xfId="0" applyFont="1">
      <alignment vertical="center"/>
    </xf>
    <xf numFmtId="0" fontId="21" fillId="0" borderId="10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1" fillId="0" borderId="11" xfId="0" applyFont="1" applyBorder="1" applyAlignment="1">
      <alignment vertical="top" wrapText="1"/>
    </xf>
    <xf numFmtId="0" fontId="21" fillId="0" borderId="12" xfId="0" applyFont="1" applyBorder="1" applyAlignment="1">
      <alignment vertical="top" wrapText="1"/>
    </xf>
    <xf numFmtId="0" fontId="21" fillId="0" borderId="13" xfId="0" applyFont="1" applyBorder="1" applyAlignment="1">
      <alignment horizontal="right" vertical="top" wrapText="1"/>
    </xf>
    <xf numFmtId="0" fontId="21" fillId="0" borderId="14" xfId="0" applyFont="1" applyBorder="1" applyAlignment="1">
      <alignment vertical="center" wrapText="1"/>
    </xf>
    <xf numFmtId="0" fontId="21" fillId="0" borderId="15" xfId="0" applyFont="1" applyBorder="1" applyAlignment="1">
      <alignment vertical="center" wrapText="1"/>
    </xf>
    <xf numFmtId="0" fontId="21" fillId="0" borderId="16" xfId="0" applyFont="1" applyBorder="1" applyAlignment="1">
      <alignment vertical="center" wrapText="1"/>
    </xf>
    <xf numFmtId="0" fontId="24" fillId="0" borderId="10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176" fontId="21" fillId="0" borderId="22" xfId="0" applyNumberFormat="1" applyFont="1" applyBorder="1" applyAlignment="1">
      <alignment vertical="center" shrinkToFit="1"/>
    </xf>
    <xf numFmtId="176" fontId="21" fillId="0" borderId="23" xfId="0" applyNumberFormat="1" applyFont="1" applyBorder="1" applyAlignment="1">
      <alignment vertical="center" shrinkToFit="1"/>
    </xf>
    <xf numFmtId="176" fontId="21" fillId="0" borderId="24" xfId="0" applyNumberFormat="1" applyFont="1" applyBorder="1" applyAlignment="1">
      <alignment vertical="center" shrinkToFit="1"/>
    </xf>
    <xf numFmtId="0" fontId="24" fillId="0" borderId="25" xfId="0" applyFont="1" applyBorder="1" applyAlignment="1">
      <alignment horizontal="right" vertical="center"/>
    </xf>
    <xf numFmtId="176" fontId="21" fillId="0" borderId="30" xfId="0" applyNumberFormat="1" applyFont="1" applyBorder="1" applyAlignment="1">
      <alignment vertical="center" shrinkToFit="1"/>
    </xf>
    <xf numFmtId="0" fontId="21" fillId="0" borderId="31" xfId="0" applyFont="1" applyBorder="1" applyAlignment="1">
      <alignment vertical="center" wrapText="1"/>
    </xf>
    <xf numFmtId="0" fontId="21" fillId="0" borderId="19" xfId="0" applyFont="1" applyBorder="1" applyAlignment="1">
      <alignment horizontal="right" vertical="center" shrinkToFit="1"/>
    </xf>
    <xf numFmtId="0" fontId="21" fillId="33" borderId="17" xfId="0" applyFont="1" applyFill="1" applyBorder="1" applyAlignment="1">
      <alignment vertical="center" wrapText="1"/>
    </xf>
    <xf numFmtId="0" fontId="21" fillId="33" borderId="29" xfId="0" applyFont="1" applyFill="1" applyBorder="1" applyAlignment="1">
      <alignment vertical="center" wrapText="1"/>
    </xf>
    <xf numFmtId="0" fontId="21" fillId="33" borderId="18" xfId="0" applyFont="1" applyFill="1" applyBorder="1" applyAlignment="1">
      <alignment vertical="center" wrapText="1"/>
    </xf>
    <xf numFmtId="176" fontId="21" fillId="33" borderId="30" xfId="0" applyNumberFormat="1" applyFont="1" applyFill="1" applyBorder="1" applyAlignment="1">
      <alignment vertical="center" shrinkToFit="1"/>
    </xf>
    <xf numFmtId="176" fontId="21" fillId="33" borderId="23" xfId="0" applyNumberFormat="1" applyFont="1" applyFill="1" applyBorder="1" applyAlignment="1">
      <alignment vertical="center" shrinkToFit="1"/>
    </xf>
    <xf numFmtId="176" fontId="21" fillId="0" borderId="22" xfId="0" applyNumberFormat="1" applyFont="1" applyFill="1" applyBorder="1" applyAlignment="1">
      <alignment vertical="center" shrinkToFit="1"/>
    </xf>
    <xf numFmtId="0" fontId="21" fillId="0" borderId="14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12" fontId="0" fillId="0" borderId="0" xfId="0" applyNumberFormat="1" applyAlignment="1">
      <alignment horizontal="center" vertical="center"/>
    </xf>
    <xf numFmtId="0" fontId="0" fillId="0" borderId="0" xfId="0" applyFill="1">
      <alignment vertical="center"/>
    </xf>
    <xf numFmtId="12" fontId="0" fillId="0" borderId="0" xfId="0" applyNumberFormat="1" applyFill="1" applyAlignment="1">
      <alignment horizontal="center" vertical="center"/>
    </xf>
    <xf numFmtId="0" fontId="22" fillId="0" borderId="0" xfId="0" applyFont="1" applyAlignment="1">
      <alignment horizontal="center" vertical="center"/>
    </xf>
    <xf numFmtId="12" fontId="22" fillId="0" borderId="0" xfId="0" applyNumberFormat="1" applyFont="1" applyAlignment="1">
      <alignment horizontal="center" vertical="center"/>
    </xf>
    <xf numFmtId="176" fontId="21" fillId="0" borderId="30" xfId="0" applyNumberFormat="1" applyFont="1" applyFill="1" applyBorder="1" applyAlignment="1">
      <alignment vertical="center" shrinkToFit="1"/>
    </xf>
    <xf numFmtId="176" fontId="21" fillId="0" borderId="23" xfId="0" applyNumberFormat="1" applyFont="1" applyFill="1" applyBorder="1" applyAlignment="1">
      <alignment vertical="center" shrinkToFit="1"/>
    </xf>
    <xf numFmtId="0" fontId="23" fillId="0" borderId="0" xfId="0" applyFont="1" applyAlignment="1">
      <alignment horizontal="center" vertical="center"/>
    </xf>
    <xf numFmtId="176" fontId="21" fillId="0" borderId="34" xfId="0" applyNumberFormat="1" applyFont="1" applyBorder="1" applyAlignment="1">
      <alignment vertical="center" shrinkToFit="1"/>
    </xf>
    <xf numFmtId="176" fontId="21" fillId="0" borderId="35" xfId="0" applyNumberFormat="1" applyFont="1" applyFill="1" applyBorder="1" applyAlignment="1">
      <alignment vertical="center" shrinkToFit="1"/>
    </xf>
    <xf numFmtId="176" fontId="21" fillId="0" borderId="34" xfId="0" applyNumberFormat="1" applyFont="1" applyFill="1" applyBorder="1" applyAlignment="1">
      <alignment vertical="center" shrinkToFit="1"/>
    </xf>
    <xf numFmtId="176" fontId="21" fillId="0" borderId="36" xfId="0" applyNumberFormat="1" applyFont="1" applyFill="1" applyBorder="1" applyAlignment="1">
      <alignment vertical="center" shrinkToFit="1"/>
    </xf>
    <xf numFmtId="176" fontId="21" fillId="0" borderId="37" xfId="0" applyNumberFormat="1" applyFont="1" applyBorder="1" applyAlignment="1">
      <alignment vertical="center" shrinkToFit="1"/>
    </xf>
    <xf numFmtId="0" fontId="28" fillId="0" borderId="32" xfId="0" applyFont="1" applyBorder="1" applyAlignment="1">
      <alignment horizontal="center" vertical="center" wrapText="1"/>
    </xf>
    <xf numFmtId="0" fontId="28" fillId="0" borderId="33" xfId="0" applyFont="1" applyBorder="1" applyAlignment="1">
      <alignment horizontal="center" vertical="center" wrapText="1"/>
    </xf>
    <xf numFmtId="0" fontId="28" fillId="0" borderId="38" xfId="0" applyFont="1" applyBorder="1" applyAlignment="1">
      <alignment horizontal="center" vertical="center" wrapText="1"/>
    </xf>
    <xf numFmtId="0" fontId="28" fillId="0" borderId="0" xfId="0" applyFont="1" applyAlignment="1">
      <alignment horizontal="left" vertical="center" indent="1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1" fillId="0" borderId="26" xfId="0" applyFont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5" fillId="33" borderId="25" xfId="0" applyFont="1" applyFill="1" applyBorder="1" applyAlignment="1">
      <alignment horizontal="left" vertical="center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2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338667</xdr:colOff>
      <xdr:row>11</xdr:row>
      <xdr:rowOff>42333</xdr:rowOff>
    </xdr:from>
    <xdr:to>
      <xdr:col>4</xdr:col>
      <xdr:colOff>497417</xdr:colOff>
      <xdr:row>12</xdr:row>
      <xdr:rowOff>127000</xdr:rowOff>
    </xdr:to>
    <xdr:sp macro="" textlink="">
      <xdr:nvSpPr>
        <xdr:cNvPr id="2" name="テキスト ボックス 1"/>
        <xdr:cNvSpPr txBox="1"/>
      </xdr:nvSpPr>
      <xdr:spPr>
        <a:xfrm>
          <a:off x="3577167" y="2833158"/>
          <a:ext cx="1016000" cy="370417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（Ａ）と同額</a:t>
          </a:r>
        </a:p>
      </xdr:txBody>
    </xdr:sp>
    <xdr:clientData/>
  </xdr:twoCellAnchor>
  <xdr:twoCellAnchor>
    <xdr:from>
      <xdr:col>7</xdr:col>
      <xdr:colOff>116415</xdr:colOff>
      <xdr:row>11</xdr:row>
      <xdr:rowOff>31748</xdr:rowOff>
    </xdr:from>
    <xdr:to>
      <xdr:col>11</xdr:col>
      <xdr:colOff>137582</xdr:colOff>
      <xdr:row>12</xdr:row>
      <xdr:rowOff>169333</xdr:rowOff>
    </xdr:to>
    <xdr:sp macro="" textlink="">
      <xdr:nvSpPr>
        <xdr:cNvPr id="3" name="テキスト ボックス 2"/>
        <xdr:cNvSpPr txBox="1"/>
      </xdr:nvSpPr>
      <xdr:spPr>
        <a:xfrm>
          <a:off x="6783915" y="2822573"/>
          <a:ext cx="3450167" cy="42333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（Ｆ）の額を、千円未満切り捨てた金額</a:t>
          </a:r>
          <a:r>
            <a:rPr kumimoji="1" lang="en-US" altLang="ja-JP" sz="900"/>
            <a:t>×</a:t>
          </a:r>
          <a:r>
            <a:rPr kumimoji="1" lang="ja-JP" altLang="en-US" sz="900"/>
            <a:t>１</a:t>
          </a:r>
          <a:r>
            <a:rPr kumimoji="1" lang="en-US" altLang="ja-JP" sz="900"/>
            <a:t>/</a:t>
          </a:r>
          <a:r>
            <a:rPr kumimoji="1" lang="ja-JP" altLang="en-US" sz="900"/>
            <a:t>２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3171825</xdr:colOff>
      <xdr:row>7</xdr:row>
      <xdr:rowOff>152400</xdr:rowOff>
    </xdr:from>
    <xdr:to>
      <xdr:col>4</xdr:col>
      <xdr:colOff>583407</xdr:colOff>
      <xdr:row>16</xdr:row>
      <xdr:rowOff>2381</xdr:rowOff>
    </xdr:to>
    <xdr:sp macro="" textlink="">
      <xdr:nvSpPr>
        <xdr:cNvPr id="2" name="角丸四角形 1"/>
        <xdr:cNvSpPr/>
      </xdr:nvSpPr>
      <xdr:spPr>
        <a:xfrm>
          <a:off x="3857625" y="1352550"/>
          <a:ext cx="4869657" cy="1393031"/>
        </a:xfrm>
        <a:prstGeom prst="round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 u="sng">
              <a:solidFill>
                <a:srgbClr val="FF0000"/>
              </a:solidFill>
            </a:rPr>
            <a:t>このシートは削除しないでください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74&#21307;&#30274;&#25351;&#23566;&#35506;/&#9733;&#21307;&#30274;&#25351;&#23566;&#20418;/&#12473;&#12503;&#12522;&#12531;&#12463;&#12521;&#12540;&#31561;&#35036;&#21161;/&#9320;&#65330;&#65300;&#24180;&#24230;&#20107;&#26989;/&#65298;&#12288;&#20869;&#31034;/&#21307;&#30274;&#27231;&#38306;&#12408;&#36890;&#30693;&#12288;&#65297;&#22238;&#30446;/&#27096;&#24335;/&#12304;&#35352;&#36617;&#20363;&#12305;2&#12288;&#32076;&#36027;&#25152;&#35201;&#389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2号様式_別紙1 経費所要額調"/>
      <sheetName val="管理用（このシートは削除しないでください）"/>
    </sheetNames>
    <sheetDataSet>
      <sheetData sheetId="0"/>
      <sheetData sheetId="1">
        <row r="3">
          <cell r="K3" t="str">
            <v>へき地診療所施設整備事業</v>
          </cell>
          <cell r="L3" t="str">
            <v>b</v>
          </cell>
          <cell r="M3">
            <v>0.5</v>
          </cell>
          <cell r="N3" t="str">
            <v>A</v>
          </cell>
          <cell r="O3">
            <v>0.5</v>
          </cell>
          <cell r="P3">
            <v>1</v>
          </cell>
        </row>
        <row r="4">
          <cell r="K4" t="str">
            <v>過疎地域等特定診療所施設整備事業</v>
          </cell>
          <cell r="L4" t="str">
            <v>b</v>
          </cell>
          <cell r="M4">
            <v>0.75</v>
          </cell>
          <cell r="N4" t="str">
            <v>A</v>
          </cell>
          <cell r="O4">
            <v>0.5</v>
          </cell>
          <cell r="P4">
            <v>0.66666666666666663</v>
          </cell>
        </row>
        <row r="5">
          <cell r="K5" t="str">
            <v>へき地保健指導所施設整備事業</v>
          </cell>
          <cell r="L5" t="str">
            <v>b</v>
          </cell>
          <cell r="M5">
            <v>0.33333333333333331</v>
          </cell>
          <cell r="N5" t="str">
            <v>A</v>
          </cell>
          <cell r="O5">
            <v>0.33333333333333331</v>
          </cell>
          <cell r="P5">
            <v>1</v>
          </cell>
        </row>
        <row r="6">
          <cell r="K6" t="str">
            <v>研修医のための研修施設整備事業</v>
          </cell>
          <cell r="L6" t="str">
            <v>c</v>
          </cell>
          <cell r="M6" t="str">
            <v>-</v>
          </cell>
          <cell r="N6" t="str">
            <v>A</v>
          </cell>
          <cell r="O6">
            <v>0.5</v>
          </cell>
          <cell r="P6">
            <v>0.5</v>
          </cell>
        </row>
        <row r="7">
          <cell r="K7" t="str">
            <v>臨床研修病院施設整備事業</v>
          </cell>
          <cell r="L7" t="str">
            <v>c</v>
          </cell>
          <cell r="M7" t="str">
            <v>-</v>
          </cell>
          <cell r="N7" t="str">
            <v>A</v>
          </cell>
          <cell r="O7">
            <v>0.5</v>
          </cell>
          <cell r="P7">
            <v>0.5</v>
          </cell>
        </row>
        <row r="8">
          <cell r="K8" t="str">
            <v>へき地医療拠点病院施設整備事業</v>
          </cell>
          <cell r="L8" t="str">
            <v>a</v>
          </cell>
          <cell r="M8" t="str">
            <v>-</v>
          </cell>
          <cell r="N8" t="str">
            <v>A</v>
          </cell>
          <cell r="O8">
            <v>0.5</v>
          </cell>
          <cell r="P8">
            <v>0.5</v>
          </cell>
        </row>
        <row r="9">
          <cell r="K9" t="str">
            <v>医師臨床研修病院研修医環境整備事業</v>
          </cell>
          <cell r="L9" t="str">
            <v>b</v>
          </cell>
          <cell r="M9">
            <v>0.66666666666666663</v>
          </cell>
          <cell r="N9" t="str">
            <v>A</v>
          </cell>
          <cell r="O9">
            <v>0.33333333333333331</v>
          </cell>
          <cell r="P9">
            <v>0.5</v>
          </cell>
        </row>
        <row r="10">
          <cell r="K10" t="str">
            <v>離島等患者宿泊施設施設整備事業</v>
          </cell>
          <cell r="L10" t="str">
            <v>b</v>
          </cell>
          <cell r="M10">
            <v>0.66666666666666663</v>
          </cell>
          <cell r="N10" t="str">
            <v>A</v>
          </cell>
          <cell r="O10">
            <v>0.33333333333333331</v>
          </cell>
          <cell r="P10">
            <v>0.5</v>
          </cell>
        </row>
        <row r="11">
          <cell r="K11" t="str">
            <v>産科医療機関施設整備事業</v>
          </cell>
          <cell r="L11" t="str">
            <v>b</v>
          </cell>
          <cell r="M11">
            <v>0.5</v>
          </cell>
          <cell r="N11" t="str">
            <v>A</v>
          </cell>
          <cell r="O11">
            <v>0.5</v>
          </cell>
          <cell r="P11">
            <v>1</v>
          </cell>
        </row>
        <row r="12">
          <cell r="K12" t="str">
            <v>分娩取扱施設施設整備事業</v>
          </cell>
          <cell r="L12" t="str">
            <v>b</v>
          </cell>
          <cell r="M12">
            <v>0.5</v>
          </cell>
          <cell r="N12" t="str">
            <v>A</v>
          </cell>
          <cell r="O12">
            <v>0.5</v>
          </cell>
          <cell r="P12">
            <v>1</v>
          </cell>
        </row>
        <row r="13">
          <cell r="K13" t="str">
            <v>死亡時画像診断システム施設整備事業</v>
          </cell>
          <cell r="L13" t="str">
            <v>b</v>
          </cell>
          <cell r="M13">
            <v>0.5</v>
          </cell>
          <cell r="N13" t="str">
            <v>A</v>
          </cell>
          <cell r="O13">
            <v>0.5</v>
          </cell>
          <cell r="P13">
            <v>1</v>
          </cell>
        </row>
        <row r="14">
          <cell r="K14" t="str">
            <v>有床診療所等スプリンクラー等施設整備事業</v>
          </cell>
          <cell r="L14" t="str">
            <v>a</v>
          </cell>
          <cell r="M14" t="str">
            <v>-</v>
          </cell>
          <cell r="N14" t="str">
            <v>B</v>
          </cell>
          <cell r="O14" t="str">
            <v>-</v>
          </cell>
          <cell r="P14">
            <v>1</v>
          </cell>
        </row>
        <row r="15">
          <cell r="K15" t="str">
            <v>南海トラフ地震に係る津波避難対策緊急事業</v>
          </cell>
          <cell r="L15" t="str">
            <v>b</v>
          </cell>
          <cell r="M15">
            <v>0.5</v>
          </cell>
          <cell r="N15" t="str">
            <v>A</v>
          </cell>
          <cell r="O15">
            <v>0.5</v>
          </cell>
          <cell r="P15">
            <v>1</v>
          </cell>
        </row>
        <row r="16">
          <cell r="K16" t="str">
            <v>院内感染対策施設整備事業</v>
          </cell>
          <cell r="L16" t="str">
            <v>b</v>
          </cell>
          <cell r="M16">
            <v>0.33333333333333331</v>
          </cell>
          <cell r="N16" t="str">
            <v>A</v>
          </cell>
          <cell r="O16">
            <v>0.33333333333333331</v>
          </cell>
          <cell r="P16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S54"/>
  <sheetViews>
    <sheetView tabSelected="1" view="pageBreakPreview" zoomScaleNormal="100" zoomScaleSheetLayoutView="100" workbookViewId="0">
      <selection activeCell="B12" sqref="B12"/>
    </sheetView>
  </sheetViews>
  <sheetFormatPr defaultColWidth="9" defaultRowHeight="13.5" x14ac:dyDescent="0.15"/>
  <cols>
    <col min="1" max="1" width="20" style="3" customWidth="1"/>
    <col min="2" max="12" width="11.25" style="3" customWidth="1"/>
    <col min="13" max="13" width="15" style="3" customWidth="1"/>
    <col min="14" max="14" width="9" style="3"/>
    <col min="15" max="17" width="5.75" style="3" customWidth="1"/>
    <col min="18" max="19" width="5.625" style="3" customWidth="1"/>
    <col min="20" max="16384" width="9" style="3"/>
  </cols>
  <sheetData>
    <row r="1" spans="1:19" x14ac:dyDescent="0.15">
      <c r="A1" s="1" t="s">
        <v>44</v>
      </c>
    </row>
    <row r="2" spans="1:19" ht="19.5" customHeight="1" x14ac:dyDescent="0.15">
      <c r="A2" s="49" t="s">
        <v>29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spans="1:19" ht="7.5" customHeight="1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38"/>
      <c r="L3" s="38"/>
      <c r="M3" s="5"/>
    </row>
    <row r="4" spans="1:19" ht="14.25" thickBot="1" x14ac:dyDescent="0.2">
      <c r="A4" s="1"/>
      <c r="I4" s="17" t="s">
        <v>48</v>
      </c>
      <c r="J4" s="54"/>
      <c r="K4" s="54"/>
      <c r="L4" s="54"/>
      <c r="M4" s="54"/>
    </row>
    <row r="5" spans="1:19" ht="45" customHeight="1" thickTop="1" x14ac:dyDescent="0.15">
      <c r="A5" s="50" t="s">
        <v>108</v>
      </c>
      <c r="B5" s="13" t="s">
        <v>0</v>
      </c>
      <c r="C5" s="13" t="s">
        <v>24</v>
      </c>
      <c r="D5" s="13" t="s">
        <v>1</v>
      </c>
      <c r="E5" s="13" t="s">
        <v>25</v>
      </c>
      <c r="F5" s="13" t="s">
        <v>2</v>
      </c>
      <c r="G5" s="13" t="s">
        <v>3</v>
      </c>
      <c r="H5" s="13" t="s">
        <v>26</v>
      </c>
      <c r="I5" s="13" t="s">
        <v>27</v>
      </c>
      <c r="J5" s="13" t="s">
        <v>28</v>
      </c>
      <c r="K5" s="44" t="s">
        <v>119</v>
      </c>
      <c r="L5" s="44" t="s">
        <v>122</v>
      </c>
      <c r="M5" s="52" t="s">
        <v>121</v>
      </c>
    </row>
    <row r="6" spans="1:19" ht="13.5" customHeight="1" thickBot="1" x14ac:dyDescent="0.2">
      <c r="A6" s="51"/>
      <c r="B6" s="12" t="s">
        <v>17</v>
      </c>
      <c r="C6" s="4" t="s">
        <v>16</v>
      </c>
      <c r="D6" s="12" t="s">
        <v>4</v>
      </c>
      <c r="E6" s="4" t="s">
        <v>18</v>
      </c>
      <c r="F6" s="12" t="s">
        <v>19</v>
      </c>
      <c r="G6" s="12" t="s">
        <v>20</v>
      </c>
      <c r="H6" s="4" t="s">
        <v>21</v>
      </c>
      <c r="I6" s="4" t="s">
        <v>22</v>
      </c>
      <c r="J6" s="4" t="s">
        <v>23</v>
      </c>
      <c r="K6" s="45" t="s">
        <v>118</v>
      </c>
      <c r="L6" s="46" t="s">
        <v>123</v>
      </c>
      <c r="M6" s="53"/>
    </row>
    <row r="7" spans="1:19" ht="16.5" customHeight="1" x14ac:dyDescent="0.15">
      <c r="A7" s="7"/>
      <c r="B7" s="8" t="s">
        <v>5</v>
      </c>
      <c r="C7" s="8" t="s">
        <v>6</v>
      </c>
      <c r="D7" s="8" t="s">
        <v>5</v>
      </c>
      <c r="E7" s="8" t="s">
        <v>5</v>
      </c>
      <c r="F7" s="8" t="s">
        <v>7</v>
      </c>
      <c r="G7" s="8" t="s">
        <v>7</v>
      </c>
      <c r="H7" s="8" t="s">
        <v>7</v>
      </c>
      <c r="I7" s="8" t="s">
        <v>7</v>
      </c>
      <c r="J7" s="8" t="s">
        <v>7</v>
      </c>
      <c r="K7" s="8" t="s">
        <v>7</v>
      </c>
      <c r="L7" s="8" t="s">
        <v>7</v>
      </c>
      <c r="M7" s="6"/>
    </row>
    <row r="8" spans="1:19" ht="22.5" customHeight="1" x14ac:dyDescent="0.15">
      <c r="A8" s="21" t="s">
        <v>85</v>
      </c>
      <c r="B8" s="26"/>
      <c r="C8" s="26"/>
      <c r="D8" s="14" t="str">
        <f>IF(B8="","",(B8-C8))</f>
        <v/>
      </c>
      <c r="E8" s="26"/>
      <c r="F8" s="26"/>
      <c r="G8" s="26" t="str">
        <f>IF(B8="","",MIN(E8,F8))</f>
        <v/>
      </c>
      <c r="H8" s="26"/>
      <c r="I8" s="26"/>
      <c r="J8" s="14"/>
      <c r="K8" s="39"/>
      <c r="L8" s="39"/>
      <c r="M8" s="9"/>
    </row>
    <row r="9" spans="1:19" ht="22.5" customHeight="1" x14ac:dyDescent="0.15">
      <c r="A9" s="22"/>
      <c r="B9" s="24"/>
      <c r="C9" s="24"/>
      <c r="D9" s="18" t="str">
        <f t="shared" ref="D9:D13" si="0">IF(A9="","",(B9-C9))</f>
        <v/>
      </c>
      <c r="E9" s="24"/>
      <c r="F9" s="24"/>
      <c r="G9" s="18" t="str">
        <f t="shared" ref="G9:G13" si="1">IF(A9="","",MIN(E9,F9))</f>
        <v/>
      </c>
      <c r="H9" s="24"/>
      <c r="I9" s="36" t="str">
        <f>IF(B9="","",IF(H9="-",MIN(D9,G9),IF(O9="a",MIN(D9,G9,H9),IF(O9="b",MIN(MIN(D9,G9)*P9),H9))))</f>
        <v/>
      </c>
      <c r="J9" s="36" t="str">
        <f>IF(B9="","",ROUNDDOWN(IF(B9="","",IF(Q9="B",I9,IF(H9="-",I9*R9,I9*S9))),-3))</f>
        <v/>
      </c>
      <c r="K9" s="40"/>
      <c r="L9" s="40"/>
      <c r="M9" s="19"/>
      <c r="O9" s="34" t="str">
        <f>VLOOKUP(A8,'管理用（このシートは削除しないでください）'!$K$3:$P$17,2,FALSE)</f>
        <v>a</v>
      </c>
      <c r="P9" s="35" t="str">
        <f>VLOOKUP(A8,'管理用（このシートは削除しないでください）'!$K$3:$P$17,3,)</f>
        <v>-</v>
      </c>
      <c r="Q9" s="35" t="str">
        <f>VLOOKUP(A8,'管理用（このシートは削除しないでください）'!$K$3:$P$17,4,FALSE)</f>
        <v>B</v>
      </c>
      <c r="R9" s="35" t="str">
        <f>VLOOKUP(A8,'管理用（このシートは削除しないでください）'!$K$3:$P$17,5,FALSE)</f>
        <v>-</v>
      </c>
      <c r="S9" s="35">
        <f>VLOOKUP(A8,'管理用（このシートは削除しないでください）'!$K$3:$P$17,6,FALSE)</f>
        <v>1</v>
      </c>
    </row>
    <row r="10" spans="1:19" ht="22.5" customHeight="1" x14ac:dyDescent="0.15">
      <c r="A10" s="21" t="s">
        <v>85</v>
      </c>
      <c r="B10" s="26"/>
      <c r="C10" s="26"/>
      <c r="D10" s="26" t="str">
        <f>IF(B10="","",(B10-C10))</f>
        <v/>
      </c>
      <c r="E10" s="26"/>
      <c r="F10" s="26"/>
      <c r="G10" s="26" t="str">
        <f>IF(B10="","",MIN(E10,F10))</f>
        <v/>
      </c>
      <c r="H10" s="26"/>
      <c r="I10" s="26"/>
      <c r="J10" s="26"/>
      <c r="K10" s="41"/>
      <c r="L10" s="41"/>
      <c r="M10" s="9"/>
      <c r="O10" s="34" t="e">
        <f>VLOOKUP(A9,'管理用（このシートは削除しないでください）'!$K$3:$P$17,2,FALSE)</f>
        <v>#N/A</v>
      </c>
      <c r="P10" s="35" t="e">
        <f>VLOOKUP(A9,'管理用（このシートは削除しないでください）'!$K$3:$P$17,3,)</f>
        <v>#N/A</v>
      </c>
      <c r="Q10" s="35" t="e">
        <f>VLOOKUP(A9,'管理用（このシートは削除しないでください）'!$K$3:$P$17,4,FALSE)</f>
        <v>#N/A</v>
      </c>
      <c r="R10" s="35" t="e">
        <f>VLOOKUP(A9,'管理用（このシートは削除しないでください）'!$K$3:$P$17,5,FALSE)</f>
        <v>#N/A</v>
      </c>
      <c r="S10" s="35" t="e">
        <f>VLOOKUP(A9,'管理用（このシートは削除しないでください）'!$K$3:$P$17,6,FALSE)</f>
        <v>#N/A</v>
      </c>
    </row>
    <row r="11" spans="1:19" ht="22.5" customHeight="1" x14ac:dyDescent="0.15">
      <c r="A11" s="22"/>
      <c r="B11" s="24"/>
      <c r="C11" s="24"/>
      <c r="D11" s="18" t="str">
        <f t="shared" si="0"/>
        <v/>
      </c>
      <c r="E11" s="24"/>
      <c r="F11" s="24"/>
      <c r="G11" s="18" t="str">
        <f t="shared" si="1"/>
        <v/>
      </c>
      <c r="H11" s="24"/>
      <c r="I11" s="36" t="str">
        <f>IF(B11="","",IF(H11="-",MIN(D11,G11),IF(O11="a",MIN(D11,G11,H11),IF(O11="b",MIN(MIN(D11,G11)*P11),H11))))</f>
        <v/>
      </c>
      <c r="J11" s="36" t="str">
        <f>IF(B11="","",ROUNDDOWN(IF(B11="","",IF(Q11="B",I11,IF(H11="-",I11*R11,I11*S11))),-3))</f>
        <v/>
      </c>
      <c r="K11" s="40"/>
      <c r="L11" s="40"/>
      <c r="M11" s="19"/>
      <c r="O11" s="34" t="str">
        <f>VLOOKUP(A10,'管理用（このシートは削除しないでください）'!$K$3:$P$17,2,FALSE)</f>
        <v>a</v>
      </c>
      <c r="P11" s="35" t="str">
        <f>VLOOKUP(A10,'管理用（このシートは削除しないでください）'!$K$3:$P$17,3,)</f>
        <v>-</v>
      </c>
      <c r="Q11" s="35" t="str">
        <f>VLOOKUP(A10,'管理用（このシートは削除しないでください）'!$K$3:$P$17,4,FALSE)</f>
        <v>B</v>
      </c>
      <c r="R11" s="35" t="str">
        <f>VLOOKUP(A10,'管理用（このシートは削除しないでください）'!$K$3:$P$17,5,FALSE)</f>
        <v>-</v>
      </c>
      <c r="S11" s="35">
        <f>VLOOKUP(A10,'管理用（このシートは削除しないでください）'!$K$3:$P$17,6,FALSE)</f>
        <v>1</v>
      </c>
    </row>
    <row r="12" spans="1:19" ht="22.5" customHeight="1" x14ac:dyDescent="0.15">
      <c r="A12" s="21"/>
      <c r="B12" s="26"/>
      <c r="C12" s="26"/>
      <c r="D12" s="26" t="str">
        <f>IF(B12="","",(B12-C12))</f>
        <v/>
      </c>
      <c r="E12" s="26"/>
      <c r="F12" s="26"/>
      <c r="G12" s="26" t="str">
        <f>IF(B12="","",MIN(E12,F12))</f>
        <v/>
      </c>
      <c r="H12" s="26"/>
      <c r="I12" s="26"/>
      <c r="J12" s="26"/>
      <c r="K12" s="41"/>
      <c r="L12" s="41"/>
      <c r="M12" s="27"/>
      <c r="O12" s="34" t="e">
        <f>VLOOKUP(A11,'管理用（このシートは削除しないでください）'!$K$3:$P$17,2,FALSE)</f>
        <v>#N/A</v>
      </c>
      <c r="P12" s="35" t="e">
        <f>VLOOKUP(A11,'管理用（このシートは削除しないでください）'!$K$3:$P$17,3,)</f>
        <v>#N/A</v>
      </c>
      <c r="Q12" s="35" t="e">
        <f>VLOOKUP(A11,'管理用（このシートは削除しないでください）'!$K$3:$P$17,4,FALSE)</f>
        <v>#N/A</v>
      </c>
      <c r="R12" s="35" t="e">
        <f>VLOOKUP(A11,'管理用（このシートは削除しないでください）'!$K$3:$P$17,5,FALSE)</f>
        <v>#N/A</v>
      </c>
      <c r="S12" s="35" t="e">
        <f>VLOOKUP(A11,'管理用（このシートは削除しないでください）'!$K$3:$P$17,6,FALSE)</f>
        <v>#N/A</v>
      </c>
    </row>
    <row r="13" spans="1:19" ht="22.5" customHeight="1" x14ac:dyDescent="0.15">
      <c r="A13" s="22"/>
      <c r="B13" s="24"/>
      <c r="C13" s="24"/>
      <c r="D13" s="18" t="str">
        <f t="shared" si="0"/>
        <v/>
      </c>
      <c r="E13" s="24"/>
      <c r="F13" s="24"/>
      <c r="G13" s="18" t="str">
        <f t="shared" si="1"/>
        <v/>
      </c>
      <c r="H13" s="24"/>
      <c r="I13" s="36" t="str">
        <f>IF(B13="","",IF(H13="-",MIN(D13,G13),IF(O13="a",MIN(D13,G13,H13),IF(O13="b",MIN(MIN(D13,G13)*P13),H13))))</f>
        <v/>
      </c>
      <c r="J13" s="36" t="str">
        <f>IF(B13="","",ROUNDDOWN(IF(B13="","",IF(Q13="B",I13,IF(H13="-",I13*R13,I13*S13))),-3))</f>
        <v/>
      </c>
      <c r="K13" s="40"/>
      <c r="L13" s="40"/>
      <c r="M13" s="19"/>
      <c r="O13" s="34" t="e">
        <f>VLOOKUP(A12,'管理用（このシートは削除しないでください）'!$K$3:$P$17,2,FALSE)</f>
        <v>#N/A</v>
      </c>
      <c r="P13" s="35" t="e">
        <f>VLOOKUP(A12,'管理用（このシートは削除しないでください）'!$K$3:$P$17,3,)</f>
        <v>#N/A</v>
      </c>
      <c r="Q13" s="35" t="e">
        <f>VLOOKUP(A12,'管理用（このシートは削除しないでください）'!$K$3:$P$17,4,FALSE)</f>
        <v>#N/A</v>
      </c>
      <c r="R13" s="35" t="e">
        <f>VLOOKUP(A12,'管理用（このシートは削除しないでください）'!$K$3:$P$17,5,FALSE)</f>
        <v>#N/A</v>
      </c>
      <c r="S13" s="35" t="e">
        <f>VLOOKUP(A12,'管理用（このシートは削除しないでください）'!$K$3:$P$17,6,FALSE)</f>
        <v>#N/A</v>
      </c>
    </row>
    <row r="14" spans="1:19" ht="22.5" hidden="1" customHeight="1" x14ac:dyDescent="0.15">
      <c r="A14" s="21"/>
      <c r="B14" s="26"/>
      <c r="C14" s="26"/>
      <c r="D14" s="26" t="str">
        <f t="shared" ref="D14" si="2">IF(B14="","",(B14-C14))</f>
        <v/>
      </c>
      <c r="E14" s="26"/>
      <c r="F14" s="26"/>
      <c r="G14" s="26" t="str">
        <f t="shared" ref="G14" si="3">IF(B14="","",MIN(E14,F14))</f>
        <v/>
      </c>
      <c r="H14" s="26"/>
      <c r="I14" s="26"/>
      <c r="J14" s="26"/>
      <c r="K14" s="41"/>
      <c r="L14" s="41"/>
      <c r="M14" s="27"/>
      <c r="O14" s="34" t="e">
        <f>VLOOKUP(A13,'管理用（このシートは削除しないでください）'!$K$3:$P$17,2,FALSE)</f>
        <v>#N/A</v>
      </c>
      <c r="P14" s="35" t="e">
        <f>VLOOKUP(A13,'管理用（このシートは削除しないでください）'!$K$3:$P$17,3,)</f>
        <v>#N/A</v>
      </c>
      <c r="Q14" s="35" t="e">
        <f>VLOOKUP(A13,'管理用（このシートは削除しないでください）'!$K$3:$P$17,4,FALSE)</f>
        <v>#N/A</v>
      </c>
      <c r="R14" s="35" t="e">
        <f>VLOOKUP(A13,'管理用（このシートは削除しないでください）'!$K$3:$P$17,5,FALSE)</f>
        <v>#N/A</v>
      </c>
      <c r="S14" s="35" t="e">
        <f>VLOOKUP(A13,'管理用（このシートは削除しないでください）'!$K$3:$P$17,6,FALSE)</f>
        <v>#N/A</v>
      </c>
    </row>
    <row r="15" spans="1:19" ht="22.5" hidden="1" customHeight="1" x14ac:dyDescent="0.15">
      <c r="A15" s="22"/>
      <c r="B15" s="24"/>
      <c r="C15" s="24"/>
      <c r="D15" s="18" t="str">
        <f t="shared" ref="D15" si="4">IF(A15="","",(B15-C15))</f>
        <v/>
      </c>
      <c r="E15" s="24"/>
      <c r="F15" s="24"/>
      <c r="G15" s="18" t="str">
        <f t="shared" ref="G15" si="5">IF(A15="","",MIN(E15,F15))</f>
        <v/>
      </c>
      <c r="H15" s="24"/>
      <c r="I15" s="36" t="str">
        <f t="shared" ref="I15" si="6">IF(B15="","",IF(H15="-",MIN(D15,G15),IF(O15="a",MIN(D15,G15,H15),IF(O15="b",MIN(MIN(D15,G15)*P15),H15))))</f>
        <v/>
      </c>
      <c r="J15" s="36" t="str">
        <f t="shared" ref="J15" si="7">IF(B15="","",ROUNDDOWN(IF(B15="","",IF(Q15="B",I15,IF(H15="-",I15*R15,I15*S15))),-3))</f>
        <v/>
      </c>
      <c r="K15" s="40"/>
      <c r="L15" s="40"/>
      <c r="M15" s="19"/>
      <c r="O15" s="34" t="e">
        <f>VLOOKUP(A14,'管理用（このシートは削除しないでください）'!$K$3:$P$17,2,FALSE)</f>
        <v>#N/A</v>
      </c>
      <c r="P15" s="35" t="e">
        <f>VLOOKUP(A14,'管理用（このシートは削除しないでください）'!$K$3:$P$17,3,)</f>
        <v>#N/A</v>
      </c>
      <c r="Q15" s="35" t="e">
        <f>VLOOKUP(A14,'管理用（このシートは削除しないでください）'!$K$3:$P$17,4,FALSE)</f>
        <v>#N/A</v>
      </c>
      <c r="R15" s="35" t="e">
        <f>VLOOKUP(A14,'管理用（このシートは削除しないでください）'!$K$3:$P$17,5,FALSE)</f>
        <v>#N/A</v>
      </c>
      <c r="S15" s="35" t="e">
        <f>VLOOKUP(A14,'管理用（このシートは削除しないでください）'!$K$3:$P$17,6,FALSE)</f>
        <v>#N/A</v>
      </c>
    </row>
    <row r="16" spans="1:19" ht="22.5" hidden="1" customHeight="1" x14ac:dyDescent="0.15">
      <c r="A16" s="21"/>
      <c r="B16" s="26"/>
      <c r="C16" s="26"/>
      <c r="D16" s="26" t="str">
        <f t="shared" ref="D16" si="8">IF(B16="","",(B16-C16))</f>
        <v/>
      </c>
      <c r="E16" s="26"/>
      <c r="F16" s="26"/>
      <c r="G16" s="26" t="str">
        <f t="shared" ref="G16" si="9">IF(B16="","",MIN(E16,F16))</f>
        <v/>
      </c>
      <c r="H16" s="26"/>
      <c r="I16" s="26"/>
      <c r="J16" s="26"/>
      <c r="K16" s="41"/>
      <c r="L16" s="41"/>
      <c r="M16" s="27"/>
      <c r="O16" s="34" t="e">
        <f>VLOOKUP(A15,'管理用（このシートは削除しないでください）'!$K$3:$P$17,2,FALSE)</f>
        <v>#N/A</v>
      </c>
      <c r="P16" s="35" t="e">
        <f>VLOOKUP(A15,'管理用（このシートは削除しないでください）'!$K$3:$P$17,3,)</f>
        <v>#N/A</v>
      </c>
      <c r="Q16" s="35" t="e">
        <f>VLOOKUP(A15,'管理用（このシートは削除しないでください）'!$K$3:$P$17,4,FALSE)</f>
        <v>#N/A</v>
      </c>
      <c r="R16" s="35" t="e">
        <f>VLOOKUP(A15,'管理用（このシートは削除しないでください）'!$K$3:$P$17,5,FALSE)</f>
        <v>#N/A</v>
      </c>
      <c r="S16" s="35" t="e">
        <f>VLOOKUP(A15,'管理用（このシートは削除しないでください）'!$K$3:$P$17,6,FALSE)</f>
        <v>#N/A</v>
      </c>
    </row>
    <row r="17" spans="1:19" ht="22.5" hidden="1" customHeight="1" x14ac:dyDescent="0.15">
      <c r="A17" s="22"/>
      <c r="B17" s="24"/>
      <c r="C17" s="24"/>
      <c r="D17" s="18" t="str">
        <f t="shared" ref="D17" si="10">IF(A17="","",(B17-C17))</f>
        <v/>
      </c>
      <c r="E17" s="24"/>
      <c r="F17" s="24"/>
      <c r="G17" s="18" t="str">
        <f t="shared" ref="G17" si="11">IF(A17="","",MIN(E17,F17))</f>
        <v/>
      </c>
      <c r="H17" s="24"/>
      <c r="I17" s="36" t="str">
        <f t="shared" ref="I17" si="12">IF(B17="","",IF(H17="-",MIN(D17,G17),IF(O17="a",MIN(D17,G17,H17),IF(O17="b",MIN(MIN(D17,G17)*P17),H17))))</f>
        <v/>
      </c>
      <c r="J17" s="36" t="str">
        <f t="shared" ref="J17" si="13">IF(B17="","",ROUNDDOWN(IF(B17="","",IF(Q17="B",I17,IF(H17="-",I17*R17,I17*S17))),-3))</f>
        <v/>
      </c>
      <c r="K17" s="40"/>
      <c r="L17" s="40"/>
      <c r="M17" s="19"/>
      <c r="O17" s="34" t="e">
        <f>VLOOKUP(A16,'管理用（このシートは削除しないでください）'!$K$3:$P$17,2,FALSE)</f>
        <v>#N/A</v>
      </c>
      <c r="P17" s="35" t="e">
        <f>VLOOKUP(A16,'管理用（このシートは削除しないでください）'!$K$3:$P$17,3,)</f>
        <v>#N/A</v>
      </c>
      <c r="Q17" s="35" t="e">
        <f>VLOOKUP(A16,'管理用（このシートは削除しないでください）'!$K$3:$P$17,4,FALSE)</f>
        <v>#N/A</v>
      </c>
      <c r="R17" s="35" t="e">
        <f>VLOOKUP(A16,'管理用（このシートは削除しないでください）'!$K$3:$P$17,5,FALSE)</f>
        <v>#N/A</v>
      </c>
      <c r="S17" s="35" t="e">
        <f>VLOOKUP(A16,'管理用（このシートは削除しないでください）'!$K$3:$P$17,6,FALSE)</f>
        <v>#N/A</v>
      </c>
    </row>
    <row r="18" spans="1:19" ht="22.5" hidden="1" customHeight="1" x14ac:dyDescent="0.15">
      <c r="A18" s="21"/>
      <c r="B18" s="26"/>
      <c r="C18" s="26"/>
      <c r="D18" s="26" t="str">
        <f t="shared" ref="D18" si="14">IF(B18="","",(B18-C18))</f>
        <v/>
      </c>
      <c r="E18" s="26"/>
      <c r="F18" s="26"/>
      <c r="G18" s="26" t="str">
        <f t="shared" ref="G18" si="15">IF(B18="","",MIN(E18,F18))</f>
        <v/>
      </c>
      <c r="H18" s="26"/>
      <c r="I18" s="26"/>
      <c r="J18" s="26"/>
      <c r="K18" s="41"/>
      <c r="L18" s="41"/>
      <c r="M18" s="27"/>
      <c r="O18" s="34" t="e">
        <f>VLOOKUP(A17,'管理用（このシートは削除しないでください）'!$K$3:$P$17,2,FALSE)</f>
        <v>#N/A</v>
      </c>
      <c r="P18" s="35" t="e">
        <f>VLOOKUP(A17,'管理用（このシートは削除しないでください）'!$K$3:$P$17,3,)</f>
        <v>#N/A</v>
      </c>
      <c r="Q18" s="35" t="e">
        <f>VLOOKUP(A17,'管理用（このシートは削除しないでください）'!$K$3:$P$17,4,FALSE)</f>
        <v>#N/A</v>
      </c>
      <c r="R18" s="35" t="e">
        <f>VLOOKUP(A17,'管理用（このシートは削除しないでください）'!$K$3:$P$17,5,FALSE)</f>
        <v>#N/A</v>
      </c>
      <c r="S18" s="35" t="e">
        <f>VLOOKUP(A17,'管理用（このシートは削除しないでください）'!$K$3:$P$17,6,FALSE)</f>
        <v>#N/A</v>
      </c>
    </row>
    <row r="19" spans="1:19" ht="22.5" hidden="1" customHeight="1" x14ac:dyDescent="0.15">
      <c r="A19" s="22"/>
      <c r="B19" s="24"/>
      <c r="C19" s="24"/>
      <c r="D19" s="18" t="str">
        <f t="shared" ref="D19" si="16">IF(A19="","",(B19-C19))</f>
        <v/>
      </c>
      <c r="E19" s="24"/>
      <c r="F19" s="24"/>
      <c r="G19" s="18" t="str">
        <f t="shared" ref="G19" si="17">IF(A19="","",MIN(E19,F19))</f>
        <v/>
      </c>
      <c r="H19" s="24"/>
      <c r="I19" s="36" t="str">
        <f t="shared" ref="I19" si="18">IF(B19="","",IF(H19="-",MIN(D19,G19),IF(O19="a",MIN(D19,G19,H19),IF(O19="b",MIN(MIN(D19,G19)*P19),H19))))</f>
        <v/>
      </c>
      <c r="J19" s="36" t="str">
        <f t="shared" ref="J19" si="19">IF(B19="","",ROUNDDOWN(IF(B19="","",IF(Q19="B",I19,IF(H19="-",I19*R19,I19*S19))),-3))</f>
        <v/>
      </c>
      <c r="K19" s="40"/>
      <c r="L19" s="40"/>
      <c r="M19" s="19"/>
      <c r="O19" s="34" t="e">
        <f>VLOOKUP(A18,'管理用（このシートは削除しないでください）'!$K$3:$P$17,2,FALSE)</f>
        <v>#N/A</v>
      </c>
      <c r="P19" s="35" t="e">
        <f>VLOOKUP(A18,'管理用（このシートは削除しないでください）'!$K$3:$P$17,3,)</f>
        <v>#N/A</v>
      </c>
      <c r="Q19" s="35" t="e">
        <f>VLOOKUP(A18,'管理用（このシートは削除しないでください）'!$K$3:$P$17,4,FALSE)</f>
        <v>#N/A</v>
      </c>
      <c r="R19" s="35" t="e">
        <f>VLOOKUP(A18,'管理用（このシートは削除しないでください）'!$K$3:$P$17,5,FALSE)</f>
        <v>#N/A</v>
      </c>
      <c r="S19" s="35" t="e">
        <f>VLOOKUP(A18,'管理用（このシートは削除しないでください）'!$K$3:$P$17,6,FALSE)</f>
        <v>#N/A</v>
      </c>
    </row>
    <row r="20" spans="1:19" ht="22.5" hidden="1" customHeight="1" x14ac:dyDescent="0.15">
      <c r="A20" s="21"/>
      <c r="B20" s="26"/>
      <c r="C20" s="26"/>
      <c r="D20" s="26" t="str">
        <f t="shared" ref="D20" si="20">IF(B20="","",(B20-C20))</f>
        <v/>
      </c>
      <c r="E20" s="26"/>
      <c r="F20" s="26"/>
      <c r="G20" s="26" t="str">
        <f t="shared" ref="G20" si="21">IF(B20="","",MIN(E20,F20))</f>
        <v/>
      </c>
      <c r="H20" s="26"/>
      <c r="I20" s="26"/>
      <c r="J20" s="26"/>
      <c r="K20" s="41"/>
      <c r="L20" s="41"/>
      <c r="M20" s="27"/>
      <c r="O20" s="34" t="e">
        <f>VLOOKUP(A19,'管理用（このシートは削除しないでください）'!$K$3:$P$17,2,FALSE)</f>
        <v>#N/A</v>
      </c>
      <c r="P20" s="35" t="e">
        <f>VLOOKUP(A19,'管理用（このシートは削除しないでください）'!$K$3:$P$17,3,)</f>
        <v>#N/A</v>
      </c>
      <c r="Q20" s="35" t="e">
        <f>VLOOKUP(A19,'管理用（このシートは削除しないでください）'!$K$3:$P$17,4,FALSE)</f>
        <v>#N/A</v>
      </c>
      <c r="R20" s="35" t="e">
        <f>VLOOKUP(A19,'管理用（このシートは削除しないでください）'!$K$3:$P$17,5,FALSE)</f>
        <v>#N/A</v>
      </c>
      <c r="S20" s="35" t="e">
        <f>VLOOKUP(A19,'管理用（このシートは削除しないでください）'!$K$3:$P$17,6,FALSE)</f>
        <v>#N/A</v>
      </c>
    </row>
    <row r="21" spans="1:19" ht="22.5" hidden="1" customHeight="1" x14ac:dyDescent="0.15">
      <c r="A21" s="22"/>
      <c r="B21" s="24"/>
      <c r="C21" s="24"/>
      <c r="D21" s="18" t="str">
        <f t="shared" ref="D21" si="22">IF(A21="","",(B21-C21))</f>
        <v/>
      </c>
      <c r="E21" s="24"/>
      <c r="F21" s="24"/>
      <c r="G21" s="18" t="str">
        <f t="shared" ref="G21" si="23">IF(A21="","",MIN(E21,F21))</f>
        <v/>
      </c>
      <c r="H21" s="24"/>
      <c r="I21" s="36" t="str">
        <f t="shared" ref="I21" si="24">IF(B21="","",IF(H21="-",MIN(D21,G21),IF(O21="a",MIN(D21,G21,H21),IF(O21="b",MIN(MIN(D21,G21)*P21),H21))))</f>
        <v/>
      </c>
      <c r="J21" s="36" t="str">
        <f t="shared" ref="J21" si="25">IF(B21="","",ROUNDDOWN(IF(B21="","",IF(Q21="B",I21,IF(H21="-",I21*R21,I21*S21))),-3))</f>
        <v/>
      </c>
      <c r="K21" s="40"/>
      <c r="L21" s="40"/>
      <c r="M21" s="19"/>
      <c r="O21" s="34" t="e">
        <f>VLOOKUP(A20,'管理用（このシートは削除しないでください）'!$K$3:$P$17,2,FALSE)</f>
        <v>#N/A</v>
      </c>
      <c r="P21" s="35" t="e">
        <f>VLOOKUP(A20,'管理用（このシートは削除しないでください）'!$K$3:$P$17,3,)</f>
        <v>#N/A</v>
      </c>
      <c r="Q21" s="35" t="e">
        <f>VLOOKUP(A20,'管理用（このシートは削除しないでください）'!$K$3:$P$17,4,FALSE)</f>
        <v>#N/A</v>
      </c>
      <c r="R21" s="35" t="e">
        <f>VLOOKUP(A20,'管理用（このシートは削除しないでください）'!$K$3:$P$17,5,FALSE)</f>
        <v>#N/A</v>
      </c>
      <c r="S21" s="35" t="e">
        <f>VLOOKUP(A20,'管理用（このシートは削除しないでください）'!$K$3:$P$17,6,FALSE)</f>
        <v>#N/A</v>
      </c>
    </row>
    <row r="22" spans="1:19" ht="22.5" hidden="1" customHeight="1" x14ac:dyDescent="0.15">
      <c r="A22" s="21"/>
      <c r="B22" s="26"/>
      <c r="C22" s="26"/>
      <c r="D22" s="26" t="str">
        <f t="shared" ref="D22" si="26">IF(B22="","",(B22-C22))</f>
        <v/>
      </c>
      <c r="E22" s="26"/>
      <c r="F22" s="26"/>
      <c r="G22" s="26" t="str">
        <f t="shared" ref="G22" si="27">IF(B22="","",MIN(E22,F22))</f>
        <v/>
      </c>
      <c r="H22" s="26"/>
      <c r="I22" s="26"/>
      <c r="J22" s="26"/>
      <c r="K22" s="41"/>
      <c r="L22" s="41"/>
      <c r="M22" s="27"/>
      <c r="O22" s="34" t="e">
        <f>VLOOKUP(A21,'管理用（このシートは削除しないでください）'!$K$3:$P$17,2,FALSE)</f>
        <v>#N/A</v>
      </c>
      <c r="P22" s="35" t="e">
        <f>VLOOKUP(A21,'管理用（このシートは削除しないでください）'!$K$3:$P$17,3,)</f>
        <v>#N/A</v>
      </c>
      <c r="Q22" s="35" t="e">
        <f>VLOOKUP(A21,'管理用（このシートは削除しないでください）'!$K$3:$P$17,4,FALSE)</f>
        <v>#N/A</v>
      </c>
      <c r="R22" s="35" t="e">
        <f>VLOOKUP(A21,'管理用（このシートは削除しないでください）'!$K$3:$P$17,5,FALSE)</f>
        <v>#N/A</v>
      </c>
      <c r="S22" s="35" t="e">
        <f>VLOOKUP(A21,'管理用（このシートは削除しないでください）'!$K$3:$P$17,6,FALSE)</f>
        <v>#N/A</v>
      </c>
    </row>
    <row r="23" spans="1:19" ht="22.5" hidden="1" customHeight="1" x14ac:dyDescent="0.15">
      <c r="A23" s="22"/>
      <c r="B23" s="24"/>
      <c r="C23" s="24"/>
      <c r="D23" s="18" t="str">
        <f t="shared" ref="D23" si="28">IF(A23="","",(B23-C23))</f>
        <v/>
      </c>
      <c r="E23" s="24"/>
      <c r="F23" s="24"/>
      <c r="G23" s="18" t="str">
        <f t="shared" ref="G23" si="29">IF(A23="","",MIN(E23,F23))</f>
        <v/>
      </c>
      <c r="H23" s="24"/>
      <c r="I23" s="36" t="str">
        <f t="shared" ref="I23" si="30">IF(B23="","",IF(H23="-",MIN(D23,G23),IF(O23="a",MIN(D23,G23,H23),IF(O23="b",MIN(MIN(D23,G23)*P23),H23))))</f>
        <v/>
      </c>
      <c r="J23" s="36" t="str">
        <f t="shared" ref="J23" si="31">IF(B23="","",ROUNDDOWN(IF(B23="","",IF(Q23="B",I23,IF(H23="-",I23*R23,I23*S23))),-3))</f>
        <v/>
      </c>
      <c r="K23" s="40"/>
      <c r="L23" s="40"/>
      <c r="M23" s="19"/>
      <c r="O23" s="34" t="e">
        <f>VLOOKUP(A22,'管理用（このシートは削除しないでください）'!$K$3:$P$17,2,FALSE)</f>
        <v>#N/A</v>
      </c>
      <c r="P23" s="35" t="e">
        <f>VLOOKUP(A22,'管理用（このシートは削除しないでください）'!$K$3:$P$17,3,)</f>
        <v>#N/A</v>
      </c>
      <c r="Q23" s="35" t="e">
        <f>VLOOKUP(A22,'管理用（このシートは削除しないでください）'!$K$3:$P$17,4,FALSE)</f>
        <v>#N/A</v>
      </c>
      <c r="R23" s="35" t="e">
        <f>VLOOKUP(A22,'管理用（このシートは削除しないでください）'!$K$3:$P$17,5,FALSE)</f>
        <v>#N/A</v>
      </c>
      <c r="S23" s="35" t="e">
        <f>VLOOKUP(A22,'管理用（このシートは削除しないでください）'!$K$3:$P$17,6,FALSE)</f>
        <v>#N/A</v>
      </c>
    </row>
    <row r="24" spans="1:19" ht="22.5" hidden="1" customHeight="1" x14ac:dyDescent="0.15">
      <c r="A24" s="21"/>
      <c r="B24" s="26"/>
      <c r="C24" s="26"/>
      <c r="D24" s="26" t="str">
        <f t="shared" ref="D24" si="32">IF(B24="","",(B24-C24))</f>
        <v/>
      </c>
      <c r="E24" s="26"/>
      <c r="F24" s="26"/>
      <c r="G24" s="26" t="str">
        <f t="shared" ref="G24" si="33">IF(B24="","",MIN(E24,F24))</f>
        <v/>
      </c>
      <c r="H24" s="26"/>
      <c r="I24" s="26"/>
      <c r="J24" s="26"/>
      <c r="K24" s="41"/>
      <c r="L24" s="41"/>
      <c r="M24" s="27"/>
      <c r="O24" s="34" t="e">
        <f>VLOOKUP(A23,'管理用（このシートは削除しないでください）'!$K$3:$P$17,2,FALSE)</f>
        <v>#N/A</v>
      </c>
      <c r="P24" s="35" t="e">
        <f>VLOOKUP(A23,'管理用（このシートは削除しないでください）'!$K$3:$P$17,3,)</f>
        <v>#N/A</v>
      </c>
      <c r="Q24" s="35" t="e">
        <f>VLOOKUP(A23,'管理用（このシートは削除しないでください）'!$K$3:$P$17,4,FALSE)</f>
        <v>#N/A</v>
      </c>
      <c r="R24" s="35" t="e">
        <f>VLOOKUP(A23,'管理用（このシートは削除しないでください）'!$K$3:$P$17,5,FALSE)</f>
        <v>#N/A</v>
      </c>
      <c r="S24" s="35" t="e">
        <f>VLOOKUP(A23,'管理用（このシートは削除しないでください）'!$K$3:$P$17,6,FALSE)</f>
        <v>#N/A</v>
      </c>
    </row>
    <row r="25" spans="1:19" ht="22.5" hidden="1" customHeight="1" x14ac:dyDescent="0.15">
      <c r="A25" s="22"/>
      <c r="B25" s="24"/>
      <c r="C25" s="24"/>
      <c r="D25" s="18" t="str">
        <f t="shared" ref="D25" si="34">IF(A25="","",(B25-C25))</f>
        <v/>
      </c>
      <c r="E25" s="24"/>
      <c r="F25" s="24"/>
      <c r="G25" s="18" t="str">
        <f t="shared" ref="G25" si="35">IF(A25="","",MIN(E25,F25))</f>
        <v/>
      </c>
      <c r="H25" s="24"/>
      <c r="I25" s="36" t="str">
        <f t="shared" ref="I25" si="36">IF(B25="","",IF(H25="-",MIN(D25,G25),IF(O25="a",MIN(D25,G25,H25),IF(O25="b",MIN(MIN(D25,G25)*P25),H25))))</f>
        <v/>
      </c>
      <c r="J25" s="36" t="str">
        <f t="shared" ref="J25" si="37">IF(B25="","",ROUNDDOWN(IF(B25="","",IF(Q25="B",I25,IF(H25="-",I25*R25,I25*S25))),-3))</f>
        <v/>
      </c>
      <c r="K25" s="40"/>
      <c r="L25" s="40"/>
      <c r="M25" s="19"/>
      <c r="O25" s="34" t="e">
        <f>VLOOKUP(A24,'管理用（このシートは削除しないでください）'!$K$3:$P$17,2,FALSE)</f>
        <v>#N/A</v>
      </c>
      <c r="P25" s="35" t="e">
        <f>VLOOKUP(A24,'管理用（このシートは削除しないでください）'!$K$3:$P$17,3,)</f>
        <v>#N/A</v>
      </c>
      <c r="Q25" s="35" t="e">
        <f>VLOOKUP(A24,'管理用（このシートは削除しないでください）'!$K$3:$P$17,4,FALSE)</f>
        <v>#N/A</v>
      </c>
      <c r="R25" s="35" t="e">
        <f>VLOOKUP(A24,'管理用（このシートは削除しないでください）'!$K$3:$P$17,5,FALSE)</f>
        <v>#N/A</v>
      </c>
      <c r="S25" s="35" t="e">
        <f>VLOOKUP(A24,'管理用（このシートは削除しないでください）'!$K$3:$P$17,6,FALSE)</f>
        <v>#N/A</v>
      </c>
    </row>
    <row r="26" spans="1:19" ht="22.5" hidden="1" customHeight="1" x14ac:dyDescent="0.15">
      <c r="A26" s="21"/>
      <c r="B26" s="26"/>
      <c r="C26" s="26"/>
      <c r="D26" s="26" t="str">
        <f t="shared" ref="D26" si="38">IF(B26="","",(B26-C26))</f>
        <v/>
      </c>
      <c r="E26" s="26"/>
      <c r="F26" s="26"/>
      <c r="G26" s="26" t="str">
        <f t="shared" ref="G26" si="39">IF(B26="","",MIN(E26,F26))</f>
        <v/>
      </c>
      <c r="H26" s="26"/>
      <c r="I26" s="26"/>
      <c r="J26" s="26"/>
      <c r="K26" s="41"/>
      <c r="L26" s="41"/>
      <c r="M26" s="27"/>
      <c r="O26" s="34" t="e">
        <f>VLOOKUP(A25,'管理用（このシートは削除しないでください）'!$K$3:$P$17,2,FALSE)</f>
        <v>#N/A</v>
      </c>
      <c r="P26" s="35" t="e">
        <f>VLOOKUP(A25,'管理用（このシートは削除しないでください）'!$K$3:$P$17,3,)</f>
        <v>#N/A</v>
      </c>
      <c r="Q26" s="35" t="e">
        <f>VLOOKUP(A25,'管理用（このシートは削除しないでください）'!$K$3:$P$17,4,FALSE)</f>
        <v>#N/A</v>
      </c>
      <c r="R26" s="35" t="e">
        <f>VLOOKUP(A25,'管理用（このシートは削除しないでください）'!$K$3:$P$17,5,FALSE)</f>
        <v>#N/A</v>
      </c>
      <c r="S26" s="35" t="e">
        <f>VLOOKUP(A25,'管理用（このシートは削除しないでください）'!$K$3:$P$17,6,FALSE)</f>
        <v>#N/A</v>
      </c>
    </row>
    <row r="27" spans="1:19" ht="22.5" hidden="1" customHeight="1" x14ac:dyDescent="0.15">
      <c r="A27" s="22"/>
      <c r="B27" s="24"/>
      <c r="C27" s="24"/>
      <c r="D27" s="18" t="str">
        <f t="shared" ref="D27" si="40">IF(A27="","",(B27-C27))</f>
        <v/>
      </c>
      <c r="E27" s="24"/>
      <c r="F27" s="24"/>
      <c r="G27" s="18" t="str">
        <f t="shared" ref="G27" si="41">IF(A27="","",MIN(E27,F27))</f>
        <v/>
      </c>
      <c r="H27" s="24"/>
      <c r="I27" s="36" t="str">
        <f t="shared" ref="I27" si="42">IF(B27="","",IF(H27="-",MIN(D27,G27),IF(O27="a",MIN(D27,G27,H27),IF(O27="b",MIN(MIN(D27,G27)*P27),H27))))</f>
        <v/>
      </c>
      <c r="J27" s="36" t="str">
        <f t="shared" ref="J27" si="43">IF(B27="","",ROUNDDOWN(IF(B27="","",IF(Q27="B",I27,IF(H27="-",I27*R27,I27*S27))),-3))</f>
        <v/>
      </c>
      <c r="K27" s="40"/>
      <c r="L27" s="40"/>
      <c r="M27" s="19"/>
      <c r="O27" s="34" t="e">
        <f>VLOOKUP(A26,'管理用（このシートは削除しないでください）'!$K$3:$P$17,2,FALSE)</f>
        <v>#N/A</v>
      </c>
      <c r="P27" s="35" t="e">
        <f>VLOOKUP(A26,'管理用（このシートは削除しないでください）'!$K$3:$P$17,3,)</f>
        <v>#N/A</v>
      </c>
      <c r="Q27" s="35" t="e">
        <f>VLOOKUP(A26,'管理用（このシートは削除しないでください）'!$K$3:$P$17,4,FALSE)</f>
        <v>#N/A</v>
      </c>
      <c r="R27" s="35" t="e">
        <f>VLOOKUP(A26,'管理用（このシートは削除しないでください）'!$K$3:$P$17,5,FALSE)</f>
        <v>#N/A</v>
      </c>
      <c r="S27" s="35" t="e">
        <f>VLOOKUP(A26,'管理用（このシートは削除しないでください）'!$K$3:$P$17,6,FALSE)</f>
        <v>#N/A</v>
      </c>
    </row>
    <row r="28" spans="1:19" ht="22.5" hidden="1" customHeight="1" x14ac:dyDescent="0.15">
      <c r="A28" s="21"/>
      <c r="B28" s="26"/>
      <c r="C28" s="26"/>
      <c r="D28" s="26" t="str">
        <f t="shared" ref="D28" si="44">IF(B28="","",(B28-C28))</f>
        <v/>
      </c>
      <c r="E28" s="26"/>
      <c r="F28" s="26"/>
      <c r="G28" s="26" t="str">
        <f t="shared" ref="G28" si="45">IF(B28="","",MIN(E28,F28))</f>
        <v/>
      </c>
      <c r="H28" s="26"/>
      <c r="I28" s="26"/>
      <c r="J28" s="26"/>
      <c r="K28" s="41"/>
      <c r="L28" s="41"/>
      <c r="M28" s="27"/>
      <c r="O28" s="34" t="e">
        <f>VLOOKUP(A27,'管理用（このシートは削除しないでください）'!$K$3:$P$17,2,FALSE)</f>
        <v>#N/A</v>
      </c>
      <c r="P28" s="35" t="e">
        <f>VLOOKUP(A27,'管理用（このシートは削除しないでください）'!$K$3:$P$17,3,)</f>
        <v>#N/A</v>
      </c>
      <c r="Q28" s="35" t="e">
        <f>VLOOKUP(A27,'管理用（このシートは削除しないでください）'!$K$3:$P$17,4,FALSE)</f>
        <v>#N/A</v>
      </c>
      <c r="R28" s="35" t="e">
        <f>VLOOKUP(A27,'管理用（このシートは削除しないでください）'!$K$3:$P$17,5,FALSE)</f>
        <v>#N/A</v>
      </c>
      <c r="S28" s="35" t="e">
        <f>VLOOKUP(A27,'管理用（このシートは削除しないでください）'!$K$3:$P$17,6,FALSE)</f>
        <v>#N/A</v>
      </c>
    </row>
    <row r="29" spans="1:19" ht="22.5" hidden="1" customHeight="1" x14ac:dyDescent="0.15">
      <c r="A29" s="22"/>
      <c r="B29" s="24"/>
      <c r="C29" s="24"/>
      <c r="D29" s="18" t="str">
        <f t="shared" ref="D29" si="46">IF(A29="","",(B29-C29))</f>
        <v/>
      </c>
      <c r="E29" s="24"/>
      <c r="F29" s="24"/>
      <c r="G29" s="18" t="str">
        <f t="shared" ref="G29" si="47">IF(A29="","",MIN(E29,F29))</f>
        <v/>
      </c>
      <c r="H29" s="24"/>
      <c r="I29" s="36" t="str">
        <f t="shared" ref="I29" si="48">IF(B29="","",IF(H29="-",MIN(D29,G29),IF(O29="a",MIN(D29,G29,H29),IF(O29="b",MIN(MIN(D29,G29)*P29),H29))))</f>
        <v/>
      </c>
      <c r="J29" s="36" t="str">
        <f t="shared" ref="J29" si="49">IF(B29="","",ROUNDDOWN(IF(B29="","",IF(Q29="B",I29,IF(H29="-",I29*R29,I29*S29))),-3))</f>
        <v/>
      </c>
      <c r="K29" s="40"/>
      <c r="L29" s="40"/>
      <c r="M29" s="19"/>
      <c r="O29" s="34" t="e">
        <f>VLOOKUP(A28,'管理用（このシートは削除しないでください）'!$K$3:$P$17,2,FALSE)</f>
        <v>#N/A</v>
      </c>
      <c r="P29" s="35" t="e">
        <f>VLOOKUP(A28,'管理用（このシートは削除しないでください）'!$K$3:$P$17,3,)</f>
        <v>#N/A</v>
      </c>
      <c r="Q29" s="35" t="e">
        <f>VLOOKUP(A28,'管理用（このシートは削除しないでください）'!$K$3:$P$17,4,FALSE)</f>
        <v>#N/A</v>
      </c>
      <c r="R29" s="35" t="e">
        <f>VLOOKUP(A28,'管理用（このシートは削除しないでください）'!$K$3:$P$17,5,FALSE)</f>
        <v>#N/A</v>
      </c>
      <c r="S29" s="35" t="e">
        <f>VLOOKUP(A28,'管理用（このシートは削除しないでください）'!$K$3:$P$17,6,FALSE)</f>
        <v>#N/A</v>
      </c>
    </row>
    <row r="30" spans="1:19" ht="22.5" hidden="1" customHeight="1" x14ac:dyDescent="0.15">
      <c r="A30" s="21"/>
      <c r="B30" s="26"/>
      <c r="C30" s="26"/>
      <c r="D30" s="26" t="str">
        <f t="shared" ref="D30" si="50">IF(B30="","",(B30-C30))</f>
        <v/>
      </c>
      <c r="E30" s="26"/>
      <c r="F30" s="26"/>
      <c r="G30" s="26" t="str">
        <f t="shared" ref="G30" si="51">IF(B30="","",MIN(E30,F30))</f>
        <v/>
      </c>
      <c r="H30" s="26"/>
      <c r="I30" s="26"/>
      <c r="J30" s="26"/>
      <c r="K30" s="41"/>
      <c r="L30" s="41"/>
      <c r="M30" s="27"/>
      <c r="O30" s="34" t="e">
        <f>VLOOKUP(A29,'管理用（このシートは削除しないでください）'!$K$3:$P$17,2,FALSE)</f>
        <v>#N/A</v>
      </c>
      <c r="P30" s="35" t="e">
        <f>VLOOKUP(A29,'管理用（このシートは削除しないでください）'!$K$3:$P$17,3,)</f>
        <v>#N/A</v>
      </c>
      <c r="Q30" s="35" t="e">
        <f>VLOOKUP(A29,'管理用（このシートは削除しないでください）'!$K$3:$P$17,4,FALSE)</f>
        <v>#N/A</v>
      </c>
      <c r="R30" s="35" t="e">
        <f>VLOOKUP(A29,'管理用（このシートは削除しないでください）'!$K$3:$P$17,5,FALSE)</f>
        <v>#N/A</v>
      </c>
      <c r="S30" s="35" t="e">
        <f>VLOOKUP(A29,'管理用（このシートは削除しないでください）'!$K$3:$P$17,6,FALSE)</f>
        <v>#N/A</v>
      </c>
    </row>
    <row r="31" spans="1:19" ht="22.5" hidden="1" customHeight="1" x14ac:dyDescent="0.15">
      <c r="A31" s="22"/>
      <c r="B31" s="24"/>
      <c r="C31" s="24"/>
      <c r="D31" s="18" t="str">
        <f t="shared" ref="D31" si="52">IF(A31="","",(B31-C31))</f>
        <v/>
      </c>
      <c r="E31" s="24"/>
      <c r="F31" s="24"/>
      <c r="G31" s="18" t="str">
        <f t="shared" ref="G31" si="53">IF(A31="","",MIN(E31,F31))</f>
        <v/>
      </c>
      <c r="H31" s="24"/>
      <c r="I31" s="36" t="str">
        <f t="shared" ref="I31" si="54">IF(B31="","",IF(H31="-",MIN(D31,G31),IF(O31="a",MIN(D31,G31,H31),IF(O31="b",MIN(MIN(D31,G31)*P31),H31))))</f>
        <v/>
      </c>
      <c r="J31" s="36" t="str">
        <f t="shared" ref="J31" si="55">IF(B31="","",ROUNDDOWN(IF(B31="","",IF(Q31="B",I31,IF(H31="-",I31*R31,I31*S31))),-3))</f>
        <v/>
      </c>
      <c r="K31" s="40"/>
      <c r="L31" s="40"/>
      <c r="M31" s="19"/>
      <c r="O31" s="34" t="e">
        <f>VLOOKUP(A30,'管理用（このシートは削除しないでください）'!$K$3:$P$17,2,FALSE)</f>
        <v>#N/A</v>
      </c>
      <c r="P31" s="35" t="e">
        <f>VLOOKUP(A30,'管理用（このシートは削除しないでください）'!$K$3:$P$17,3,)</f>
        <v>#N/A</v>
      </c>
      <c r="Q31" s="35" t="e">
        <f>VLOOKUP(A30,'管理用（このシートは削除しないでください）'!$K$3:$P$17,4,FALSE)</f>
        <v>#N/A</v>
      </c>
      <c r="R31" s="35" t="e">
        <f>VLOOKUP(A30,'管理用（このシートは削除しないでください）'!$K$3:$P$17,5,FALSE)</f>
        <v>#N/A</v>
      </c>
      <c r="S31" s="35" t="e">
        <f>VLOOKUP(A30,'管理用（このシートは削除しないでください）'!$K$3:$P$17,6,FALSE)</f>
        <v>#N/A</v>
      </c>
    </row>
    <row r="32" spans="1:19" ht="22.5" hidden="1" customHeight="1" x14ac:dyDescent="0.15">
      <c r="A32" s="21"/>
      <c r="B32" s="26"/>
      <c r="C32" s="26"/>
      <c r="D32" s="26" t="str">
        <f t="shared" ref="D32" si="56">IF(B32="","",(B32-C32))</f>
        <v/>
      </c>
      <c r="E32" s="26"/>
      <c r="F32" s="26"/>
      <c r="G32" s="26" t="str">
        <f t="shared" ref="G32" si="57">IF(B32="","",MIN(E32,F32))</f>
        <v/>
      </c>
      <c r="H32" s="26"/>
      <c r="I32" s="26"/>
      <c r="J32" s="26"/>
      <c r="K32" s="41"/>
      <c r="L32" s="41"/>
      <c r="M32" s="27"/>
      <c r="O32" s="34" t="e">
        <f>VLOOKUP(A31,'管理用（このシートは削除しないでください）'!$K$3:$P$17,2,FALSE)</f>
        <v>#N/A</v>
      </c>
      <c r="P32" s="35" t="e">
        <f>VLOOKUP(A31,'管理用（このシートは削除しないでください）'!$K$3:$P$17,3,)</f>
        <v>#N/A</v>
      </c>
      <c r="Q32" s="35" t="e">
        <f>VLOOKUP(A31,'管理用（このシートは削除しないでください）'!$K$3:$P$17,4,FALSE)</f>
        <v>#N/A</v>
      </c>
      <c r="R32" s="35" t="e">
        <f>VLOOKUP(A31,'管理用（このシートは削除しないでください）'!$K$3:$P$17,5,FALSE)</f>
        <v>#N/A</v>
      </c>
      <c r="S32" s="35" t="e">
        <f>VLOOKUP(A31,'管理用（このシートは削除しないでください）'!$K$3:$P$17,6,FALSE)</f>
        <v>#N/A</v>
      </c>
    </row>
    <row r="33" spans="1:19" ht="22.5" hidden="1" customHeight="1" x14ac:dyDescent="0.15">
      <c r="A33" s="22"/>
      <c r="B33" s="24"/>
      <c r="C33" s="24"/>
      <c r="D33" s="18" t="str">
        <f t="shared" ref="D33" si="58">IF(A33="","",(B33-C33))</f>
        <v/>
      </c>
      <c r="E33" s="24"/>
      <c r="F33" s="24"/>
      <c r="G33" s="18" t="str">
        <f t="shared" ref="G33" si="59">IF(A33="","",MIN(E33,F33))</f>
        <v/>
      </c>
      <c r="H33" s="24"/>
      <c r="I33" s="36" t="str">
        <f t="shared" ref="I33" si="60">IF(B33="","",IF(H33="-",MIN(D33,G33),IF(O33="a",MIN(D33,G33,H33),IF(O33="b",MIN(MIN(D33,G33)*P33),H33))))</f>
        <v/>
      </c>
      <c r="J33" s="36" t="str">
        <f t="shared" ref="J33" si="61">IF(B33="","",ROUNDDOWN(IF(B33="","",IF(Q33="B",I33,IF(H33="-",I33*R33,I33*S33))),-3))</f>
        <v/>
      </c>
      <c r="K33" s="40"/>
      <c r="L33" s="40"/>
      <c r="M33" s="19"/>
      <c r="O33" s="34" t="e">
        <f>VLOOKUP(A32,'管理用（このシートは削除しないでください）'!$K$3:$P$17,2,FALSE)</f>
        <v>#N/A</v>
      </c>
      <c r="P33" s="35" t="e">
        <f>VLOOKUP(A32,'管理用（このシートは削除しないでください）'!$K$3:$P$17,3,)</f>
        <v>#N/A</v>
      </c>
      <c r="Q33" s="35" t="e">
        <f>VLOOKUP(A32,'管理用（このシートは削除しないでください）'!$K$3:$P$17,4,FALSE)</f>
        <v>#N/A</v>
      </c>
      <c r="R33" s="35" t="e">
        <f>VLOOKUP(A32,'管理用（このシートは削除しないでください）'!$K$3:$P$17,5,FALSE)</f>
        <v>#N/A</v>
      </c>
      <c r="S33" s="35" t="e">
        <f>VLOOKUP(A32,'管理用（このシートは削除しないでください）'!$K$3:$P$17,6,FALSE)</f>
        <v>#N/A</v>
      </c>
    </row>
    <row r="34" spans="1:19" ht="22.5" hidden="1" customHeight="1" x14ac:dyDescent="0.15">
      <c r="A34" s="21"/>
      <c r="B34" s="26"/>
      <c r="C34" s="26"/>
      <c r="D34" s="26" t="str">
        <f t="shared" ref="D34" si="62">IF(B34="","",(B34-C34))</f>
        <v/>
      </c>
      <c r="E34" s="26"/>
      <c r="F34" s="26"/>
      <c r="G34" s="26" t="str">
        <f t="shared" ref="G34" si="63">IF(B34="","",MIN(E34,F34))</f>
        <v/>
      </c>
      <c r="H34" s="26"/>
      <c r="I34" s="26"/>
      <c r="J34" s="26"/>
      <c r="K34" s="41"/>
      <c r="L34" s="41"/>
      <c r="M34" s="27"/>
      <c r="O34" s="34" t="e">
        <f>VLOOKUP(A33,'管理用（このシートは削除しないでください）'!$K$3:$P$17,2,FALSE)</f>
        <v>#N/A</v>
      </c>
      <c r="P34" s="35" t="e">
        <f>VLOOKUP(A33,'管理用（このシートは削除しないでください）'!$K$3:$P$17,3,)</f>
        <v>#N/A</v>
      </c>
      <c r="Q34" s="35" t="e">
        <f>VLOOKUP(A33,'管理用（このシートは削除しないでください）'!$K$3:$P$17,4,FALSE)</f>
        <v>#N/A</v>
      </c>
      <c r="R34" s="35" t="e">
        <f>VLOOKUP(A33,'管理用（このシートは削除しないでください）'!$K$3:$P$17,5,FALSE)</f>
        <v>#N/A</v>
      </c>
      <c r="S34" s="35" t="e">
        <f>VLOOKUP(A33,'管理用（このシートは削除しないでください）'!$K$3:$P$17,6,FALSE)</f>
        <v>#N/A</v>
      </c>
    </row>
    <row r="35" spans="1:19" ht="22.5" hidden="1" customHeight="1" x14ac:dyDescent="0.15">
      <c r="A35" s="22"/>
      <c r="B35" s="24"/>
      <c r="C35" s="24"/>
      <c r="D35" s="18" t="str">
        <f t="shared" ref="D35" si="64">IF(A35="","",(B35-C35))</f>
        <v/>
      </c>
      <c r="E35" s="24"/>
      <c r="F35" s="24"/>
      <c r="G35" s="18" t="str">
        <f t="shared" ref="G35" si="65">IF(A35="","",MIN(E35,F35))</f>
        <v/>
      </c>
      <c r="H35" s="24"/>
      <c r="I35" s="36" t="str">
        <f t="shared" ref="I35" si="66">IF(B35="","",IF(H35="-",MIN(D35,G35),IF(O35="a",MIN(D35,G35,H35),IF(O35="b",MIN(MIN(D35,G35)*P35),H35))))</f>
        <v/>
      </c>
      <c r="J35" s="36" t="str">
        <f t="shared" ref="J35" si="67">IF(B35="","",ROUNDDOWN(IF(B35="","",IF(Q35="B",I35,IF(H35="-",I35*R35,I35*S35))),-3))</f>
        <v/>
      </c>
      <c r="K35" s="40"/>
      <c r="L35" s="40"/>
      <c r="M35" s="19"/>
      <c r="O35" s="34" t="e">
        <f>VLOOKUP(A34,'管理用（このシートは削除しないでください）'!$K$3:$P$17,2,FALSE)</f>
        <v>#N/A</v>
      </c>
      <c r="P35" s="35" t="e">
        <f>VLOOKUP(A34,'管理用（このシートは削除しないでください）'!$K$3:$P$17,3,)</f>
        <v>#N/A</v>
      </c>
      <c r="Q35" s="35" t="e">
        <f>VLOOKUP(A34,'管理用（このシートは削除しないでください）'!$K$3:$P$17,4,FALSE)</f>
        <v>#N/A</v>
      </c>
      <c r="R35" s="35" t="e">
        <f>VLOOKUP(A34,'管理用（このシートは削除しないでください）'!$K$3:$P$17,5,FALSE)</f>
        <v>#N/A</v>
      </c>
      <c r="S35" s="35" t="e">
        <f>VLOOKUP(A34,'管理用（このシートは削除しないでください）'!$K$3:$P$17,6,FALSE)</f>
        <v>#N/A</v>
      </c>
    </row>
    <row r="36" spans="1:19" ht="22.5" customHeight="1" x14ac:dyDescent="0.15">
      <c r="A36" s="21"/>
      <c r="B36" s="26"/>
      <c r="C36" s="26"/>
      <c r="D36" s="26" t="str">
        <f t="shared" ref="D36" si="68">IF(B36="","",(B36-C36))</f>
        <v/>
      </c>
      <c r="E36" s="26"/>
      <c r="F36" s="26"/>
      <c r="G36" s="26" t="str">
        <f t="shared" ref="G36" si="69">IF(B36="","",MIN(E36,F36))</f>
        <v/>
      </c>
      <c r="H36" s="26"/>
      <c r="I36" s="26"/>
      <c r="J36" s="26"/>
      <c r="K36" s="41"/>
      <c r="L36" s="41"/>
      <c r="M36" s="27"/>
      <c r="O36" s="34" t="e">
        <f>VLOOKUP(A35,'管理用（このシートは削除しないでください）'!$K$3:$P$17,2,FALSE)</f>
        <v>#N/A</v>
      </c>
      <c r="P36" s="35" t="e">
        <f>VLOOKUP(A35,'管理用（このシートは削除しないでください）'!$K$3:$P$17,3,)</f>
        <v>#N/A</v>
      </c>
      <c r="Q36" s="35" t="e">
        <f>VLOOKUP(A35,'管理用（このシートは削除しないでください）'!$K$3:$P$17,4,FALSE)</f>
        <v>#N/A</v>
      </c>
      <c r="R36" s="35" t="e">
        <f>VLOOKUP(A35,'管理用（このシートは削除しないでください）'!$K$3:$P$17,5,FALSE)</f>
        <v>#N/A</v>
      </c>
      <c r="S36" s="35" t="e">
        <f>VLOOKUP(A35,'管理用（このシートは削除しないでください）'!$K$3:$P$17,6,FALSE)</f>
        <v>#N/A</v>
      </c>
    </row>
    <row r="37" spans="1:19" ht="22.5" customHeight="1" thickBot="1" x14ac:dyDescent="0.2">
      <c r="A37" s="23"/>
      <c r="B37" s="25"/>
      <c r="C37" s="25"/>
      <c r="D37" s="15" t="str">
        <f t="shared" ref="D37" si="70">IF(A37="","",(B37-C37))</f>
        <v/>
      </c>
      <c r="E37" s="25"/>
      <c r="F37" s="25"/>
      <c r="G37" s="15" t="str">
        <f t="shared" ref="G37" si="71">IF(A37="","",MIN(E37,F37))</f>
        <v/>
      </c>
      <c r="H37" s="25"/>
      <c r="I37" s="37" t="str">
        <f t="shared" ref="I37" si="72">IF(B37="","",IF(H37="-",MIN(D37,G37),IF(O37="a",MIN(D37,G37,H37),IF(O37="b",MIN(MIN(D37,G37)*P37),H37))))</f>
        <v/>
      </c>
      <c r="J37" s="37" t="str">
        <f t="shared" ref="J37" si="73">IF(B37="","",ROUNDDOWN(IF(B37="","",IF(Q37="B",I37,IF(H37="-",I37*R37,I37*S37))),-3))</f>
        <v/>
      </c>
      <c r="K37" s="42"/>
      <c r="L37" s="42"/>
      <c r="M37" s="11"/>
      <c r="O37" s="34" t="e">
        <f>VLOOKUP(A36,'管理用（このシートは削除しないでください）'!$K$3:$P$17,2,FALSE)</f>
        <v>#N/A</v>
      </c>
      <c r="P37" s="35" t="e">
        <f>VLOOKUP(A36,'管理用（このシートは削除しないでください）'!$K$3:$P$17,3,)</f>
        <v>#N/A</v>
      </c>
      <c r="Q37" s="35" t="e">
        <f>VLOOKUP(A36,'管理用（このシートは削除しないでください）'!$K$3:$P$17,4,FALSE)</f>
        <v>#N/A</v>
      </c>
      <c r="R37" s="35" t="e">
        <f>VLOOKUP(A36,'管理用（このシートは削除しないでください）'!$K$3:$P$17,5,FALSE)</f>
        <v>#N/A</v>
      </c>
      <c r="S37" s="35" t="e">
        <f>VLOOKUP(A36,'管理用（このシートは削除しないでください）'!$K$3:$P$17,6,FALSE)</f>
        <v>#N/A</v>
      </c>
    </row>
    <row r="38" spans="1:19" ht="22.5" customHeight="1" thickTop="1" thickBot="1" x14ac:dyDescent="0.2">
      <c r="A38" s="20" t="s">
        <v>15</v>
      </c>
      <c r="B38" s="16" t="str">
        <f>IF(SUM(B8:B37)=0,"",SUM(B8:B37))</f>
        <v/>
      </c>
      <c r="C38" s="16" t="str">
        <f>IF(B38="","",SUM(C8:C37))</f>
        <v/>
      </c>
      <c r="D38" s="16" t="str">
        <f t="shared" ref="D38:J38" si="74">IF(SUM(D8:D37)=0,"",SUM(D8:D37))</f>
        <v/>
      </c>
      <c r="E38" s="16" t="str">
        <f t="shared" si="74"/>
        <v/>
      </c>
      <c r="F38" s="16" t="str">
        <f t="shared" si="74"/>
        <v/>
      </c>
      <c r="G38" s="16" t="str">
        <f t="shared" si="74"/>
        <v/>
      </c>
      <c r="H38" s="16" t="str">
        <f t="shared" si="74"/>
        <v/>
      </c>
      <c r="I38" s="16" t="str">
        <f t="shared" si="74"/>
        <v/>
      </c>
      <c r="J38" s="16" t="str">
        <f t="shared" si="74"/>
        <v/>
      </c>
      <c r="K38" s="43"/>
      <c r="L38" s="43"/>
      <c r="M38" s="10"/>
    </row>
    <row r="39" spans="1:19" ht="14.25" thickTop="1" x14ac:dyDescent="0.15">
      <c r="A39" s="1"/>
    </row>
    <row r="40" spans="1:19" x14ac:dyDescent="0.15">
      <c r="A40" s="1" t="s">
        <v>8</v>
      </c>
    </row>
    <row r="41" spans="1:19" x14ac:dyDescent="0.15">
      <c r="A41" s="2" t="s">
        <v>49</v>
      </c>
    </row>
    <row r="42" spans="1:19" x14ac:dyDescent="0.15">
      <c r="A42" s="2" t="s">
        <v>9</v>
      </c>
    </row>
    <row r="43" spans="1:19" x14ac:dyDescent="0.15">
      <c r="A43" s="2" t="s">
        <v>10</v>
      </c>
    </row>
    <row r="44" spans="1:19" x14ac:dyDescent="0.15">
      <c r="A44" s="2" t="s">
        <v>112</v>
      </c>
    </row>
    <row r="45" spans="1:19" x14ac:dyDescent="0.15">
      <c r="A45" s="2" t="s">
        <v>113</v>
      </c>
    </row>
    <row r="46" spans="1:19" x14ac:dyDescent="0.15">
      <c r="A46" s="2" t="s">
        <v>11</v>
      </c>
    </row>
    <row r="47" spans="1:19" x14ac:dyDescent="0.15">
      <c r="A47" s="2" t="s">
        <v>12</v>
      </c>
    </row>
    <row r="48" spans="1:19" x14ac:dyDescent="0.15">
      <c r="A48" s="2" t="s">
        <v>13</v>
      </c>
    </row>
    <row r="49" spans="1:1" x14ac:dyDescent="0.15">
      <c r="A49" s="2" t="s">
        <v>14</v>
      </c>
    </row>
    <row r="50" spans="1:1" x14ac:dyDescent="0.15">
      <c r="A50" s="2" t="s">
        <v>109</v>
      </c>
    </row>
    <row r="51" spans="1:1" x14ac:dyDescent="0.15">
      <c r="A51" s="2" t="s">
        <v>110</v>
      </c>
    </row>
    <row r="52" spans="1:1" x14ac:dyDescent="0.15">
      <c r="A52" s="2" t="s">
        <v>114</v>
      </c>
    </row>
    <row r="53" spans="1:1" x14ac:dyDescent="0.15">
      <c r="A53" s="2" t="s">
        <v>111</v>
      </c>
    </row>
    <row r="54" spans="1:1" x14ac:dyDescent="0.15">
      <c r="A54" s="47" t="s">
        <v>120</v>
      </c>
    </row>
  </sheetData>
  <mergeCells count="4">
    <mergeCell ref="A2:M2"/>
    <mergeCell ref="A5:A6"/>
    <mergeCell ref="M5:M6"/>
    <mergeCell ref="J4:M4"/>
  </mergeCells>
  <phoneticPr fontId="1"/>
  <pageMargins left="0.51181102362204722" right="0.51181102362204722" top="0.55118110236220474" bottom="0.55118110236220474" header="0.31496062992125984" footer="0.31496062992125984"/>
  <pageSetup paperSize="9" scale="87" orientation="landscape" r:id="rId1"/>
  <ignoredErrors>
    <ignoredError sqref="C38 D9:D12 D13 D36 G9:G12 G13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'管理用（このシートは削除しないでください）'!$B$21:$B$34</xm:f>
          </x14:formula1>
          <xm:sqref>A30 A16 A14 A24 A26 A18 A20 A22 A34 A32 A28</xm:sqref>
        </x14:dataValidation>
        <x14:dataValidation type="list" allowBlank="1" showInputMessage="1" showErrorMessage="1">
          <x14:formula1>
            <xm:f>'管理用（このシートは削除しないでください）'!$B$21:$B$35</xm:f>
          </x14:formula1>
          <xm:sqref>A8 A10 A12 A36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R54"/>
  <sheetViews>
    <sheetView view="pageBreakPreview" zoomScale="90" zoomScaleNormal="100" zoomScaleSheetLayoutView="90" workbookViewId="0">
      <selection activeCell="T52" sqref="T52"/>
    </sheetView>
  </sheetViews>
  <sheetFormatPr defaultRowHeight="13.5" x14ac:dyDescent="0.15"/>
  <cols>
    <col min="1" max="1" width="20" style="3" customWidth="1"/>
    <col min="2" max="11" width="11.25" style="3" customWidth="1"/>
    <col min="12" max="12" width="15" style="3" customWidth="1"/>
    <col min="13" max="13" width="9" style="3"/>
    <col min="14" max="16" width="5.75" style="3" customWidth="1"/>
    <col min="17" max="18" width="5.625" style="3" customWidth="1"/>
    <col min="19" max="16384" width="9" style="3"/>
  </cols>
  <sheetData>
    <row r="1" spans="1:18" x14ac:dyDescent="0.15">
      <c r="A1" s="1" t="s">
        <v>124</v>
      </c>
    </row>
    <row r="2" spans="1:18" ht="19.5" customHeight="1" x14ac:dyDescent="0.15">
      <c r="A2" s="49" t="s">
        <v>125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spans="1:18" ht="7.5" customHeight="1" x14ac:dyDescent="0.15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</row>
    <row r="4" spans="1:18" ht="14.25" thickBot="1" x14ac:dyDescent="0.2">
      <c r="A4" s="1"/>
      <c r="I4" s="17" t="s">
        <v>126</v>
      </c>
      <c r="J4" s="54" t="s">
        <v>127</v>
      </c>
      <c r="K4" s="54"/>
      <c r="L4" s="54"/>
    </row>
    <row r="5" spans="1:18" ht="45" customHeight="1" thickTop="1" x14ac:dyDescent="0.15">
      <c r="A5" s="50" t="s">
        <v>108</v>
      </c>
      <c r="B5" s="13" t="s">
        <v>0</v>
      </c>
      <c r="C5" s="13" t="s">
        <v>128</v>
      </c>
      <c r="D5" s="13" t="s">
        <v>1</v>
      </c>
      <c r="E5" s="13" t="s">
        <v>129</v>
      </c>
      <c r="F5" s="13" t="s">
        <v>2</v>
      </c>
      <c r="G5" s="13" t="s">
        <v>3</v>
      </c>
      <c r="H5" s="13" t="s">
        <v>130</v>
      </c>
      <c r="I5" s="13" t="s">
        <v>131</v>
      </c>
      <c r="J5" s="13" t="s">
        <v>132</v>
      </c>
      <c r="K5" s="44" t="s">
        <v>122</v>
      </c>
      <c r="L5" s="52" t="s">
        <v>133</v>
      </c>
    </row>
    <row r="6" spans="1:18" ht="13.5" customHeight="1" thickBot="1" x14ac:dyDescent="0.2">
      <c r="A6" s="51"/>
      <c r="B6" s="12" t="s">
        <v>134</v>
      </c>
      <c r="C6" s="4" t="s">
        <v>135</v>
      </c>
      <c r="D6" s="12" t="s">
        <v>4</v>
      </c>
      <c r="E6" s="4" t="s">
        <v>136</v>
      </c>
      <c r="F6" s="12" t="s">
        <v>137</v>
      </c>
      <c r="G6" s="12" t="s">
        <v>138</v>
      </c>
      <c r="H6" s="4" t="s">
        <v>139</v>
      </c>
      <c r="I6" s="4" t="s">
        <v>140</v>
      </c>
      <c r="J6" s="4" t="s">
        <v>141</v>
      </c>
      <c r="K6" s="46" t="s">
        <v>142</v>
      </c>
      <c r="L6" s="53"/>
    </row>
    <row r="7" spans="1:18" ht="16.5" customHeight="1" x14ac:dyDescent="0.15">
      <c r="A7" s="7"/>
      <c r="B7" s="8" t="s">
        <v>5</v>
      </c>
      <c r="C7" s="8" t="s">
        <v>6</v>
      </c>
      <c r="D7" s="8" t="s">
        <v>5</v>
      </c>
      <c r="E7" s="8" t="s">
        <v>5</v>
      </c>
      <c r="F7" s="8" t="s">
        <v>7</v>
      </c>
      <c r="G7" s="8" t="s">
        <v>7</v>
      </c>
      <c r="H7" s="8" t="s">
        <v>7</v>
      </c>
      <c r="I7" s="8" t="s">
        <v>7</v>
      </c>
      <c r="J7" s="8" t="s">
        <v>7</v>
      </c>
      <c r="K7" s="8" t="s">
        <v>7</v>
      </c>
      <c r="L7" s="6"/>
    </row>
    <row r="8" spans="1:18" ht="22.5" customHeight="1" x14ac:dyDescent="0.15">
      <c r="A8" s="21" t="s">
        <v>85</v>
      </c>
      <c r="B8" s="26"/>
      <c r="C8" s="26"/>
      <c r="D8" s="14" t="str">
        <f>IF(B8="","",(B8-C8))</f>
        <v/>
      </c>
      <c r="E8" s="26"/>
      <c r="F8" s="26"/>
      <c r="G8" s="26" t="str">
        <f>IF(B8="","",MIN(E8,F8))</f>
        <v/>
      </c>
      <c r="H8" s="26"/>
      <c r="I8" s="26"/>
      <c r="J8" s="14"/>
      <c r="K8" s="39"/>
      <c r="L8" s="9"/>
    </row>
    <row r="9" spans="1:18" ht="22.5" customHeight="1" x14ac:dyDescent="0.15">
      <c r="A9" s="22" t="s">
        <v>143</v>
      </c>
      <c r="B9" s="24">
        <v>10800000</v>
      </c>
      <c r="C9" s="24">
        <v>0</v>
      </c>
      <c r="D9" s="18">
        <f t="shared" ref="D9:D13" si="0">IF(A9="","",(B9-C9))</f>
        <v>10800000</v>
      </c>
      <c r="E9" s="24">
        <v>10800000</v>
      </c>
      <c r="F9" s="24">
        <v>8917800</v>
      </c>
      <c r="G9" s="18">
        <f t="shared" ref="G9:G13" si="1">IF(A9="","",MIN(E9,F9))</f>
        <v>8917800</v>
      </c>
      <c r="H9" s="24">
        <v>4458900</v>
      </c>
      <c r="I9" s="36">
        <f>IF(B9="","",IF(H9="-",MIN(D9,G9),IF(N9="a",MIN(D9,G9,H9),IF(N9="b",MIN(MIN(D9,G9)*O9),H9))))</f>
        <v>4458900</v>
      </c>
      <c r="J9" s="36">
        <f>IF(B9="","",ROUNDDOWN(IF(B9="","",IF(P9="B",I9,IF(H9="-",I9*Q9,I9*R9))),-3))</f>
        <v>4458000</v>
      </c>
      <c r="K9" s="40"/>
      <c r="L9" s="19"/>
      <c r="N9" s="34" t="str">
        <f>VLOOKUP(A8,'[1]管理用（このシートは削除しないでください）'!$K$3:$P$16,2,FALSE)</f>
        <v>a</v>
      </c>
      <c r="O9" s="35" t="str">
        <f>VLOOKUP(A8,'[1]管理用（このシートは削除しないでください）'!$K$3:$P$16,3,)</f>
        <v>-</v>
      </c>
      <c r="P9" s="35" t="str">
        <f>VLOOKUP(A8,'[1]管理用（このシートは削除しないでください）'!$K$3:$P$16,4,FALSE)</f>
        <v>B</v>
      </c>
      <c r="Q9" s="35" t="str">
        <f>VLOOKUP(A8,'[1]管理用（このシートは削除しないでください）'!$K$3:$P$16,5,FALSE)</f>
        <v>-</v>
      </c>
      <c r="R9" s="35">
        <f>VLOOKUP(A8,'[1]管理用（このシートは削除しないでください）'!$K$3:$P$16,6,FALSE)</f>
        <v>1</v>
      </c>
    </row>
    <row r="10" spans="1:18" ht="22.5" customHeight="1" x14ac:dyDescent="0.15">
      <c r="A10" s="21" t="s">
        <v>85</v>
      </c>
      <c r="B10" s="26"/>
      <c r="C10" s="26"/>
      <c r="D10" s="26" t="str">
        <f>IF(B10="","",(B10-C10))</f>
        <v/>
      </c>
      <c r="E10" s="26"/>
      <c r="F10" s="26"/>
      <c r="G10" s="26" t="str">
        <f>IF(B10="","",MIN(E10,F10))</f>
        <v/>
      </c>
      <c r="H10" s="26"/>
      <c r="I10" s="26"/>
      <c r="J10" s="26"/>
      <c r="K10" s="41"/>
      <c r="L10" s="9"/>
    </row>
    <row r="11" spans="1:18" ht="22.5" customHeight="1" x14ac:dyDescent="0.15">
      <c r="A11" s="22" t="s">
        <v>144</v>
      </c>
      <c r="B11" s="24">
        <v>3240000</v>
      </c>
      <c r="C11" s="24">
        <v>0</v>
      </c>
      <c r="D11" s="18">
        <v>3240000</v>
      </c>
      <c r="E11" s="24">
        <v>3240000</v>
      </c>
      <c r="F11" s="24">
        <v>3560000</v>
      </c>
      <c r="G11" s="24">
        <v>3240000</v>
      </c>
      <c r="H11" s="24">
        <v>1620000</v>
      </c>
      <c r="I11" s="24">
        <v>1620000</v>
      </c>
      <c r="J11" s="24">
        <v>1620000</v>
      </c>
      <c r="K11" s="40"/>
      <c r="L11" s="19"/>
      <c r="N11" s="34" t="str">
        <f>VLOOKUP(A10,'[1]管理用（このシートは削除しないでください）'!$K$3:$P$16,2,FALSE)</f>
        <v>a</v>
      </c>
      <c r="O11" s="35" t="str">
        <f>VLOOKUP(A10,'[1]管理用（このシートは削除しないでください）'!$K$3:$P$16,3,)</f>
        <v>-</v>
      </c>
      <c r="P11" s="35" t="str">
        <f>VLOOKUP(A10,'[1]管理用（このシートは削除しないでください）'!$K$3:$P$16,4,FALSE)</f>
        <v>B</v>
      </c>
      <c r="Q11" s="35" t="str">
        <f>VLOOKUP(A10,'[1]管理用（このシートは削除しないでください）'!$K$3:$P$16,5,FALSE)</f>
        <v>-</v>
      </c>
      <c r="R11" s="35">
        <f>VLOOKUP(A10,'[1]管理用（このシートは削除しないでください）'!$K$3:$P$16,6,FALSE)</f>
        <v>1</v>
      </c>
    </row>
    <row r="12" spans="1:18" ht="22.5" customHeight="1" x14ac:dyDescent="0.15">
      <c r="A12" s="21"/>
      <c r="B12" s="26"/>
      <c r="C12" s="26"/>
      <c r="D12" s="26" t="str">
        <f>IF(B12="","",(B12-C12))</f>
        <v/>
      </c>
      <c r="E12" s="26"/>
      <c r="F12" s="26"/>
      <c r="G12" s="26" t="str">
        <f>IF(B12="","",MIN(E12,F12))</f>
        <v/>
      </c>
      <c r="H12" s="26"/>
      <c r="I12" s="26"/>
      <c r="J12" s="26"/>
      <c r="K12" s="41"/>
      <c r="L12" s="27"/>
    </row>
    <row r="13" spans="1:18" ht="22.5" customHeight="1" x14ac:dyDescent="0.15">
      <c r="A13" s="22"/>
      <c r="B13" s="24"/>
      <c r="C13" s="24"/>
      <c r="D13" s="18" t="str">
        <f t="shared" si="0"/>
        <v/>
      </c>
      <c r="E13" s="24"/>
      <c r="F13" s="24"/>
      <c r="G13" s="18" t="str">
        <f t="shared" si="1"/>
        <v/>
      </c>
      <c r="H13" s="24"/>
      <c r="I13" s="36" t="str">
        <f>IF(B13="","",IF(H13="-",MIN(D13,G13),IF(N13="a",MIN(D13,G13,H13),IF(N13="b",MIN(MIN(D13,G13)*O13),H13))))</f>
        <v/>
      </c>
      <c r="J13" s="36" t="str">
        <f>IF(B13="","",ROUNDDOWN(IF(B13="","",IF(P13="B",I13,IF(H13="-",I13*Q13,I13*R13))),-3))</f>
        <v/>
      </c>
      <c r="K13" s="40"/>
      <c r="L13" s="19"/>
      <c r="N13" s="34" t="e">
        <f>VLOOKUP(A12,'[1]管理用（このシートは削除しないでください）'!$K$3:$P$16,2,FALSE)</f>
        <v>#N/A</v>
      </c>
      <c r="O13" s="35" t="e">
        <f>VLOOKUP(A12,'[1]管理用（このシートは削除しないでください）'!$K$3:$P$16,3,)</f>
        <v>#N/A</v>
      </c>
      <c r="P13" s="35" t="e">
        <f>VLOOKUP(A12,'[1]管理用（このシートは削除しないでください）'!$K$3:$P$16,4,FALSE)</f>
        <v>#N/A</v>
      </c>
      <c r="Q13" s="35" t="e">
        <f>VLOOKUP(A12,'[1]管理用（このシートは削除しないでください）'!$K$3:$P$16,5,FALSE)</f>
        <v>#N/A</v>
      </c>
      <c r="R13" s="35" t="e">
        <f>VLOOKUP(A12,'[1]管理用（このシートは削除しないでください）'!$K$3:$P$16,6,FALSE)</f>
        <v>#N/A</v>
      </c>
    </row>
    <row r="14" spans="1:18" ht="22.5" hidden="1" customHeight="1" x14ac:dyDescent="0.15">
      <c r="A14" s="21"/>
      <c r="B14" s="26"/>
      <c r="C14" s="26"/>
      <c r="D14" s="26" t="str">
        <f t="shared" ref="D14" si="2">IF(B14="","",(B14-C14))</f>
        <v/>
      </c>
      <c r="E14" s="26"/>
      <c r="F14" s="26"/>
      <c r="G14" s="26" t="str">
        <f t="shared" ref="G14" si="3">IF(B14="","",MIN(E14,F14))</f>
        <v/>
      </c>
      <c r="H14" s="26"/>
      <c r="I14" s="26"/>
      <c r="J14" s="26"/>
      <c r="K14" s="41"/>
      <c r="L14" s="27"/>
    </row>
    <row r="15" spans="1:18" ht="22.5" hidden="1" customHeight="1" x14ac:dyDescent="0.15">
      <c r="A15" s="22"/>
      <c r="B15" s="24"/>
      <c r="C15" s="24"/>
      <c r="D15" s="18" t="str">
        <f t="shared" ref="D15" si="4">IF(A15="","",(B15-C15))</f>
        <v/>
      </c>
      <c r="E15" s="24"/>
      <c r="F15" s="24"/>
      <c r="G15" s="18" t="str">
        <f t="shared" ref="G15" si="5">IF(A15="","",MIN(E15,F15))</f>
        <v/>
      </c>
      <c r="H15" s="24"/>
      <c r="I15" s="36" t="str">
        <f t="shared" ref="I15" si="6">IF(B15="","",IF(H15="-",MIN(D15,G15),IF(N15="a",MIN(D15,G15,H15),IF(N15="b",MIN(MIN(D15,G15)*O15),H15))))</f>
        <v/>
      </c>
      <c r="J15" s="36" t="str">
        <f t="shared" ref="J15" si="7">IF(B15="","",ROUNDDOWN(IF(B15="","",IF(P15="B",I15,IF(H15="-",I15*Q15,I15*R15))),-3))</f>
        <v/>
      </c>
      <c r="K15" s="40"/>
      <c r="L15" s="19"/>
      <c r="N15" s="34" t="e">
        <f>VLOOKUP(A14,'[1]管理用（このシートは削除しないでください）'!$K$3:$P$16,2,FALSE)</f>
        <v>#N/A</v>
      </c>
      <c r="O15" s="35" t="e">
        <f>VLOOKUP(A14,'[1]管理用（このシートは削除しないでください）'!$K$3:$P$16,3,)</f>
        <v>#N/A</v>
      </c>
      <c r="P15" s="35" t="e">
        <f>VLOOKUP(A14,'[1]管理用（このシートは削除しないでください）'!$K$3:$P$16,4,FALSE)</f>
        <v>#N/A</v>
      </c>
      <c r="Q15" s="35" t="e">
        <f>VLOOKUP(A14,'[1]管理用（このシートは削除しないでください）'!$K$3:$P$16,5,FALSE)</f>
        <v>#N/A</v>
      </c>
      <c r="R15" s="35" t="e">
        <f>VLOOKUP(A14,'[1]管理用（このシートは削除しないでください）'!$K$3:$P$16,6,FALSE)</f>
        <v>#N/A</v>
      </c>
    </row>
    <row r="16" spans="1:18" ht="22.5" hidden="1" customHeight="1" x14ac:dyDescent="0.15">
      <c r="A16" s="21"/>
      <c r="B16" s="26"/>
      <c r="C16" s="26"/>
      <c r="D16" s="26" t="str">
        <f t="shared" ref="D16" si="8">IF(B16="","",(B16-C16))</f>
        <v/>
      </c>
      <c r="E16" s="26"/>
      <c r="F16" s="26"/>
      <c r="G16" s="26" t="str">
        <f t="shared" ref="G16" si="9">IF(B16="","",MIN(E16,F16))</f>
        <v/>
      </c>
      <c r="H16" s="26"/>
      <c r="I16" s="26"/>
      <c r="J16" s="26"/>
      <c r="K16" s="41"/>
      <c r="L16" s="27"/>
    </row>
    <row r="17" spans="1:18" ht="22.5" hidden="1" customHeight="1" x14ac:dyDescent="0.15">
      <c r="A17" s="22"/>
      <c r="B17" s="24"/>
      <c r="C17" s="24"/>
      <c r="D17" s="18" t="str">
        <f t="shared" ref="D17" si="10">IF(A17="","",(B17-C17))</f>
        <v/>
      </c>
      <c r="E17" s="24"/>
      <c r="F17" s="24"/>
      <c r="G17" s="18" t="str">
        <f t="shared" ref="G17" si="11">IF(A17="","",MIN(E17,F17))</f>
        <v/>
      </c>
      <c r="H17" s="24"/>
      <c r="I17" s="36" t="str">
        <f t="shared" ref="I17" si="12">IF(B17="","",IF(H17="-",MIN(D17,G17),IF(N17="a",MIN(D17,G17,H17),IF(N17="b",MIN(MIN(D17,G17)*O17),H17))))</f>
        <v/>
      </c>
      <c r="J17" s="36" t="str">
        <f t="shared" ref="J17" si="13">IF(B17="","",ROUNDDOWN(IF(B17="","",IF(P17="B",I17,IF(H17="-",I17*Q17,I17*R17))),-3))</f>
        <v/>
      </c>
      <c r="K17" s="40"/>
      <c r="L17" s="19"/>
      <c r="N17" s="34" t="e">
        <f>VLOOKUP(A16,'[1]管理用（このシートは削除しないでください）'!$K$3:$P$16,2,FALSE)</f>
        <v>#N/A</v>
      </c>
      <c r="O17" s="35" t="e">
        <f>VLOOKUP(A16,'[1]管理用（このシートは削除しないでください）'!$K$3:$P$16,3,)</f>
        <v>#N/A</v>
      </c>
      <c r="P17" s="35" t="e">
        <f>VLOOKUP(A16,'[1]管理用（このシートは削除しないでください）'!$K$3:$P$16,4,FALSE)</f>
        <v>#N/A</v>
      </c>
      <c r="Q17" s="35" t="e">
        <f>VLOOKUP(A16,'[1]管理用（このシートは削除しないでください）'!$K$3:$P$16,5,FALSE)</f>
        <v>#N/A</v>
      </c>
      <c r="R17" s="35" t="e">
        <f>VLOOKUP(A16,'[1]管理用（このシートは削除しないでください）'!$K$3:$P$16,6,FALSE)</f>
        <v>#N/A</v>
      </c>
    </row>
    <row r="18" spans="1:18" ht="22.5" hidden="1" customHeight="1" x14ac:dyDescent="0.15">
      <c r="A18" s="21"/>
      <c r="B18" s="26"/>
      <c r="C18" s="26"/>
      <c r="D18" s="26" t="str">
        <f t="shared" ref="D18" si="14">IF(B18="","",(B18-C18))</f>
        <v/>
      </c>
      <c r="E18" s="26"/>
      <c r="F18" s="26"/>
      <c r="G18" s="26" t="str">
        <f t="shared" ref="G18" si="15">IF(B18="","",MIN(E18,F18))</f>
        <v/>
      </c>
      <c r="H18" s="26"/>
      <c r="I18" s="26"/>
      <c r="J18" s="26"/>
      <c r="K18" s="41"/>
      <c r="L18" s="27"/>
    </row>
    <row r="19" spans="1:18" ht="22.5" hidden="1" customHeight="1" x14ac:dyDescent="0.15">
      <c r="A19" s="22"/>
      <c r="B19" s="24"/>
      <c r="C19" s="24"/>
      <c r="D19" s="18" t="str">
        <f t="shared" ref="D19" si="16">IF(A19="","",(B19-C19))</f>
        <v/>
      </c>
      <c r="E19" s="24"/>
      <c r="F19" s="24"/>
      <c r="G19" s="18" t="str">
        <f t="shared" ref="G19" si="17">IF(A19="","",MIN(E19,F19))</f>
        <v/>
      </c>
      <c r="H19" s="24"/>
      <c r="I19" s="36" t="str">
        <f t="shared" ref="I19" si="18">IF(B19="","",IF(H19="-",MIN(D19,G19),IF(N19="a",MIN(D19,G19,H19),IF(N19="b",MIN(MIN(D19,G19)*O19),H19))))</f>
        <v/>
      </c>
      <c r="J19" s="36" t="str">
        <f t="shared" ref="J19" si="19">IF(B19="","",ROUNDDOWN(IF(B19="","",IF(P19="B",I19,IF(H19="-",I19*Q19,I19*R19))),-3))</f>
        <v/>
      </c>
      <c r="K19" s="40"/>
      <c r="L19" s="19"/>
      <c r="N19" s="34" t="e">
        <f>VLOOKUP(A18,'[1]管理用（このシートは削除しないでください）'!$K$3:$P$16,2,FALSE)</f>
        <v>#N/A</v>
      </c>
      <c r="O19" s="35" t="e">
        <f>VLOOKUP(A18,'[1]管理用（このシートは削除しないでください）'!$K$3:$P$16,3,)</f>
        <v>#N/A</v>
      </c>
      <c r="P19" s="35" t="e">
        <f>VLOOKUP(A18,'[1]管理用（このシートは削除しないでください）'!$K$3:$P$16,4,FALSE)</f>
        <v>#N/A</v>
      </c>
      <c r="Q19" s="35" t="e">
        <f>VLOOKUP(A18,'[1]管理用（このシートは削除しないでください）'!$K$3:$P$16,5,FALSE)</f>
        <v>#N/A</v>
      </c>
      <c r="R19" s="35" t="e">
        <f>VLOOKUP(A18,'[1]管理用（このシートは削除しないでください）'!$K$3:$P$16,6,FALSE)</f>
        <v>#N/A</v>
      </c>
    </row>
    <row r="20" spans="1:18" ht="22.5" hidden="1" customHeight="1" x14ac:dyDescent="0.15">
      <c r="A20" s="21"/>
      <c r="B20" s="26"/>
      <c r="C20" s="26"/>
      <c r="D20" s="26" t="str">
        <f t="shared" ref="D20" si="20">IF(B20="","",(B20-C20))</f>
        <v/>
      </c>
      <c r="E20" s="26"/>
      <c r="F20" s="26"/>
      <c r="G20" s="26" t="str">
        <f t="shared" ref="G20" si="21">IF(B20="","",MIN(E20,F20))</f>
        <v/>
      </c>
      <c r="H20" s="26"/>
      <c r="I20" s="26"/>
      <c r="J20" s="26"/>
      <c r="K20" s="41"/>
      <c r="L20" s="27"/>
    </row>
    <row r="21" spans="1:18" ht="22.5" hidden="1" customHeight="1" x14ac:dyDescent="0.15">
      <c r="A21" s="22"/>
      <c r="B21" s="24"/>
      <c r="C21" s="24"/>
      <c r="D21" s="18" t="str">
        <f t="shared" ref="D21" si="22">IF(A21="","",(B21-C21))</f>
        <v/>
      </c>
      <c r="E21" s="24"/>
      <c r="F21" s="24"/>
      <c r="G21" s="18" t="str">
        <f t="shared" ref="G21" si="23">IF(A21="","",MIN(E21,F21))</f>
        <v/>
      </c>
      <c r="H21" s="24"/>
      <c r="I21" s="36" t="str">
        <f t="shared" ref="I21" si="24">IF(B21="","",IF(H21="-",MIN(D21,G21),IF(N21="a",MIN(D21,G21,H21),IF(N21="b",MIN(MIN(D21,G21)*O21),H21))))</f>
        <v/>
      </c>
      <c r="J21" s="36" t="str">
        <f t="shared" ref="J21" si="25">IF(B21="","",ROUNDDOWN(IF(B21="","",IF(P21="B",I21,IF(H21="-",I21*Q21,I21*R21))),-3))</f>
        <v/>
      </c>
      <c r="K21" s="40"/>
      <c r="L21" s="19"/>
      <c r="N21" s="34" t="e">
        <f>VLOOKUP(A20,'[1]管理用（このシートは削除しないでください）'!$K$3:$P$16,2,FALSE)</f>
        <v>#N/A</v>
      </c>
      <c r="O21" s="35" t="e">
        <f>VLOOKUP(A20,'[1]管理用（このシートは削除しないでください）'!$K$3:$P$16,3,)</f>
        <v>#N/A</v>
      </c>
      <c r="P21" s="35" t="e">
        <f>VLOOKUP(A20,'[1]管理用（このシートは削除しないでください）'!$K$3:$P$16,4,FALSE)</f>
        <v>#N/A</v>
      </c>
      <c r="Q21" s="35" t="e">
        <f>VLOOKUP(A20,'[1]管理用（このシートは削除しないでください）'!$K$3:$P$16,5,FALSE)</f>
        <v>#N/A</v>
      </c>
      <c r="R21" s="35" t="e">
        <f>VLOOKUP(A20,'[1]管理用（このシートは削除しないでください）'!$K$3:$P$16,6,FALSE)</f>
        <v>#N/A</v>
      </c>
    </row>
    <row r="22" spans="1:18" ht="22.5" hidden="1" customHeight="1" x14ac:dyDescent="0.15">
      <c r="A22" s="21"/>
      <c r="B22" s="26"/>
      <c r="C22" s="26"/>
      <c r="D22" s="26" t="str">
        <f t="shared" ref="D22" si="26">IF(B22="","",(B22-C22))</f>
        <v/>
      </c>
      <c r="E22" s="26"/>
      <c r="F22" s="26"/>
      <c r="G22" s="26" t="str">
        <f t="shared" ref="G22" si="27">IF(B22="","",MIN(E22,F22))</f>
        <v/>
      </c>
      <c r="H22" s="26"/>
      <c r="I22" s="26"/>
      <c r="J22" s="26"/>
      <c r="K22" s="41"/>
      <c r="L22" s="27"/>
    </row>
    <row r="23" spans="1:18" ht="22.5" hidden="1" customHeight="1" x14ac:dyDescent="0.15">
      <c r="A23" s="22"/>
      <c r="B23" s="24"/>
      <c r="C23" s="24"/>
      <c r="D23" s="18" t="str">
        <f t="shared" ref="D23" si="28">IF(A23="","",(B23-C23))</f>
        <v/>
      </c>
      <c r="E23" s="24"/>
      <c r="F23" s="24"/>
      <c r="G23" s="18" t="str">
        <f t="shared" ref="G23" si="29">IF(A23="","",MIN(E23,F23))</f>
        <v/>
      </c>
      <c r="H23" s="24"/>
      <c r="I23" s="36" t="str">
        <f t="shared" ref="I23" si="30">IF(B23="","",IF(H23="-",MIN(D23,G23),IF(N23="a",MIN(D23,G23,H23),IF(N23="b",MIN(MIN(D23,G23)*O23),H23))))</f>
        <v/>
      </c>
      <c r="J23" s="36" t="str">
        <f t="shared" ref="J23" si="31">IF(B23="","",ROUNDDOWN(IF(B23="","",IF(P23="B",I23,IF(H23="-",I23*Q23,I23*R23))),-3))</f>
        <v/>
      </c>
      <c r="K23" s="40"/>
      <c r="L23" s="19"/>
      <c r="N23" s="34" t="e">
        <f>VLOOKUP(A22,'[1]管理用（このシートは削除しないでください）'!$K$3:$P$16,2,FALSE)</f>
        <v>#N/A</v>
      </c>
      <c r="O23" s="35" t="e">
        <f>VLOOKUP(A22,'[1]管理用（このシートは削除しないでください）'!$K$3:$P$16,3,)</f>
        <v>#N/A</v>
      </c>
      <c r="P23" s="35" t="e">
        <f>VLOOKUP(A22,'[1]管理用（このシートは削除しないでください）'!$K$3:$P$16,4,FALSE)</f>
        <v>#N/A</v>
      </c>
      <c r="Q23" s="35" t="e">
        <f>VLOOKUP(A22,'[1]管理用（このシートは削除しないでください）'!$K$3:$P$16,5,FALSE)</f>
        <v>#N/A</v>
      </c>
      <c r="R23" s="35" t="e">
        <f>VLOOKUP(A22,'[1]管理用（このシートは削除しないでください）'!$K$3:$P$16,6,FALSE)</f>
        <v>#N/A</v>
      </c>
    </row>
    <row r="24" spans="1:18" ht="22.5" hidden="1" customHeight="1" x14ac:dyDescent="0.15">
      <c r="A24" s="21"/>
      <c r="B24" s="26"/>
      <c r="C24" s="26"/>
      <c r="D24" s="26" t="str">
        <f t="shared" ref="D24" si="32">IF(B24="","",(B24-C24))</f>
        <v/>
      </c>
      <c r="E24" s="26"/>
      <c r="F24" s="26"/>
      <c r="G24" s="26" t="str">
        <f t="shared" ref="G24" si="33">IF(B24="","",MIN(E24,F24))</f>
        <v/>
      </c>
      <c r="H24" s="26"/>
      <c r="I24" s="26"/>
      <c r="J24" s="26"/>
      <c r="K24" s="41"/>
      <c r="L24" s="27"/>
    </row>
    <row r="25" spans="1:18" ht="22.5" hidden="1" customHeight="1" x14ac:dyDescent="0.15">
      <c r="A25" s="22"/>
      <c r="B25" s="24"/>
      <c r="C25" s="24"/>
      <c r="D25" s="18" t="str">
        <f t="shared" ref="D25" si="34">IF(A25="","",(B25-C25))</f>
        <v/>
      </c>
      <c r="E25" s="24"/>
      <c r="F25" s="24"/>
      <c r="G25" s="18" t="str">
        <f t="shared" ref="G25" si="35">IF(A25="","",MIN(E25,F25))</f>
        <v/>
      </c>
      <c r="H25" s="24"/>
      <c r="I25" s="36" t="str">
        <f t="shared" ref="I25" si="36">IF(B25="","",IF(H25="-",MIN(D25,G25),IF(N25="a",MIN(D25,G25,H25),IF(N25="b",MIN(MIN(D25,G25)*O25),H25))))</f>
        <v/>
      </c>
      <c r="J25" s="36" t="str">
        <f t="shared" ref="J25" si="37">IF(B25="","",ROUNDDOWN(IF(B25="","",IF(P25="B",I25,IF(H25="-",I25*Q25,I25*R25))),-3))</f>
        <v/>
      </c>
      <c r="K25" s="40"/>
      <c r="L25" s="19"/>
      <c r="N25" s="34" t="e">
        <f>VLOOKUP(A24,'[1]管理用（このシートは削除しないでください）'!$K$3:$P$16,2,FALSE)</f>
        <v>#N/A</v>
      </c>
      <c r="O25" s="35" t="e">
        <f>VLOOKUP(A24,'[1]管理用（このシートは削除しないでください）'!$K$3:$P$16,3,)</f>
        <v>#N/A</v>
      </c>
      <c r="P25" s="35" t="e">
        <f>VLOOKUP(A24,'[1]管理用（このシートは削除しないでください）'!$K$3:$P$16,4,FALSE)</f>
        <v>#N/A</v>
      </c>
      <c r="Q25" s="35" t="e">
        <f>VLOOKUP(A24,'[1]管理用（このシートは削除しないでください）'!$K$3:$P$16,5,FALSE)</f>
        <v>#N/A</v>
      </c>
      <c r="R25" s="35" t="e">
        <f>VLOOKUP(A24,'[1]管理用（このシートは削除しないでください）'!$K$3:$P$16,6,FALSE)</f>
        <v>#N/A</v>
      </c>
    </row>
    <row r="26" spans="1:18" ht="22.5" hidden="1" customHeight="1" x14ac:dyDescent="0.15">
      <c r="A26" s="21"/>
      <c r="B26" s="26"/>
      <c r="C26" s="26"/>
      <c r="D26" s="26" t="str">
        <f t="shared" ref="D26" si="38">IF(B26="","",(B26-C26))</f>
        <v/>
      </c>
      <c r="E26" s="26"/>
      <c r="F26" s="26"/>
      <c r="G26" s="26" t="str">
        <f t="shared" ref="G26" si="39">IF(B26="","",MIN(E26,F26))</f>
        <v/>
      </c>
      <c r="H26" s="26"/>
      <c r="I26" s="26"/>
      <c r="J26" s="26"/>
      <c r="K26" s="41"/>
      <c r="L26" s="27"/>
    </row>
    <row r="27" spans="1:18" ht="22.5" hidden="1" customHeight="1" x14ac:dyDescent="0.15">
      <c r="A27" s="22"/>
      <c r="B27" s="24"/>
      <c r="C27" s="24"/>
      <c r="D27" s="18" t="str">
        <f t="shared" ref="D27" si="40">IF(A27="","",(B27-C27))</f>
        <v/>
      </c>
      <c r="E27" s="24"/>
      <c r="F27" s="24"/>
      <c r="G27" s="18" t="str">
        <f t="shared" ref="G27" si="41">IF(A27="","",MIN(E27,F27))</f>
        <v/>
      </c>
      <c r="H27" s="24"/>
      <c r="I27" s="36" t="str">
        <f t="shared" ref="I27" si="42">IF(B27="","",IF(H27="-",MIN(D27,G27),IF(N27="a",MIN(D27,G27,H27),IF(N27="b",MIN(MIN(D27,G27)*O27),H27))))</f>
        <v/>
      </c>
      <c r="J27" s="36" t="str">
        <f t="shared" ref="J27" si="43">IF(B27="","",ROUNDDOWN(IF(B27="","",IF(P27="B",I27,IF(H27="-",I27*Q27,I27*R27))),-3))</f>
        <v/>
      </c>
      <c r="K27" s="40"/>
      <c r="L27" s="19"/>
      <c r="N27" s="34" t="e">
        <f>VLOOKUP(A26,'[1]管理用（このシートは削除しないでください）'!$K$3:$P$16,2,FALSE)</f>
        <v>#N/A</v>
      </c>
      <c r="O27" s="35" t="e">
        <f>VLOOKUP(A26,'[1]管理用（このシートは削除しないでください）'!$K$3:$P$16,3,)</f>
        <v>#N/A</v>
      </c>
      <c r="P27" s="35" t="e">
        <f>VLOOKUP(A26,'[1]管理用（このシートは削除しないでください）'!$K$3:$P$16,4,FALSE)</f>
        <v>#N/A</v>
      </c>
      <c r="Q27" s="35" t="e">
        <f>VLOOKUP(A26,'[1]管理用（このシートは削除しないでください）'!$K$3:$P$16,5,FALSE)</f>
        <v>#N/A</v>
      </c>
      <c r="R27" s="35" t="e">
        <f>VLOOKUP(A26,'[1]管理用（このシートは削除しないでください）'!$K$3:$P$16,6,FALSE)</f>
        <v>#N/A</v>
      </c>
    </row>
    <row r="28" spans="1:18" ht="22.5" hidden="1" customHeight="1" x14ac:dyDescent="0.15">
      <c r="A28" s="21"/>
      <c r="B28" s="26"/>
      <c r="C28" s="26"/>
      <c r="D28" s="26" t="str">
        <f t="shared" ref="D28" si="44">IF(B28="","",(B28-C28))</f>
        <v/>
      </c>
      <c r="E28" s="26"/>
      <c r="F28" s="26"/>
      <c r="G28" s="26" t="str">
        <f t="shared" ref="G28" si="45">IF(B28="","",MIN(E28,F28))</f>
        <v/>
      </c>
      <c r="H28" s="26"/>
      <c r="I28" s="26"/>
      <c r="J28" s="26"/>
      <c r="K28" s="41"/>
      <c r="L28" s="27"/>
    </row>
    <row r="29" spans="1:18" ht="22.5" hidden="1" customHeight="1" x14ac:dyDescent="0.15">
      <c r="A29" s="22"/>
      <c r="B29" s="24"/>
      <c r="C29" s="24"/>
      <c r="D29" s="18" t="str">
        <f t="shared" ref="D29" si="46">IF(A29="","",(B29-C29))</f>
        <v/>
      </c>
      <c r="E29" s="24"/>
      <c r="F29" s="24"/>
      <c r="G29" s="18" t="str">
        <f t="shared" ref="G29" si="47">IF(A29="","",MIN(E29,F29))</f>
        <v/>
      </c>
      <c r="H29" s="24"/>
      <c r="I29" s="36" t="str">
        <f t="shared" ref="I29" si="48">IF(B29="","",IF(H29="-",MIN(D29,G29),IF(N29="a",MIN(D29,G29,H29),IF(N29="b",MIN(MIN(D29,G29)*O29),H29))))</f>
        <v/>
      </c>
      <c r="J29" s="36" t="str">
        <f t="shared" ref="J29" si="49">IF(B29="","",ROUNDDOWN(IF(B29="","",IF(P29="B",I29,IF(H29="-",I29*Q29,I29*R29))),-3))</f>
        <v/>
      </c>
      <c r="K29" s="40"/>
      <c r="L29" s="19"/>
      <c r="N29" s="34" t="e">
        <f>VLOOKUP(A28,'[1]管理用（このシートは削除しないでください）'!$K$3:$P$16,2,FALSE)</f>
        <v>#N/A</v>
      </c>
      <c r="O29" s="35" t="e">
        <f>VLOOKUP(A28,'[1]管理用（このシートは削除しないでください）'!$K$3:$P$16,3,)</f>
        <v>#N/A</v>
      </c>
      <c r="P29" s="35" t="e">
        <f>VLOOKUP(A28,'[1]管理用（このシートは削除しないでください）'!$K$3:$P$16,4,FALSE)</f>
        <v>#N/A</v>
      </c>
      <c r="Q29" s="35" t="e">
        <f>VLOOKUP(A28,'[1]管理用（このシートは削除しないでください）'!$K$3:$P$16,5,FALSE)</f>
        <v>#N/A</v>
      </c>
      <c r="R29" s="35" t="e">
        <f>VLOOKUP(A28,'[1]管理用（このシートは削除しないでください）'!$K$3:$P$16,6,FALSE)</f>
        <v>#N/A</v>
      </c>
    </row>
    <row r="30" spans="1:18" ht="22.5" hidden="1" customHeight="1" x14ac:dyDescent="0.15">
      <c r="A30" s="21"/>
      <c r="B30" s="26"/>
      <c r="C30" s="26"/>
      <c r="D30" s="26" t="str">
        <f t="shared" ref="D30" si="50">IF(B30="","",(B30-C30))</f>
        <v/>
      </c>
      <c r="E30" s="26"/>
      <c r="F30" s="26"/>
      <c r="G30" s="26" t="str">
        <f t="shared" ref="G30" si="51">IF(B30="","",MIN(E30,F30))</f>
        <v/>
      </c>
      <c r="H30" s="26"/>
      <c r="I30" s="26"/>
      <c r="J30" s="26"/>
      <c r="K30" s="41"/>
      <c r="L30" s="27"/>
    </row>
    <row r="31" spans="1:18" ht="22.5" hidden="1" customHeight="1" x14ac:dyDescent="0.15">
      <c r="A31" s="22"/>
      <c r="B31" s="24"/>
      <c r="C31" s="24"/>
      <c r="D31" s="18" t="str">
        <f t="shared" ref="D31" si="52">IF(A31="","",(B31-C31))</f>
        <v/>
      </c>
      <c r="E31" s="24"/>
      <c r="F31" s="24"/>
      <c r="G31" s="18" t="str">
        <f t="shared" ref="G31" si="53">IF(A31="","",MIN(E31,F31))</f>
        <v/>
      </c>
      <c r="H31" s="24"/>
      <c r="I31" s="36" t="str">
        <f t="shared" ref="I31" si="54">IF(B31="","",IF(H31="-",MIN(D31,G31),IF(N31="a",MIN(D31,G31,H31),IF(N31="b",MIN(MIN(D31,G31)*O31),H31))))</f>
        <v/>
      </c>
      <c r="J31" s="36" t="str">
        <f t="shared" ref="J31" si="55">IF(B31="","",ROUNDDOWN(IF(B31="","",IF(P31="B",I31,IF(H31="-",I31*Q31,I31*R31))),-3))</f>
        <v/>
      </c>
      <c r="K31" s="40"/>
      <c r="L31" s="19"/>
      <c r="N31" s="34" t="e">
        <f>VLOOKUP(A30,'[1]管理用（このシートは削除しないでください）'!$K$3:$P$16,2,FALSE)</f>
        <v>#N/A</v>
      </c>
      <c r="O31" s="35" t="e">
        <f>VLOOKUP(A30,'[1]管理用（このシートは削除しないでください）'!$K$3:$P$16,3,)</f>
        <v>#N/A</v>
      </c>
      <c r="P31" s="35" t="e">
        <f>VLOOKUP(A30,'[1]管理用（このシートは削除しないでください）'!$K$3:$P$16,4,FALSE)</f>
        <v>#N/A</v>
      </c>
      <c r="Q31" s="35" t="e">
        <f>VLOOKUP(A30,'[1]管理用（このシートは削除しないでください）'!$K$3:$P$16,5,FALSE)</f>
        <v>#N/A</v>
      </c>
      <c r="R31" s="35" t="e">
        <f>VLOOKUP(A30,'[1]管理用（このシートは削除しないでください）'!$K$3:$P$16,6,FALSE)</f>
        <v>#N/A</v>
      </c>
    </row>
    <row r="32" spans="1:18" ht="22.5" hidden="1" customHeight="1" x14ac:dyDescent="0.15">
      <c r="A32" s="21"/>
      <c r="B32" s="26"/>
      <c r="C32" s="26"/>
      <c r="D32" s="26" t="str">
        <f t="shared" ref="D32" si="56">IF(B32="","",(B32-C32))</f>
        <v/>
      </c>
      <c r="E32" s="26"/>
      <c r="F32" s="26"/>
      <c r="G32" s="26" t="str">
        <f t="shared" ref="G32" si="57">IF(B32="","",MIN(E32,F32))</f>
        <v/>
      </c>
      <c r="H32" s="26"/>
      <c r="I32" s="26"/>
      <c r="J32" s="26"/>
      <c r="K32" s="41"/>
      <c r="L32" s="27"/>
    </row>
    <row r="33" spans="1:18" ht="22.5" hidden="1" customHeight="1" x14ac:dyDescent="0.15">
      <c r="A33" s="22"/>
      <c r="B33" s="24"/>
      <c r="C33" s="24"/>
      <c r="D33" s="18" t="str">
        <f t="shared" ref="D33" si="58">IF(A33="","",(B33-C33))</f>
        <v/>
      </c>
      <c r="E33" s="24"/>
      <c r="F33" s="24"/>
      <c r="G33" s="18" t="str">
        <f t="shared" ref="G33" si="59">IF(A33="","",MIN(E33,F33))</f>
        <v/>
      </c>
      <c r="H33" s="24"/>
      <c r="I33" s="36" t="str">
        <f t="shared" ref="I33" si="60">IF(B33="","",IF(H33="-",MIN(D33,G33),IF(N33="a",MIN(D33,G33,H33),IF(N33="b",MIN(MIN(D33,G33)*O33),H33))))</f>
        <v/>
      </c>
      <c r="J33" s="36" t="str">
        <f t="shared" ref="J33" si="61">IF(B33="","",ROUNDDOWN(IF(B33="","",IF(P33="B",I33,IF(H33="-",I33*Q33,I33*R33))),-3))</f>
        <v/>
      </c>
      <c r="K33" s="40"/>
      <c r="L33" s="19"/>
      <c r="N33" s="34" t="e">
        <f>VLOOKUP(A32,'[1]管理用（このシートは削除しないでください）'!$K$3:$P$16,2,FALSE)</f>
        <v>#N/A</v>
      </c>
      <c r="O33" s="35" t="e">
        <f>VLOOKUP(A32,'[1]管理用（このシートは削除しないでください）'!$K$3:$P$16,3,)</f>
        <v>#N/A</v>
      </c>
      <c r="P33" s="35" t="e">
        <f>VLOOKUP(A32,'[1]管理用（このシートは削除しないでください）'!$K$3:$P$16,4,FALSE)</f>
        <v>#N/A</v>
      </c>
      <c r="Q33" s="35" t="e">
        <f>VLOOKUP(A32,'[1]管理用（このシートは削除しないでください）'!$K$3:$P$16,5,FALSE)</f>
        <v>#N/A</v>
      </c>
      <c r="R33" s="35" t="e">
        <f>VLOOKUP(A32,'[1]管理用（このシートは削除しないでください）'!$K$3:$P$16,6,FALSE)</f>
        <v>#N/A</v>
      </c>
    </row>
    <row r="34" spans="1:18" ht="22.5" hidden="1" customHeight="1" x14ac:dyDescent="0.15">
      <c r="A34" s="21"/>
      <c r="B34" s="26"/>
      <c r="C34" s="26"/>
      <c r="D34" s="26" t="str">
        <f t="shared" ref="D34" si="62">IF(B34="","",(B34-C34))</f>
        <v/>
      </c>
      <c r="E34" s="26"/>
      <c r="F34" s="26"/>
      <c r="G34" s="26" t="str">
        <f t="shared" ref="G34" si="63">IF(B34="","",MIN(E34,F34))</f>
        <v/>
      </c>
      <c r="H34" s="26"/>
      <c r="I34" s="26"/>
      <c r="J34" s="26"/>
      <c r="K34" s="41"/>
      <c r="L34" s="27"/>
    </row>
    <row r="35" spans="1:18" ht="22.5" hidden="1" customHeight="1" x14ac:dyDescent="0.15">
      <c r="A35" s="22"/>
      <c r="B35" s="24"/>
      <c r="C35" s="24"/>
      <c r="D35" s="18" t="str">
        <f t="shared" ref="D35" si="64">IF(A35="","",(B35-C35))</f>
        <v/>
      </c>
      <c r="E35" s="24"/>
      <c r="F35" s="24"/>
      <c r="G35" s="18" t="str">
        <f t="shared" ref="G35" si="65">IF(A35="","",MIN(E35,F35))</f>
        <v/>
      </c>
      <c r="H35" s="24"/>
      <c r="I35" s="36" t="str">
        <f t="shared" ref="I35" si="66">IF(B35="","",IF(H35="-",MIN(D35,G35),IF(N35="a",MIN(D35,G35,H35),IF(N35="b",MIN(MIN(D35,G35)*O35),H35))))</f>
        <v/>
      </c>
      <c r="J35" s="36" t="str">
        <f t="shared" ref="J35" si="67">IF(B35="","",ROUNDDOWN(IF(B35="","",IF(P35="B",I35,IF(H35="-",I35*Q35,I35*R35))),-3))</f>
        <v/>
      </c>
      <c r="K35" s="40"/>
      <c r="L35" s="19"/>
      <c r="N35" s="34" t="e">
        <f>VLOOKUP(A34,'[1]管理用（このシートは削除しないでください）'!$K$3:$P$16,2,FALSE)</f>
        <v>#N/A</v>
      </c>
      <c r="O35" s="35" t="e">
        <f>VLOOKUP(A34,'[1]管理用（このシートは削除しないでください）'!$K$3:$P$16,3,)</f>
        <v>#N/A</v>
      </c>
      <c r="P35" s="35" t="e">
        <f>VLOOKUP(A34,'[1]管理用（このシートは削除しないでください）'!$K$3:$P$16,4,FALSE)</f>
        <v>#N/A</v>
      </c>
      <c r="Q35" s="35" t="e">
        <f>VLOOKUP(A34,'[1]管理用（このシートは削除しないでください）'!$K$3:$P$16,5,FALSE)</f>
        <v>#N/A</v>
      </c>
      <c r="R35" s="35" t="e">
        <f>VLOOKUP(A34,'[1]管理用（このシートは削除しないでください）'!$K$3:$P$16,6,FALSE)</f>
        <v>#N/A</v>
      </c>
    </row>
    <row r="36" spans="1:18" ht="22.5" customHeight="1" x14ac:dyDescent="0.15">
      <c r="A36" s="21"/>
      <c r="B36" s="26"/>
      <c r="C36" s="26"/>
      <c r="D36" s="26" t="str">
        <f t="shared" ref="D36" si="68">IF(B36="","",(B36-C36))</f>
        <v/>
      </c>
      <c r="E36" s="26"/>
      <c r="F36" s="26"/>
      <c r="G36" s="26" t="str">
        <f t="shared" ref="G36" si="69">IF(B36="","",MIN(E36,F36))</f>
        <v/>
      </c>
      <c r="H36" s="26"/>
      <c r="I36" s="26"/>
      <c r="J36" s="26"/>
      <c r="K36" s="41"/>
      <c r="L36" s="27"/>
    </row>
    <row r="37" spans="1:18" ht="22.5" customHeight="1" thickBot="1" x14ac:dyDescent="0.2">
      <c r="A37" s="23"/>
      <c r="B37" s="25"/>
      <c r="C37" s="25"/>
      <c r="D37" s="15" t="str">
        <f t="shared" ref="D37" si="70">IF(A37="","",(B37-C37))</f>
        <v/>
      </c>
      <c r="E37" s="25"/>
      <c r="F37" s="25"/>
      <c r="G37" s="15" t="str">
        <f t="shared" ref="G37" si="71">IF(A37="","",MIN(E37,F37))</f>
        <v/>
      </c>
      <c r="H37" s="25"/>
      <c r="I37" s="37" t="str">
        <f t="shared" ref="I37" si="72">IF(B37="","",IF(H37="-",MIN(D37,G37),IF(N37="a",MIN(D37,G37,H37),IF(N37="b",MIN(MIN(D37,G37)*O37),H37))))</f>
        <v/>
      </c>
      <c r="J37" s="37" t="str">
        <f t="shared" ref="J37" si="73">IF(B37="","",ROUNDDOWN(IF(B37="","",IF(P37="B",I37,IF(H37="-",I37*Q37,I37*R37))),-3))</f>
        <v/>
      </c>
      <c r="K37" s="42"/>
      <c r="L37" s="11"/>
      <c r="N37" s="34" t="e">
        <f>VLOOKUP(A36,'[1]管理用（このシートは削除しないでください）'!$K$3:$P$16,2,FALSE)</f>
        <v>#N/A</v>
      </c>
      <c r="O37" s="35" t="e">
        <f>VLOOKUP(A36,'[1]管理用（このシートは削除しないでください）'!$K$3:$P$16,3,)</f>
        <v>#N/A</v>
      </c>
      <c r="P37" s="35" t="e">
        <f>VLOOKUP(A36,'[1]管理用（このシートは削除しないでください）'!$K$3:$P$16,4,FALSE)</f>
        <v>#N/A</v>
      </c>
      <c r="Q37" s="35" t="e">
        <f>VLOOKUP(A36,'[1]管理用（このシートは削除しないでください）'!$K$3:$P$16,5,FALSE)</f>
        <v>#N/A</v>
      </c>
      <c r="R37" s="35" t="e">
        <f>VLOOKUP(A36,'[1]管理用（このシートは削除しないでください）'!$K$3:$P$16,6,FALSE)</f>
        <v>#N/A</v>
      </c>
    </row>
    <row r="38" spans="1:18" ht="22.5" customHeight="1" thickTop="1" thickBot="1" x14ac:dyDescent="0.2">
      <c r="A38" s="20" t="s">
        <v>15</v>
      </c>
      <c r="B38" s="16">
        <f>IF(SUM(B8:B37)=0,"",SUM(B8:B37))</f>
        <v>14040000</v>
      </c>
      <c r="C38" s="16">
        <f>IF(B38="","",SUM(C8:C37))</f>
        <v>0</v>
      </c>
      <c r="D38" s="16">
        <f t="shared" ref="D38:J38" si="74">IF(SUM(D8:D37)=0,"",SUM(D8:D37))</f>
        <v>14040000</v>
      </c>
      <c r="E38" s="16">
        <f t="shared" si="74"/>
        <v>14040000</v>
      </c>
      <c r="F38" s="16">
        <f t="shared" si="74"/>
        <v>12477800</v>
      </c>
      <c r="G38" s="16">
        <f t="shared" si="74"/>
        <v>12157800</v>
      </c>
      <c r="H38" s="16">
        <f t="shared" si="74"/>
        <v>6078900</v>
      </c>
      <c r="I38" s="16">
        <f t="shared" si="74"/>
        <v>6078900</v>
      </c>
      <c r="J38" s="16">
        <f t="shared" si="74"/>
        <v>6078000</v>
      </c>
      <c r="K38" s="43"/>
      <c r="L38" s="10"/>
    </row>
    <row r="39" spans="1:18" ht="14.25" thickTop="1" x14ac:dyDescent="0.15">
      <c r="A39" s="1"/>
    </row>
    <row r="40" spans="1:18" x14ac:dyDescent="0.15">
      <c r="A40" s="1" t="s">
        <v>8</v>
      </c>
    </row>
    <row r="41" spans="1:18" x14ac:dyDescent="0.15">
      <c r="A41" s="2" t="s">
        <v>49</v>
      </c>
    </row>
    <row r="42" spans="1:18" x14ac:dyDescent="0.15">
      <c r="A42" s="2" t="s">
        <v>9</v>
      </c>
    </row>
    <row r="43" spans="1:18" x14ac:dyDescent="0.15">
      <c r="A43" s="2" t="s">
        <v>10</v>
      </c>
    </row>
    <row r="44" spans="1:18" x14ac:dyDescent="0.15">
      <c r="A44" s="2" t="s">
        <v>145</v>
      </c>
    </row>
    <row r="45" spans="1:18" x14ac:dyDescent="0.15">
      <c r="A45" s="2" t="s">
        <v>146</v>
      </c>
    </row>
    <row r="46" spans="1:18" x14ac:dyDescent="0.15">
      <c r="A46" s="2" t="s">
        <v>11</v>
      </c>
    </row>
    <row r="47" spans="1:18" x14ac:dyDescent="0.15">
      <c r="A47" s="2" t="s">
        <v>12</v>
      </c>
    </row>
    <row r="48" spans="1:18" x14ac:dyDescent="0.15">
      <c r="A48" s="2" t="s">
        <v>13</v>
      </c>
    </row>
    <row r="49" spans="1:1" x14ac:dyDescent="0.15">
      <c r="A49" s="2" t="s">
        <v>14</v>
      </c>
    </row>
    <row r="50" spans="1:1" x14ac:dyDescent="0.15">
      <c r="A50" s="2" t="s">
        <v>147</v>
      </c>
    </row>
    <row r="51" spans="1:1" x14ac:dyDescent="0.15">
      <c r="A51" s="2" t="s">
        <v>148</v>
      </c>
    </row>
    <row r="52" spans="1:1" x14ac:dyDescent="0.15">
      <c r="A52" s="2" t="s">
        <v>149</v>
      </c>
    </row>
    <row r="53" spans="1:1" x14ac:dyDescent="0.15">
      <c r="A53" s="2" t="s">
        <v>150</v>
      </c>
    </row>
    <row r="54" spans="1:1" x14ac:dyDescent="0.15">
      <c r="A54" s="47" t="s">
        <v>120</v>
      </c>
    </row>
  </sheetData>
  <mergeCells count="4">
    <mergeCell ref="A2:L2"/>
    <mergeCell ref="J4:L4"/>
    <mergeCell ref="A5:A6"/>
    <mergeCell ref="L5:L6"/>
  </mergeCells>
  <phoneticPr fontId="29"/>
  <pageMargins left="0.51181102362204722" right="0.51181102362204722" top="0.55118110236220474" bottom="0.55118110236220474" header="0.31496062992125984" footer="0.31496062992125984"/>
  <pageSetup paperSize="9" scale="94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'[1]管理用（このシートは削除しないでください）'!#REF!</xm:f>
          </x14:formula1>
          <xm:sqref>A12 A8 A10 A24 A26 A18 A20 A22 A34 A36 A28 A30 A32 A14 A16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5"/>
  <sheetViews>
    <sheetView workbookViewId="0">
      <selection activeCell="B22" sqref="B22"/>
    </sheetView>
  </sheetViews>
  <sheetFormatPr defaultRowHeight="13.5" x14ac:dyDescent="0.15"/>
  <cols>
    <col min="2" max="2" width="53.75" customWidth="1"/>
    <col min="4" max="4" width="35.125" customWidth="1"/>
    <col min="11" max="11" width="37.5" customWidth="1"/>
  </cols>
  <sheetData>
    <row r="1" spans="2:16" x14ac:dyDescent="0.15">
      <c r="B1" t="s">
        <v>45</v>
      </c>
      <c r="D1" t="s">
        <v>46</v>
      </c>
      <c r="F1" t="s">
        <v>47</v>
      </c>
      <c r="K1" t="s">
        <v>92</v>
      </c>
    </row>
    <row r="2" spans="2:16" ht="42" x14ac:dyDescent="0.15">
      <c r="L2" s="29" t="s">
        <v>100</v>
      </c>
      <c r="M2" s="30" t="s">
        <v>93</v>
      </c>
      <c r="N2" s="30" t="s">
        <v>103</v>
      </c>
      <c r="O2" s="30" t="s">
        <v>101</v>
      </c>
      <c r="P2" s="30" t="s">
        <v>102</v>
      </c>
    </row>
    <row r="3" spans="2:16" x14ac:dyDescent="0.15">
      <c r="B3" t="s">
        <v>30</v>
      </c>
      <c r="D3" t="s">
        <v>50</v>
      </c>
      <c r="F3" t="s">
        <v>55</v>
      </c>
      <c r="K3" s="32" t="s">
        <v>63</v>
      </c>
      <c r="L3" s="28" t="s">
        <v>97</v>
      </c>
      <c r="M3" s="31">
        <v>0.5</v>
      </c>
      <c r="N3" s="31" t="s">
        <v>105</v>
      </c>
      <c r="O3" s="31">
        <v>0.5</v>
      </c>
      <c r="P3" s="31">
        <v>1</v>
      </c>
    </row>
    <row r="4" spans="2:16" x14ac:dyDescent="0.15">
      <c r="B4" t="s">
        <v>31</v>
      </c>
      <c r="D4" t="s">
        <v>51</v>
      </c>
      <c r="F4" t="s">
        <v>56</v>
      </c>
      <c r="K4" s="32" t="s">
        <v>65</v>
      </c>
      <c r="L4" s="28" t="s">
        <v>97</v>
      </c>
      <c r="M4" s="31">
        <v>0.75</v>
      </c>
      <c r="N4" s="31" t="s">
        <v>104</v>
      </c>
      <c r="O4" s="31">
        <v>0.5</v>
      </c>
      <c r="P4" s="31">
        <v>0.66666666666666663</v>
      </c>
    </row>
    <row r="5" spans="2:16" x14ac:dyDescent="0.15">
      <c r="B5" t="s">
        <v>32</v>
      </c>
      <c r="D5" t="s">
        <v>52</v>
      </c>
      <c r="F5" t="s">
        <v>57</v>
      </c>
      <c r="K5" s="32" t="s">
        <v>67</v>
      </c>
      <c r="L5" s="28" t="s">
        <v>97</v>
      </c>
      <c r="M5" s="31">
        <v>0.33333333333333331</v>
      </c>
      <c r="N5" s="31" t="s">
        <v>104</v>
      </c>
      <c r="O5" s="31">
        <v>0.33333333333333331</v>
      </c>
      <c r="P5" s="31">
        <v>1</v>
      </c>
    </row>
    <row r="6" spans="2:16" x14ac:dyDescent="0.15">
      <c r="B6" t="s">
        <v>33</v>
      </c>
      <c r="D6" t="s">
        <v>53</v>
      </c>
      <c r="F6" t="s">
        <v>58</v>
      </c>
      <c r="K6" s="32" t="s">
        <v>69</v>
      </c>
      <c r="L6" s="28" t="s">
        <v>99</v>
      </c>
      <c r="M6" s="31" t="s">
        <v>94</v>
      </c>
      <c r="N6" s="31" t="s">
        <v>104</v>
      </c>
      <c r="O6" s="31">
        <v>0.5</v>
      </c>
      <c r="P6" s="33">
        <v>0.5</v>
      </c>
    </row>
    <row r="7" spans="2:16" x14ac:dyDescent="0.15">
      <c r="B7" t="s">
        <v>34</v>
      </c>
      <c r="D7" t="s">
        <v>54</v>
      </c>
      <c r="F7" t="s">
        <v>59</v>
      </c>
      <c r="K7" s="32" t="s">
        <v>71</v>
      </c>
      <c r="L7" s="28" t="s">
        <v>99</v>
      </c>
      <c r="M7" s="31" t="s">
        <v>94</v>
      </c>
      <c r="N7" s="31" t="s">
        <v>104</v>
      </c>
      <c r="O7" s="31">
        <v>0.5</v>
      </c>
      <c r="P7" s="33">
        <v>0.5</v>
      </c>
    </row>
    <row r="8" spans="2:16" x14ac:dyDescent="0.15">
      <c r="B8" t="s">
        <v>35</v>
      </c>
      <c r="F8" t="s">
        <v>60</v>
      </c>
      <c r="K8" s="32" t="s">
        <v>73</v>
      </c>
      <c r="L8" s="28" t="s">
        <v>96</v>
      </c>
      <c r="M8" s="31" t="s">
        <v>95</v>
      </c>
      <c r="N8" s="31" t="s">
        <v>104</v>
      </c>
      <c r="O8" s="31">
        <v>0.5</v>
      </c>
      <c r="P8" s="33">
        <v>0.5</v>
      </c>
    </row>
    <row r="9" spans="2:16" x14ac:dyDescent="0.15">
      <c r="B9" t="s">
        <v>36</v>
      </c>
      <c r="F9" t="s">
        <v>61</v>
      </c>
      <c r="K9" s="32" t="s">
        <v>75</v>
      </c>
      <c r="L9" s="28" t="s">
        <v>98</v>
      </c>
      <c r="M9" s="31">
        <v>0.66666666666666663</v>
      </c>
      <c r="N9" s="31" t="s">
        <v>104</v>
      </c>
      <c r="O9" s="31">
        <v>0.33333333333333331</v>
      </c>
      <c r="P9" s="33">
        <v>0.5</v>
      </c>
    </row>
    <row r="10" spans="2:16" x14ac:dyDescent="0.15">
      <c r="B10" t="s">
        <v>37</v>
      </c>
      <c r="F10" t="s">
        <v>62</v>
      </c>
      <c r="K10" s="32" t="s">
        <v>77</v>
      </c>
      <c r="L10" s="28" t="s">
        <v>98</v>
      </c>
      <c r="M10" s="31">
        <v>0.66666666666666663</v>
      </c>
      <c r="N10" s="31" t="s">
        <v>104</v>
      </c>
      <c r="O10" s="31">
        <v>0.33333333333333331</v>
      </c>
      <c r="P10" s="33">
        <v>0.5</v>
      </c>
    </row>
    <row r="11" spans="2:16" x14ac:dyDescent="0.15">
      <c r="B11" t="s">
        <v>38</v>
      </c>
      <c r="K11" s="32" t="s">
        <v>79</v>
      </c>
      <c r="L11" s="28" t="s">
        <v>97</v>
      </c>
      <c r="M11" s="31">
        <v>0.5</v>
      </c>
      <c r="N11" s="31" t="s">
        <v>104</v>
      </c>
      <c r="O11" s="31">
        <v>0.5</v>
      </c>
      <c r="P11" s="33">
        <v>1</v>
      </c>
    </row>
    <row r="12" spans="2:16" x14ac:dyDescent="0.15">
      <c r="B12" t="s">
        <v>39</v>
      </c>
      <c r="K12" s="32" t="s">
        <v>81</v>
      </c>
      <c r="L12" s="28" t="s">
        <v>97</v>
      </c>
      <c r="M12" s="31">
        <v>0.5</v>
      </c>
      <c r="N12" s="31" t="s">
        <v>104</v>
      </c>
      <c r="O12" s="31">
        <v>0.5</v>
      </c>
      <c r="P12" s="31">
        <v>1</v>
      </c>
    </row>
    <row r="13" spans="2:16" x14ac:dyDescent="0.15">
      <c r="B13" t="s">
        <v>40</v>
      </c>
      <c r="K13" s="32" t="s">
        <v>83</v>
      </c>
      <c r="L13" s="28" t="s">
        <v>97</v>
      </c>
      <c r="M13" s="31">
        <v>0.5</v>
      </c>
      <c r="N13" s="31" t="s">
        <v>104</v>
      </c>
      <c r="O13" s="31">
        <v>0.5</v>
      </c>
      <c r="P13" s="31">
        <v>1</v>
      </c>
    </row>
    <row r="14" spans="2:16" x14ac:dyDescent="0.15">
      <c r="B14" t="s">
        <v>41</v>
      </c>
      <c r="K14" s="32" t="s">
        <v>85</v>
      </c>
      <c r="L14" s="28" t="s">
        <v>96</v>
      </c>
      <c r="M14" s="31" t="s">
        <v>95</v>
      </c>
      <c r="N14" s="31" t="s">
        <v>106</v>
      </c>
      <c r="O14" s="33" t="s">
        <v>107</v>
      </c>
      <c r="P14" s="31">
        <v>1</v>
      </c>
    </row>
    <row r="15" spans="2:16" x14ac:dyDescent="0.15">
      <c r="B15" t="s">
        <v>42</v>
      </c>
      <c r="K15" s="32" t="s">
        <v>87</v>
      </c>
      <c r="L15" s="28" t="s">
        <v>97</v>
      </c>
      <c r="M15" s="31">
        <v>0.5</v>
      </c>
      <c r="N15" s="31" t="s">
        <v>104</v>
      </c>
      <c r="O15" s="31">
        <v>0.5</v>
      </c>
      <c r="P15" s="31">
        <v>1</v>
      </c>
    </row>
    <row r="16" spans="2:16" x14ac:dyDescent="0.15">
      <c r="B16" t="s">
        <v>43</v>
      </c>
      <c r="K16" s="32" t="s">
        <v>89</v>
      </c>
      <c r="L16" s="28" t="s">
        <v>97</v>
      </c>
      <c r="M16" s="31">
        <v>0.33333333333333331</v>
      </c>
      <c r="N16" s="31" t="s">
        <v>104</v>
      </c>
      <c r="O16" s="31">
        <v>0.33333333333333331</v>
      </c>
      <c r="P16" s="31">
        <v>1</v>
      </c>
    </row>
    <row r="17" spans="2:16" x14ac:dyDescent="0.15">
      <c r="B17" s="32" t="s">
        <v>117</v>
      </c>
      <c r="K17" s="32" t="s">
        <v>115</v>
      </c>
      <c r="L17" s="28" t="s">
        <v>116</v>
      </c>
      <c r="M17" s="31">
        <v>0.33333333333333331</v>
      </c>
      <c r="N17" s="31" t="s">
        <v>106</v>
      </c>
      <c r="O17" s="31">
        <v>0.33333333333333331</v>
      </c>
      <c r="P17" s="31">
        <v>0.33333333333333331</v>
      </c>
    </row>
    <row r="19" spans="2:16" x14ac:dyDescent="0.15">
      <c r="B19" t="s">
        <v>91</v>
      </c>
    </row>
    <row r="21" spans="2:16" x14ac:dyDescent="0.15">
      <c r="B21" t="s">
        <v>64</v>
      </c>
    </row>
    <row r="22" spans="2:16" x14ac:dyDescent="0.15">
      <c r="B22" t="s">
        <v>66</v>
      </c>
    </row>
    <row r="23" spans="2:16" x14ac:dyDescent="0.15">
      <c r="B23" t="s">
        <v>68</v>
      </c>
    </row>
    <row r="24" spans="2:16" x14ac:dyDescent="0.15">
      <c r="B24" t="s">
        <v>70</v>
      </c>
    </row>
    <row r="25" spans="2:16" x14ac:dyDescent="0.15">
      <c r="B25" t="s">
        <v>72</v>
      </c>
    </row>
    <row r="26" spans="2:16" x14ac:dyDescent="0.15">
      <c r="B26" t="s">
        <v>74</v>
      </c>
    </row>
    <row r="27" spans="2:16" x14ac:dyDescent="0.15">
      <c r="B27" t="s">
        <v>76</v>
      </c>
    </row>
    <row r="28" spans="2:16" x14ac:dyDescent="0.15">
      <c r="B28" t="s">
        <v>78</v>
      </c>
    </row>
    <row r="29" spans="2:16" x14ac:dyDescent="0.15">
      <c r="B29" t="s">
        <v>80</v>
      </c>
    </row>
    <row r="30" spans="2:16" x14ac:dyDescent="0.15">
      <c r="B30" t="s">
        <v>82</v>
      </c>
    </row>
    <row r="31" spans="2:16" x14ac:dyDescent="0.15">
      <c r="B31" t="s">
        <v>84</v>
      </c>
    </row>
    <row r="32" spans="2:16" x14ac:dyDescent="0.15">
      <c r="B32" t="s">
        <v>86</v>
      </c>
    </row>
    <row r="33" spans="2:2" x14ac:dyDescent="0.15">
      <c r="B33" t="s">
        <v>88</v>
      </c>
    </row>
    <row r="34" spans="2:2" x14ac:dyDescent="0.15">
      <c r="B34" t="s">
        <v>90</v>
      </c>
    </row>
    <row r="35" spans="2:2" x14ac:dyDescent="0.15">
      <c r="B35" s="32" t="s">
        <v>115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第2号様式_別紙1 経費所要額調</vt:lpstr>
      <vt:lpstr>第2号様式_別紙1 経費所要額調 (記載例)</vt:lpstr>
      <vt:lpstr>管理用（このシートは削除しないでください）</vt:lpstr>
      <vt:lpstr>'第2号様式_別紙1 経費所要額調'!Print_Area</vt:lpstr>
      <vt:lpstr>'第2号様式_別紙1 経費所要額調 (記載例)'!Print_Area</vt:lpstr>
    </vt:vector>
  </TitlesOfParts>
  <Company>厚生労働省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補助金調書　第１号様式</dc:title>
  <dc:creator>石原 寛人(ishihara-hiroto)</dc:creator>
  <cp:lastModifiedBy>福岡県</cp:lastModifiedBy>
  <cp:revision>2</cp:revision>
  <cp:lastPrinted>2022-08-23T01:28:53Z</cp:lastPrinted>
  <dcterms:created xsi:type="dcterms:W3CDTF">2017-10-26T07:12:00Z</dcterms:created>
  <dcterms:modified xsi:type="dcterms:W3CDTF">2024-06-04T05:17:29Z</dcterms:modified>
</cp:coreProperties>
</file>