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78介護保険課（新型コロナ対策）\監査指導第２係\04 R5年度\【国・県要綱】\20230613 HP掲載用（募集開始、申請様式掲載）\01 R4様式\"/>
    </mc:Choice>
  </mc:AlternateContent>
  <bookViews>
    <workbookView xWindow="-28920" yWindow="945" windowWidth="29040" windowHeight="15840" tabRatio="822" activeTab="2"/>
  </bookViews>
  <sheets>
    <sheet name="（はじめにお読みください）" sheetId="25" r:id="rId1"/>
    <sheet name="総括表" sheetId="20" r:id="rId2"/>
    <sheet name="申請額一覧(自動計算) " sheetId="24" r:id="rId3"/>
    <sheet name="個票1" sheetId="55" r:id="rId4"/>
    <sheet name="個票2" sheetId="56" r:id="rId5"/>
    <sheet name="令和４年度交付額一覧" sheetId="44" r:id="rId6"/>
    <sheet name="※個票を追加する場合、個票〇（〇は数字）としてください。" sheetId="52" r:id="rId7"/>
  </sheets>
  <definedNames>
    <definedName name="_xlnm.Print_Area" localSheetId="0">'（はじめにお読みください）'!$A$1:$E$19</definedName>
    <definedName name="_xlnm.Print_Area" localSheetId="3">個票1!$A$1:$AM$97</definedName>
    <definedName name="_xlnm.Print_Area" localSheetId="4">個票2!$A$1:$AM$97</definedName>
    <definedName name="_xlnm.Print_Area" localSheetId="2">'申請額一覧(自動計算) '!$A$1:$O$25</definedName>
    <definedName name="_xlnm.Print_Area" localSheetId="1">総括表!$A$1:$AM$65</definedName>
    <definedName name="_xlnm.Print_Area" localSheetId="5">令和４年度交付額一覧!$A$1:$M$45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4" l="1"/>
  <c r="C137" i="56" l="1"/>
  <c r="B137" i="56"/>
  <c r="C136" i="56"/>
  <c r="B136" i="56"/>
  <c r="C135" i="56"/>
  <c r="B135" i="56"/>
  <c r="C134" i="56"/>
  <c r="B134" i="56"/>
  <c r="C133" i="56"/>
  <c r="B133" i="56"/>
  <c r="C132" i="56"/>
  <c r="B132" i="56"/>
  <c r="C131" i="56"/>
  <c r="B131" i="56"/>
  <c r="C130" i="56"/>
  <c r="B130" i="56"/>
  <c r="C129" i="56"/>
  <c r="B129" i="56"/>
  <c r="C128" i="56"/>
  <c r="B128" i="56"/>
  <c r="C127" i="56"/>
  <c r="B127" i="56"/>
  <c r="C126" i="56"/>
  <c r="B126" i="56"/>
  <c r="C125" i="56"/>
  <c r="B125" i="56"/>
  <c r="C124" i="56"/>
  <c r="B124" i="56"/>
  <c r="C112" i="56"/>
  <c r="B112" i="56"/>
  <c r="C111" i="56"/>
  <c r="B111" i="56"/>
  <c r="F74" i="56"/>
  <c r="AI56" i="56" s="1"/>
  <c r="AA56" i="56"/>
  <c r="F54" i="56"/>
  <c r="AI13" i="56" s="1"/>
  <c r="F48" i="56"/>
  <c r="Z13" i="56" s="1"/>
  <c r="F41" i="56"/>
  <c r="Q13" i="56"/>
  <c r="H13" i="56"/>
  <c r="L7" i="24"/>
  <c r="F7" i="24"/>
  <c r="K7" i="24"/>
  <c r="C137" i="55" l="1"/>
  <c r="B137" i="55"/>
  <c r="C136" i="55"/>
  <c r="B136" i="55"/>
  <c r="C135" i="55"/>
  <c r="B135" i="55"/>
  <c r="C134" i="55"/>
  <c r="B134" i="55"/>
  <c r="C133" i="55"/>
  <c r="B133" i="55"/>
  <c r="C132" i="55"/>
  <c r="B132" i="55"/>
  <c r="C131" i="55"/>
  <c r="B131" i="55"/>
  <c r="C130" i="55"/>
  <c r="B130" i="55"/>
  <c r="C129" i="55"/>
  <c r="B129" i="55"/>
  <c r="C128" i="55"/>
  <c r="B128" i="55"/>
  <c r="C127" i="55"/>
  <c r="B127" i="55"/>
  <c r="C126" i="55"/>
  <c r="B126" i="55"/>
  <c r="C125" i="55"/>
  <c r="B125" i="55"/>
  <c r="C124" i="55"/>
  <c r="B124" i="55"/>
  <c r="C112" i="55"/>
  <c r="B112" i="55"/>
  <c r="C111" i="55"/>
  <c r="B111" i="55"/>
  <c r="F74" i="55"/>
  <c r="AI56" i="55" s="1"/>
  <c r="AA56" i="55"/>
  <c r="F54" i="55"/>
  <c r="AI13" i="55" s="1"/>
  <c r="F48" i="55"/>
  <c r="Z13" i="55" s="1"/>
  <c r="F41" i="55"/>
  <c r="H13" i="55"/>
  <c r="L14" i="24"/>
  <c r="I12" i="24"/>
  <c r="L19" i="24"/>
  <c r="I17" i="24"/>
  <c r="L12" i="24"/>
  <c r="H17" i="24"/>
  <c r="C6" i="24"/>
  <c r="G15" i="24"/>
  <c r="H9" i="24"/>
  <c r="C10" i="24"/>
  <c r="H11" i="24"/>
  <c r="I7" i="24"/>
  <c r="L13" i="24"/>
  <c r="I10" i="24"/>
  <c r="L16" i="24"/>
  <c r="G8" i="24"/>
  <c r="G18" i="24"/>
  <c r="G12" i="24"/>
  <c r="L17" i="24"/>
  <c r="C9" i="24"/>
  <c r="C7" i="24"/>
  <c r="G10" i="24"/>
  <c r="L9" i="24"/>
  <c r="H13" i="24"/>
  <c r="H19" i="24"/>
  <c r="L18" i="24"/>
  <c r="I8" i="24"/>
  <c r="H15" i="24"/>
  <c r="C11" i="24"/>
  <c r="L20" i="24"/>
  <c r="I20" i="24"/>
  <c r="I18" i="24"/>
  <c r="I19" i="24"/>
  <c r="G20" i="24"/>
  <c r="L11" i="24"/>
  <c r="G9" i="24"/>
  <c r="H16" i="24"/>
  <c r="I11" i="24"/>
  <c r="H10" i="24"/>
  <c r="G17" i="24"/>
  <c r="G19" i="24"/>
  <c r="C8" i="24"/>
  <c r="D8" i="24"/>
  <c r="G13" i="24"/>
  <c r="D11" i="24"/>
  <c r="L8" i="24"/>
  <c r="H8" i="24"/>
  <c r="D10" i="24"/>
  <c r="L10" i="24"/>
  <c r="I13" i="24"/>
  <c r="I9" i="24"/>
  <c r="H20" i="24"/>
  <c r="E8" i="24"/>
  <c r="I15" i="24"/>
  <c r="L15" i="24"/>
  <c r="H18" i="24"/>
  <c r="G11" i="24"/>
  <c r="E11" i="24"/>
  <c r="E9" i="24"/>
  <c r="G16" i="24"/>
  <c r="I16" i="24"/>
  <c r="G14" i="24"/>
  <c r="H12" i="24"/>
  <c r="I14" i="24"/>
  <c r="D9" i="24"/>
  <c r="E10" i="24"/>
  <c r="H14" i="24"/>
  <c r="J10" i="24" l="1"/>
  <c r="J9" i="24"/>
  <c r="J11" i="24"/>
  <c r="J8" i="24"/>
  <c r="Q13" i="55"/>
  <c r="F10" i="24"/>
  <c r="F9" i="24"/>
  <c r="F11" i="24"/>
  <c r="F8" i="24"/>
  <c r="K10" i="24"/>
  <c r="K9" i="24"/>
  <c r="K11" i="24"/>
  <c r="K8" i="24"/>
  <c r="G6" i="24"/>
  <c r="G7" i="24"/>
  <c r="H7" i="24"/>
  <c r="M7" i="24" l="1"/>
  <c r="M8" i="24"/>
  <c r="N8" i="24" s="1"/>
  <c r="M10" i="24"/>
  <c r="N10" i="24" s="1"/>
  <c r="M9" i="24"/>
  <c r="N9" i="24" s="1"/>
  <c r="M11" i="24"/>
  <c r="N11" i="24" s="1"/>
  <c r="K35" i="44"/>
  <c r="J35" i="44"/>
  <c r="I35" i="44" s="1"/>
  <c r="H35" i="44"/>
  <c r="G35" i="44"/>
  <c r="F35" i="44" s="1"/>
  <c r="K29" i="44"/>
  <c r="J29" i="44"/>
  <c r="I29" i="44" s="1"/>
  <c r="H29" i="44"/>
  <c r="G29" i="44"/>
  <c r="F29" i="44" s="1"/>
  <c r="K23" i="44"/>
  <c r="J23" i="44"/>
  <c r="I23" i="44" s="1"/>
  <c r="H23" i="44"/>
  <c r="G23" i="44"/>
  <c r="F23" i="44" s="1"/>
  <c r="K17" i="44"/>
  <c r="J17" i="44"/>
  <c r="I17" i="44" s="1"/>
  <c r="H17" i="44"/>
  <c r="G17" i="44"/>
  <c r="F17" i="44" s="1"/>
  <c r="K11" i="44"/>
  <c r="J11" i="44"/>
  <c r="I11" i="44" s="1"/>
  <c r="H11" i="44"/>
  <c r="G11" i="44"/>
  <c r="F11" i="44" s="1"/>
  <c r="E18" i="24"/>
  <c r="D18" i="44"/>
  <c r="C13" i="24"/>
  <c r="C24" i="44"/>
  <c r="C17" i="24"/>
  <c r="D18" i="24"/>
  <c r="E20" i="24"/>
  <c r="E12" i="24"/>
  <c r="D16" i="24"/>
  <c r="D30" i="44"/>
  <c r="C6" i="44"/>
  <c r="E14" i="24"/>
  <c r="D17" i="24"/>
  <c r="C30" i="44"/>
  <c r="E13" i="24"/>
  <c r="C12" i="24"/>
  <c r="C18" i="44"/>
  <c r="E17" i="24"/>
  <c r="D12" i="44"/>
  <c r="D24" i="44"/>
  <c r="E16" i="24"/>
  <c r="C20" i="24"/>
  <c r="D14" i="24"/>
  <c r="L6" i="24"/>
  <c r="D13" i="24"/>
  <c r="E30" i="44"/>
  <c r="D12" i="24"/>
  <c r="C16" i="24"/>
  <c r="D7" i="24"/>
  <c r="D6" i="44"/>
  <c r="D6" i="24"/>
  <c r="C12" i="44"/>
  <c r="E19" i="24"/>
  <c r="C18" i="24"/>
  <c r="C15" i="24"/>
  <c r="D19" i="24"/>
  <c r="E12" i="44"/>
  <c r="C14" i="24"/>
  <c r="E15" i="24"/>
  <c r="E18" i="44"/>
  <c r="E6" i="44"/>
  <c r="E6" i="24"/>
  <c r="I6" i="24"/>
  <c r="D20" i="24"/>
  <c r="E24" i="44"/>
  <c r="D15" i="24"/>
  <c r="C19" i="24"/>
  <c r="K6" i="24" l="1"/>
  <c r="F6" i="24"/>
  <c r="J15" i="24"/>
  <c r="J19" i="24"/>
  <c r="J16" i="24"/>
  <c r="J17" i="24"/>
  <c r="J13" i="24"/>
  <c r="J14" i="24"/>
  <c r="J12" i="24"/>
  <c r="J20" i="24"/>
  <c r="J18" i="24"/>
  <c r="AD55" i="20"/>
  <c r="AD53" i="20"/>
  <c r="AD52" i="20"/>
  <c r="AD50" i="20"/>
  <c r="AD49" i="20"/>
  <c r="AD48" i="20"/>
  <c r="AD47" i="20"/>
  <c r="AD45" i="20"/>
  <c r="AD44" i="20"/>
  <c r="AD43" i="20"/>
  <c r="AD41" i="20"/>
  <c r="AD40" i="20"/>
  <c r="AD39" i="20"/>
  <c r="AD38" i="20"/>
  <c r="AD37" i="20"/>
  <c r="AD35" i="20"/>
  <c r="AD34" i="20"/>
  <c r="AD30" i="20"/>
  <c r="T53" i="20"/>
  <c r="T52" i="20"/>
  <c r="T50" i="20"/>
  <c r="T49" i="20"/>
  <c r="T48" i="20"/>
  <c r="T47" i="20"/>
  <c r="T45" i="20"/>
  <c r="T44" i="20"/>
  <c r="T43" i="20"/>
  <c r="T41" i="20"/>
  <c r="T39" i="20"/>
  <c r="T38" i="20"/>
  <c r="T37" i="20"/>
  <c r="T35" i="20"/>
  <c r="T34" i="20"/>
  <c r="T30" i="20"/>
  <c r="F15" i="24"/>
  <c r="F13" i="24"/>
  <c r="F18" i="24"/>
  <c r="F19" i="24"/>
  <c r="F14" i="24"/>
  <c r="F16" i="24"/>
  <c r="F12" i="24"/>
  <c r="F17" i="24"/>
  <c r="F20" i="24"/>
  <c r="K15" i="24"/>
  <c r="K13" i="24"/>
  <c r="K18" i="24"/>
  <c r="K19" i="24"/>
  <c r="K14" i="24"/>
  <c r="K16" i="24"/>
  <c r="K12" i="24"/>
  <c r="K17" i="24"/>
  <c r="K20" i="24"/>
  <c r="H6" i="24"/>
  <c r="M20" i="24" l="1"/>
  <c r="N20" i="24" s="1"/>
  <c r="M17" i="24"/>
  <c r="N17" i="24" s="1"/>
  <c r="M12" i="24"/>
  <c r="N12" i="24" s="1"/>
  <c r="M16" i="24"/>
  <c r="N16" i="24" s="1"/>
  <c r="M14" i="24"/>
  <c r="N14" i="24" s="1"/>
  <c r="M19" i="24"/>
  <c r="N19" i="24" s="1"/>
  <c r="M18" i="24"/>
  <c r="N18" i="24" s="1"/>
  <c r="M13" i="24"/>
  <c r="N13" i="24" s="1"/>
  <c r="M15" i="24"/>
  <c r="N15" i="24" s="1"/>
  <c r="T55" i="20"/>
  <c r="AD57" i="20"/>
  <c r="T57" i="20"/>
  <c r="X57" i="20"/>
  <c r="X55" i="20"/>
  <c r="X53" i="20"/>
  <c r="X52" i="20"/>
  <c r="X50" i="20"/>
  <c r="X49" i="20"/>
  <c r="X48" i="20"/>
  <c r="X47" i="20"/>
  <c r="X45" i="20"/>
  <c r="X44" i="20"/>
  <c r="X43" i="20"/>
  <c r="X41" i="20"/>
  <c r="X39" i="20"/>
  <c r="X38" i="20"/>
  <c r="X37" i="20"/>
  <c r="X35" i="20"/>
  <c r="X34" i="20"/>
  <c r="X30" i="20"/>
  <c r="AH57" i="20"/>
  <c r="AH55" i="20"/>
  <c r="AH53" i="20"/>
  <c r="AH52" i="20"/>
  <c r="AH50" i="20"/>
  <c r="AH49" i="20"/>
  <c r="AH48" i="20"/>
  <c r="AH47" i="20"/>
  <c r="AH45" i="20"/>
  <c r="AH44" i="20"/>
  <c r="AH43" i="20"/>
  <c r="AH41" i="20"/>
  <c r="AH40" i="20"/>
  <c r="AH39" i="20"/>
  <c r="AH38" i="20"/>
  <c r="AH37" i="20"/>
  <c r="AH35" i="20"/>
  <c r="AH34" i="20"/>
  <c r="AH30" i="20"/>
  <c r="J6" i="24"/>
  <c r="T51" i="20" l="1"/>
  <c r="X51" i="20"/>
  <c r="T27" i="20" l="1"/>
  <c r="X27" i="20"/>
  <c r="M6" i="24"/>
  <c r="AD31" i="20"/>
  <c r="AH31" i="20"/>
  <c r="AH23" i="20"/>
  <c r="X25" i="20"/>
  <c r="T25" i="20"/>
  <c r="AD27" i="20" l="1"/>
  <c r="AH27" i="20"/>
  <c r="N6" i="24"/>
  <c r="AD25" i="20"/>
  <c r="AH25" i="20"/>
  <c r="AD51" i="20"/>
  <c r="AH51" i="20"/>
  <c r="AD28" i="20"/>
  <c r="AH28" i="20"/>
  <c r="AD33" i="20"/>
  <c r="AH33" i="20"/>
  <c r="AD46" i="20"/>
  <c r="AH46" i="20"/>
  <c r="AD54" i="20"/>
  <c r="AH54" i="20"/>
  <c r="AH56" i="20"/>
  <c r="AD56" i="20"/>
  <c r="AD42" i="20"/>
  <c r="AH42" i="20"/>
  <c r="AD23" i="20"/>
  <c r="AD26" i="20"/>
  <c r="AH26" i="20"/>
  <c r="AD36" i="20"/>
  <c r="AH36" i="20"/>
  <c r="AD32" i="20"/>
  <c r="AH32" i="20"/>
  <c r="M21" i="24"/>
  <c r="AD29" i="20"/>
  <c r="AH29" i="20"/>
  <c r="AD24" i="20" l="1"/>
  <c r="AD58" i="20" s="1"/>
  <c r="AH24" i="20"/>
  <c r="AH58" i="20" l="1"/>
  <c r="T28" i="20" l="1"/>
  <c r="X28" i="20"/>
  <c r="T33" i="20"/>
  <c r="X33" i="20"/>
  <c r="T46" i="20"/>
  <c r="X46" i="20"/>
  <c r="T56" i="20"/>
  <c r="X56" i="20"/>
  <c r="T42" i="20"/>
  <c r="X42" i="20"/>
  <c r="X26" i="20"/>
  <c r="T26" i="20"/>
  <c r="X23" i="20"/>
  <c r="T23" i="20"/>
  <c r="T36" i="20"/>
  <c r="X36" i="20"/>
  <c r="X32" i="20"/>
  <c r="T32" i="20"/>
  <c r="T29" i="20"/>
  <c r="X29" i="20"/>
  <c r="T24" i="20"/>
  <c r="X24" i="20"/>
  <c r="T31" i="20"/>
  <c r="X31" i="20"/>
  <c r="J7" i="24"/>
  <c r="N7" i="24" l="1"/>
  <c r="J21" i="24"/>
  <c r="N21" i="24" s="1"/>
  <c r="X54" i="20"/>
  <c r="X58" i="20" s="1"/>
  <c r="T59" i="20" s="1"/>
  <c r="T54" i="20"/>
  <c r="T58" i="20" s="1"/>
</calcChain>
</file>

<file path=xl/comments1.xml><?xml version="1.0" encoding="utf-8"?>
<comments xmlns="http://schemas.openxmlformats.org/spreadsheetml/2006/main">
  <authors>
    <author>福岡県</author>
  </authors>
  <commentList>
    <comment ref="L11" authorId="0" shapeId="0">
      <text>
        <r>
          <rPr>
            <b/>
            <sz val="14"/>
            <color indexed="81"/>
            <rFont val="ＭＳ Ｐゴシック"/>
            <family val="3"/>
            <charset val="128"/>
          </rPr>
          <t>申請日及び太枠をご記入ください。</t>
        </r>
      </text>
    </comment>
    <comment ref="T20" authorId="0" shapeId="0">
      <text>
        <r>
          <rPr>
            <b/>
            <sz val="14"/>
            <color indexed="81"/>
            <rFont val="ＭＳ Ｐゴシック"/>
            <family val="3"/>
            <charset val="128"/>
            <scheme val="minor"/>
          </rPr>
          <t>ここから下は自動計算のため、記載不要です。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福岡県</author>
  </authors>
  <commentList>
    <comment ref="N6" authorId="0" shapeId="0">
      <text>
        <r>
          <rPr>
            <sz val="26"/>
            <color indexed="81"/>
            <rFont val="ＭＳ Ｐゴシック"/>
            <family val="3"/>
            <charset val="128"/>
          </rPr>
          <t xml:space="preserve">申請額一覧（このシート）は自動計算ですので、原則として入力は不要です。
</t>
        </r>
      </text>
    </comment>
    <comment ref="N21" authorId="0" shapeId="0">
      <text>
        <r>
          <rPr>
            <sz val="22"/>
            <color indexed="81"/>
            <rFont val="ＭＳ Ｐゴシック"/>
            <family val="3"/>
            <charset val="128"/>
          </rPr>
          <t>様式第１号（交付申請書（兼）実績報告書の金額はこちらの金額を記載してください。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厚生労働省ネットワークシステム</author>
    <author>福岡県</author>
  </authors>
  <commentList>
    <comment ref="H13" authorId="0" shapeId="0">
      <text>
        <r>
          <rPr>
            <sz val="9"/>
            <color indexed="81"/>
            <rFont val="MS P ゴシック"/>
            <family val="3"/>
            <charset val="128"/>
          </rPr>
          <t>｢サービス種別｣を選択し、定員を入力(短期入所系と入所施設・居住系）することで、基準額が表示されます。</t>
        </r>
      </text>
    </comment>
    <comment ref="A25" authorId="1" shapeId="0">
      <text>
        <r>
          <rPr>
            <b/>
            <sz val="9"/>
            <color indexed="81"/>
            <rFont val="ＭＳ Ｐゴシック"/>
            <family val="3"/>
            <charset val="128"/>
          </rPr>
          <t>費目は一覧から選択してください。
費目のセルをクリックすると、セルの右側にボタンが表示されますので、そこから選択できます。</t>
        </r>
        <r>
          <rPr>
            <sz val="9"/>
            <color indexed="81"/>
            <rFont val="ＭＳ Ｐゴシック"/>
            <family val="3"/>
            <charset val="128"/>
          </rPr>
          <t xml:space="preserve">
</t>
        </r>
        <r>
          <rPr>
            <sz val="9"/>
            <color indexed="81"/>
            <rFont val="ＭＳ Ｐゴシック"/>
            <family val="3"/>
            <charset val="128"/>
          </rPr>
          <t xml:space="preserve">
損害賠償保険加入
宿泊費（帰宅困難職員）
旅費（連携）
自費検査
消毒・清掃
感染性廃棄物処理
衛生用品購入
代替場所確保（使用料）
謝金（同行指導）
旅費（代替場所等）
リース費用（車、自転車）
リース費用（車、自転車）</t>
        </r>
      </text>
    </comment>
    <comment ref="A45" authorId="1" shapeId="0">
      <text>
        <r>
          <rPr>
            <sz val="9"/>
            <color indexed="81"/>
            <rFont val="ＭＳ Ｐゴシック"/>
            <family val="3"/>
            <charset val="128"/>
          </rPr>
          <t>費目は一覧から選択してください。
費目のセルをクリックすると、セルの右側にボタンが表示されますので、そこから選択できます。
緊急雇用
割増賃金・手当
職業紹介料</t>
        </r>
      </text>
    </comment>
    <comment ref="AA56"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A62" authorId="1" shapeId="0">
      <text>
        <r>
          <rPr>
            <b/>
            <sz val="9"/>
            <color indexed="81"/>
            <rFont val="ＭＳ Ｐゴシック"/>
            <family val="3"/>
            <charset val="128"/>
          </rPr>
          <t>費目は一覧から選択してください。
費目のセルをクリックすると、セルの右側にボタンが表示されますので、そこから選択できます。
緊急雇用（職員派遣）
割増賃金・手当（職員派遣）
職業紹介料（職員派遣）
損害賠償保険加入（職員派遣）
旅費・宿泊費（職員派遣）</t>
        </r>
      </text>
    </comment>
  </commentList>
</comments>
</file>

<file path=xl/comments4.xml><?xml version="1.0" encoding="utf-8"?>
<comments xmlns="http://schemas.openxmlformats.org/spreadsheetml/2006/main">
  <authors>
    <author>厚生労働省ネットワークシステム</author>
    <author>福岡県</author>
  </authors>
  <commentList>
    <comment ref="H13" authorId="0" shapeId="0">
      <text>
        <r>
          <rPr>
            <sz val="9"/>
            <color indexed="81"/>
            <rFont val="MS P ゴシック"/>
            <family val="3"/>
            <charset val="128"/>
          </rPr>
          <t>｢サービス種別｣を選択し、定員を入力(短期入所系と入所施設・居住系）することで、基準額が表示されます。</t>
        </r>
      </text>
    </comment>
    <comment ref="A25" authorId="1" shapeId="0">
      <text>
        <r>
          <rPr>
            <b/>
            <sz val="9"/>
            <color indexed="81"/>
            <rFont val="ＭＳ Ｐゴシック"/>
            <family val="3"/>
            <charset val="128"/>
          </rPr>
          <t>費目は一覧から選択してください。
費目のセルをクリックすると、セルの右側にボタンが表示されますので、そこから選択できます。</t>
        </r>
        <r>
          <rPr>
            <sz val="9"/>
            <color indexed="81"/>
            <rFont val="ＭＳ Ｐゴシック"/>
            <family val="3"/>
            <charset val="128"/>
          </rPr>
          <t xml:space="preserve">
</t>
        </r>
        <r>
          <rPr>
            <sz val="9"/>
            <color indexed="81"/>
            <rFont val="ＭＳ Ｐゴシック"/>
            <family val="3"/>
            <charset val="128"/>
          </rPr>
          <t xml:space="preserve">
損害賠償保険加入
宿泊費（帰宅困難職員）
旅費（連携）
自費検査
消毒・清掃
感染性廃棄物処理
衛生用品購入
代替場所確保（使用料）
謝金（同行指導）
旅費（代替場所等）
リース費用（車、自転車）
リース費用（車、自転車）</t>
        </r>
      </text>
    </comment>
    <comment ref="A45" authorId="1" shapeId="0">
      <text>
        <r>
          <rPr>
            <sz val="9"/>
            <color indexed="81"/>
            <rFont val="ＭＳ Ｐゴシック"/>
            <family val="3"/>
            <charset val="128"/>
          </rPr>
          <t>費目は一覧から選択してください。
費目のセルをクリックすると、セルの右側にボタンが表示されますので、そこから選択できます。
緊急雇用
割増賃金・手当
職業紹介料</t>
        </r>
      </text>
    </comment>
    <comment ref="AA56"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A62" authorId="1" shapeId="0">
      <text>
        <r>
          <rPr>
            <b/>
            <sz val="9"/>
            <color indexed="81"/>
            <rFont val="ＭＳ Ｐゴシック"/>
            <family val="3"/>
            <charset val="128"/>
          </rPr>
          <t>費目は一覧から選択してください。
費目のセルをクリックすると、セルの右側にボタンが表示されますので、そこから選択できます。
緊急雇用（職員派遣）
割増賃金・手当（職員派遣）
職業紹介料（職員派遣）
損害賠償保険加入（職員派遣）
旅費・宿泊費（職員派遣）</t>
        </r>
      </text>
    </comment>
  </commentList>
</comments>
</file>

<file path=xl/sharedStrings.xml><?xml version="1.0" encoding="utf-8"?>
<sst xmlns="http://schemas.openxmlformats.org/spreadsheetml/2006/main" count="697" uniqueCount="248">
  <si>
    <t>フリガナ</t>
    <phoneticPr fontId="2"/>
  </si>
  <si>
    <t>日</t>
    <rPh sb="0" eb="1">
      <t>ニチ</t>
    </rPh>
    <phoneticPr fontId="2"/>
  </si>
  <si>
    <t>月</t>
    <rPh sb="0" eb="1">
      <t>ゲツ</t>
    </rPh>
    <phoneticPr fontId="2"/>
  </si>
  <si>
    <t>年</t>
    <rPh sb="0" eb="1">
      <t>ネン</t>
    </rPh>
    <phoneticPr fontId="2"/>
  </si>
  <si>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</si>
  <si>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</si>
  <si>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</si>
  <si>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</si>
  <si>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</si>
  <si>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</si>
  <si>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</si>
  <si>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</si>
  <si>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</si>
  <si>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</si>
  <si>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</si>
  <si>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</si>
  <si>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</si>
  <si>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</si>
  <si>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</si>
  <si>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</si>
  <si>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</si>
  <si>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</si>
  <si>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</si>
  <si>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</si>
  <si>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</si>
  <si>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</si>
  <si>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</si>
  <si>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</si>
  <si>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</si>
  <si>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</si>
  <si>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</si>
  <si>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</si>
  <si>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</si>
  <si>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</si>
  <si>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</si>
  <si>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</si>
  <si>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</si>
  <si>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</si>
  <si>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</si>
  <si>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</si>
  <si>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</si>
  <si>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</si>
  <si>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</si>
  <si>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</si>
  <si>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</si>
  <si>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</si>
  <si>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</si>
  <si>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</si>
  <si>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</si>
  <si>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</si>
  <si>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</si>
  <si>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</si>
  <si>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</si>
  <si>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</si>
  <si>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</si>
  <si>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</si>
  <si>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</si>
  <si>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</si>
  <si>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</si>
  <si>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</si>
  <si>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</si>
  <si>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</si>
  <si>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</si>
  <si>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</si>
  <si>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</si>
  <si>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</si>
  <si>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</si>
  <si>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</si>
  <si>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</si>
  <si>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</si>
  <si>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</si>
  <si>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</si>
  <si>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</si>
  <si>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</si>
  <si>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</si>
  <si>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</si>
  <si>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</si>
  <si>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</si>
  <si>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</si>
  <si>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</si>
  <si>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</si>
  <si>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</si>
  <si>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</si>
  <si>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</si>
  <si>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</si>
  <si>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</si>
  <si>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</si>
  <si>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</si>
  <si>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</si>
  <si>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</si>
  <si>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</si>
  <si>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</si>
  <si>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</si>
  <si>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</si>
  <si>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</si>
  <si>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</si>
  <si>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</si>
  <si>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</si>
  <si>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</si>
  <si>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</si>
  <si>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</si>
  <si>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</si>
  <si>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</si>
  <si>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</si>
  <si>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</si>
  <si>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</si>
  <si>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</si>
  <si>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</si>
  <si>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</si>
  <si>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</si>
  <si>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</si>
  <si>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</si>
  <si>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</si>
  <si>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</si>
  <si>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</si>
  <si>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</si>
  <si>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</si>
  <si>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</si>
  <si>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</si>
  <si>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</si>
  <si>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</si>
  <si>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</si>
  <si>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</si>
  <si>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</si>
  <si>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</si>
  <si>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</si>
  <si>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</si>
  <si>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</si>
  <si>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</si>
  <si>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</si>
  <si>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</si>
  <si>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</si>
  <si>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</si>
  <si>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</si>
  <si>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</si>
  <si>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</si>
  <si>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</si>
  <si>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</si>
  <si>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</si>
  <si>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</si>
  <si>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</si>
  <si>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</si>
  <si>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</si>
  <si>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</si>
  <si>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</si>
  <si>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</si>
  <si>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</si>
  <si>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</si>
  <si>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</si>
  <si>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</si>
  <si>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</si>
  <si>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</si>
  <si>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</si>
  <si>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</si>
  <si>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</si>
  <si>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</si>
  <si>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</si>
  <si>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</si>
  <si>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</si>
  <si>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</si>
  <si>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</si>
  <si>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</si>
  <si>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</si>
  <si>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</si>
  <si>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</si>
  <si>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</si>
  <si>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</si>
  <si>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</si>
  <si>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</si>
  <si>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</si>
  <si>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所要額②(円)</t>
    <rPh sb="0" eb="3">
      <t>ショヨウガク</t>
    </rPh>
    <rPh sb="5" eb="6">
      <t>エン</t>
    </rPh>
    <phoneticPr fontId="2"/>
  </si>
  <si>
    <t>合計</t>
    <phoneticPr fontId="2"/>
  </si>
  <si>
    <t>所要額②(c)</t>
    <rPh sb="0" eb="3">
      <t>ショヨウガク</t>
    </rPh>
    <phoneticPr fontId="2"/>
  </si>
  <si>
    <t>（ア）･･･新型コロナウイルス感染者が発生又は濃厚接触者に対応した介護サービス事業所・施設等（休業要請を受けた事業所・施設等</t>
    <phoneticPr fontId="2"/>
  </si>
  <si>
    <t>を含む）</t>
  </si>
  <si>
    <t>人数・日数等</t>
    <rPh sb="0" eb="2">
      <t>ニンズウ</t>
    </rPh>
    <rPh sb="3" eb="5">
      <t>ニッスウ</t>
    </rPh>
    <rPh sb="5" eb="6">
      <t>トウ</t>
    </rPh>
    <phoneticPr fontId="2"/>
  </si>
  <si>
    <t>（様式第１号は令和４年度分と令和５年度分に分けて作成すること）</t>
    <phoneticPr fontId="2"/>
  </si>
  <si>
    <t>（様式第１号　別表４）交付額一覧</t>
    <rPh sb="7" eb="9">
      <t>ベッピョウ</t>
    </rPh>
    <rPh sb="11" eb="14">
      <t>コウフガク</t>
    </rPh>
    <rPh sb="14" eb="16">
      <t>イチラン</t>
    </rPh>
    <phoneticPr fontId="2"/>
  </si>
  <si>
    <t>事業所・施設名</t>
    <rPh sb="0" eb="3">
      <t>ジギョウショ</t>
    </rPh>
    <rPh sb="4" eb="7">
      <t>シセツメイ</t>
    </rPh>
    <phoneticPr fontId="2"/>
  </si>
  <si>
    <t>（ア）、（イ）</t>
    <phoneticPr fontId="2"/>
  </si>
  <si>
    <t>（ウ）</t>
    <phoneticPr fontId="2"/>
  </si>
  <si>
    <t>額の確定
通知書番号(g)</t>
    <rPh sb="0" eb="1">
      <t>ガク</t>
    </rPh>
    <rPh sb="2" eb="4">
      <t>カクテイ</t>
    </rPh>
    <rPh sb="5" eb="8">
      <t>ツウチショ</t>
    </rPh>
    <rPh sb="8" eb="10">
      <t>バンゴウ</t>
    </rPh>
    <phoneticPr fontId="2"/>
  </si>
  <si>
    <t>交付決定額(b)</t>
    <rPh sb="0" eb="4">
      <t>コウフケッテイ</t>
    </rPh>
    <rPh sb="4" eb="5">
      <t>ガク</t>
    </rPh>
    <phoneticPr fontId="2"/>
  </si>
  <si>
    <t>交付済額(c)</t>
    <rPh sb="0" eb="3">
      <t>コウフズ</t>
    </rPh>
    <rPh sb="3" eb="4">
      <t>ガク</t>
    </rPh>
    <phoneticPr fontId="2"/>
  </si>
  <si>
    <t>基準単価(ｄ)</t>
    <rPh sb="0" eb="2">
      <t>キジュン</t>
    </rPh>
    <rPh sb="2" eb="4">
      <t>タンカ</t>
    </rPh>
    <phoneticPr fontId="2"/>
  </si>
  <si>
    <t>交付決定額(e)</t>
    <rPh sb="0" eb="4">
      <t>コウフケッテイ</t>
    </rPh>
    <rPh sb="4" eb="5">
      <t>ガク</t>
    </rPh>
    <phoneticPr fontId="2"/>
  </si>
  <si>
    <t>交付済額(f)</t>
    <rPh sb="0" eb="3">
      <t>コウフズ</t>
    </rPh>
    <rPh sb="3" eb="4">
      <t>ガク</t>
    </rPh>
    <phoneticPr fontId="2"/>
  </si>
  <si>
    <t>第　　　号</t>
    <rPh sb="0" eb="1">
      <t>ダイ</t>
    </rPh>
    <rPh sb="4" eb="5">
      <t>ゴウ</t>
    </rPh>
    <phoneticPr fontId="2"/>
  </si>
  <si>
    <t>　列の挿入は絶対に行わないこと。（列が足りない場合のみ挿入）</t>
    <rPh sb="1" eb="2">
      <t>レツ</t>
    </rPh>
    <rPh sb="3" eb="5">
      <t>ソウニュウ</t>
    </rPh>
    <rPh sb="6" eb="8">
      <t>ゼッタイ</t>
    </rPh>
    <rPh sb="9" eb="10">
      <t>オコナ</t>
    </rPh>
    <rPh sb="17" eb="18">
      <t>レツ</t>
    </rPh>
    <rPh sb="19" eb="20">
      <t>タ</t>
    </rPh>
    <rPh sb="23" eb="25">
      <t>バアイ</t>
    </rPh>
    <rPh sb="27" eb="29">
      <t>ソウニュウ</t>
    </rPh>
    <phoneticPr fontId="2"/>
  </si>
  <si>
    <t>　「交付決定額(b)」及び「交付済額(c)」は、「緊急時介護人材確保・職場環境復旧等支援事業実施要綱」の別表に記載された基準単価を記入すること。（自動計算）</t>
    <rPh sb="2" eb="7">
      <t>コウフケッテイガク</t>
    </rPh>
    <rPh sb="11" eb="12">
      <t>オヨ</t>
    </rPh>
    <rPh sb="14" eb="17">
      <t>コウフズ</t>
    </rPh>
    <rPh sb="17" eb="18">
      <t>ガク</t>
    </rPh>
    <rPh sb="46" eb="48">
      <t>ジッシ</t>
    </rPh>
    <rPh sb="48" eb="50">
      <t>ヨウコウ</t>
    </rPh>
    <rPh sb="52" eb="54">
      <t>ベッピョウ</t>
    </rPh>
    <rPh sb="73" eb="77">
      <t>ジドウケイサン</t>
    </rPh>
    <phoneticPr fontId="2"/>
  </si>
  <si>
    <t>　「交付決定額(b)」及び「交付決定額(e)」は「交付決定（及び額の確定）通知書」に記載されている決定額（千円未満切り捨て）を記入すること。</t>
    <rPh sb="2" eb="4">
      <t>コウフ</t>
    </rPh>
    <rPh sb="4" eb="6">
      <t>ケッテイ</t>
    </rPh>
    <rPh sb="6" eb="7">
      <t>ガク</t>
    </rPh>
    <rPh sb="11" eb="12">
      <t>オヨ</t>
    </rPh>
    <rPh sb="14" eb="16">
      <t>コウフ</t>
    </rPh>
    <rPh sb="16" eb="18">
      <t>ケッテイ</t>
    </rPh>
    <rPh sb="18" eb="19">
      <t>ガク</t>
    </rPh>
    <rPh sb="25" eb="27">
      <t>コウフ</t>
    </rPh>
    <rPh sb="27" eb="29">
      <t>ケッテイ</t>
    </rPh>
    <rPh sb="37" eb="40">
      <t>ツウチショ</t>
    </rPh>
    <rPh sb="42" eb="44">
      <t>キサイ</t>
    </rPh>
    <rPh sb="49" eb="51">
      <t>ケッテイ</t>
    </rPh>
    <rPh sb="51" eb="52">
      <t>ガク</t>
    </rPh>
    <rPh sb="53" eb="54">
      <t>セン</t>
    </rPh>
    <rPh sb="54" eb="57">
      <t>エンミマン</t>
    </rPh>
    <rPh sb="57" eb="58">
      <t>キ</t>
    </rPh>
    <rPh sb="59" eb="60">
      <t>ス</t>
    </rPh>
    <rPh sb="63" eb="65">
      <t>キニュウ</t>
    </rPh>
    <phoneticPr fontId="2"/>
  </si>
  <si>
    <t>　「交付済額(c)」及び「交付済額(f)」は、口座に振り込まれた金額を記入すること。</t>
    <rPh sb="2" eb="4">
      <t>コウフ</t>
    </rPh>
    <rPh sb="4" eb="5">
      <t>ズ</t>
    </rPh>
    <rPh sb="5" eb="6">
      <t>ガク</t>
    </rPh>
    <rPh sb="10" eb="11">
      <t>オヨ</t>
    </rPh>
    <rPh sb="13" eb="15">
      <t>コウフ</t>
    </rPh>
    <rPh sb="15" eb="16">
      <t>スミ</t>
    </rPh>
    <rPh sb="16" eb="17">
      <t>ガク</t>
    </rPh>
    <rPh sb="23" eb="25">
      <t>コウザ</t>
    </rPh>
    <rPh sb="26" eb="27">
      <t>フ</t>
    </rPh>
    <rPh sb="28" eb="29">
      <t>コ</t>
    </rPh>
    <rPh sb="32" eb="34">
      <t>キンガク</t>
    </rPh>
    <rPh sb="35" eb="37">
      <t>キニュウ</t>
    </rPh>
    <phoneticPr fontId="2"/>
  </si>
  <si>
    <t>　「額の確定通知番号(g)」は、「（交付決定及び）額の確定通知書」右上の番号を記入すること。</t>
    <rPh sb="2" eb="3">
      <t>ガク</t>
    </rPh>
    <rPh sb="4" eb="6">
      <t>カクテイ</t>
    </rPh>
    <rPh sb="6" eb="8">
      <t>ツウチ</t>
    </rPh>
    <rPh sb="8" eb="10">
      <t>バンゴウ</t>
    </rPh>
    <rPh sb="18" eb="20">
      <t>コウフ</t>
    </rPh>
    <rPh sb="20" eb="22">
      <t>ケッテイ</t>
    </rPh>
    <rPh sb="22" eb="23">
      <t>オヨ</t>
    </rPh>
    <rPh sb="25" eb="26">
      <t>ガク</t>
    </rPh>
    <rPh sb="27" eb="29">
      <t>カクテイ</t>
    </rPh>
    <rPh sb="29" eb="32">
      <t>ツウチショ</t>
    </rPh>
    <rPh sb="33" eb="35">
      <t>ミギウエ</t>
    </rPh>
    <rPh sb="36" eb="38">
      <t>バンゴウ</t>
    </rPh>
    <rPh sb="39" eb="41">
      <t>キニュウ</t>
    </rPh>
    <phoneticPr fontId="2"/>
  </si>
  <si>
    <t>　交付額がない場合は「備考」欄に該当ない旨を記入すること。</t>
    <rPh sb="1" eb="4">
      <t>コウフガク</t>
    </rPh>
    <rPh sb="7" eb="9">
      <t>バアイ</t>
    </rPh>
    <rPh sb="11" eb="13">
      <t>ビコウ</t>
    </rPh>
    <rPh sb="14" eb="15">
      <t>ラン</t>
    </rPh>
    <rPh sb="16" eb="18">
      <t>ガイトウ</t>
    </rPh>
    <rPh sb="20" eb="21">
      <t>ムネ</t>
    </rPh>
    <rPh sb="22" eb="24">
      <t>キニュウ</t>
    </rPh>
    <phoneticPr fontId="2"/>
  </si>
  <si>
    <t>　別表４は、重複して補助金を申請しないように作成するものであるため、虚偽または誤った内容を記載した場合は、補助金の返還を命ずることがある。</t>
    <rPh sb="1" eb="3">
      <t>ベッピョウ</t>
    </rPh>
    <rPh sb="6" eb="8">
      <t>ジュウフク</t>
    </rPh>
    <rPh sb="10" eb="13">
      <t>ホジョキン</t>
    </rPh>
    <rPh sb="14" eb="16">
      <t>シンセイ</t>
    </rPh>
    <rPh sb="22" eb="24">
      <t>サクセイ</t>
    </rPh>
    <rPh sb="34" eb="36">
      <t>キョギ</t>
    </rPh>
    <rPh sb="39" eb="40">
      <t>アヤマ</t>
    </rPh>
    <rPh sb="42" eb="44">
      <t>ナイヨウ</t>
    </rPh>
    <rPh sb="45" eb="47">
      <t>キサイ</t>
    </rPh>
    <rPh sb="49" eb="51">
      <t>バアイ</t>
    </rPh>
    <rPh sb="53" eb="56">
      <t>ホジョキン</t>
    </rPh>
    <rPh sb="57" eb="59">
      <t>ヘンカン</t>
    </rPh>
    <rPh sb="60" eb="61">
      <t>メイ</t>
    </rPh>
    <phoneticPr fontId="2"/>
  </si>
  <si>
    <t>（様式第１号　別表１）総括表</t>
    <rPh sb="1" eb="3">
      <t>ヨウシキ</t>
    </rPh>
    <rPh sb="3" eb="4">
      <t>ダイ</t>
    </rPh>
    <rPh sb="5" eb="6">
      <t>ゴウ</t>
    </rPh>
    <rPh sb="7" eb="9">
      <t>ベッピョウ</t>
    </rPh>
    <rPh sb="11" eb="14">
      <t>ソウカツヒョウ</t>
    </rPh>
    <phoneticPr fontId="2"/>
  </si>
  <si>
    <t>名　　称（法人名）</t>
    <rPh sb="0" eb="1">
      <t>ナ</t>
    </rPh>
    <rPh sb="3" eb="4">
      <t>ショウ</t>
    </rPh>
    <phoneticPr fontId="2"/>
  </si>
  <si>
    <t>（注）･･･令和４年度分と令和５年度分に分けて作成すること。</t>
    <rPh sb="1" eb="2">
      <t>チュウ</t>
    </rPh>
    <rPh sb="6" eb="8">
      <t>レイワ</t>
    </rPh>
    <rPh sb="9" eb="11">
      <t>ネンド</t>
    </rPh>
    <rPh sb="11" eb="12">
      <t>ブン</t>
    </rPh>
    <rPh sb="13" eb="15">
      <t>レイワ</t>
    </rPh>
    <rPh sb="16" eb="18">
      <t>ネンド</t>
    </rPh>
    <rPh sb="18" eb="19">
      <t>ブン</t>
    </rPh>
    <rPh sb="20" eb="21">
      <t>ワ</t>
    </rPh>
    <rPh sb="23" eb="25">
      <t>サクセイ</t>
    </rPh>
    <phoneticPr fontId="2"/>
  </si>
  <si>
    <t>（様式第１号　別表２）事業所・施設別申請額一覧</t>
    <rPh sb="7" eb="9">
      <t>ベッピョウ</t>
    </rPh>
    <rPh sb="11" eb="14">
      <t>ジギョウショ</t>
    </rPh>
    <rPh sb="15" eb="17">
      <t>シセツ</t>
    </rPh>
    <rPh sb="17" eb="18">
      <t>ベツ</t>
    </rPh>
    <rPh sb="18" eb="21">
      <t>シンセイガク</t>
    </rPh>
    <rPh sb="21" eb="23">
      <t>イチラン</t>
    </rPh>
    <phoneticPr fontId="2"/>
  </si>
  <si>
    <t>　令和４年度分と令和５年度分に分けて作成すること。</t>
    <rPh sb="1" eb="3">
      <t>レイワ</t>
    </rPh>
    <rPh sb="4" eb="6">
      <t>ネンド</t>
    </rPh>
    <rPh sb="6" eb="7">
      <t>ブン</t>
    </rPh>
    <rPh sb="8" eb="10">
      <t>レイワ</t>
    </rPh>
    <rPh sb="11" eb="13">
      <t>ネンド</t>
    </rPh>
    <rPh sb="13" eb="14">
      <t>ブン</t>
    </rPh>
    <rPh sb="15" eb="16">
      <t>ワ</t>
    </rPh>
    <rPh sb="18" eb="20">
      <t>サクセイ</t>
    </rPh>
    <phoneticPr fontId="2"/>
  </si>
  <si>
    <t>（様式第１号　別表３）事業所・施設別個票</t>
    <rPh sb="7" eb="9">
      <t>ベッピョウ</t>
    </rPh>
    <rPh sb="11" eb="14">
      <t>ジギョウショ</t>
    </rPh>
    <rPh sb="15" eb="17">
      <t>シセツ</t>
    </rPh>
    <rPh sb="17" eb="18">
      <t>ベツ</t>
    </rPh>
    <rPh sb="18" eb="20">
      <t>コヒョウ</t>
    </rPh>
    <phoneticPr fontId="2"/>
  </si>
  <si>
    <t>本Excelを各事業所に配布し、別表３（個票）を記入するように依頼　</t>
    <rPh sb="0" eb="1">
      <t>ホン</t>
    </rPh>
    <rPh sb="7" eb="8">
      <t>カク</t>
    </rPh>
    <rPh sb="8" eb="11">
      <t>ジギョウショ</t>
    </rPh>
    <rPh sb="12" eb="14">
      <t>ハイフ</t>
    </rPh>
    <rPh sb="16" eb="18">
      <t>ベッピョウ</t>
    </rPh>
    <rPh sb="20" eb="22">
      <t>コヒョウ</t>
    </rPh>
    <rPh sb="24" eb="26">
      <t>キニュウ</t>
    </rPh>
    <rPh sb="31" eb="33">
      <t>イライ</t>
    </rPh>
    <phoneticPr fontId="2"/>
  </si>
  <si>
    <t xml:space="preserve">別表３（個票●）の着色セルを入力（黄色セル：必要情報の入力・該当する取組内容のチェック、緑色セル：クリックしてプルダウンから選択）し、事業者（法人本部）へ返送
</t>
    <rPh sb="0" eb="2">
      <t>ベッピョウ</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</si>
  <si>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別表２（事業所・施設別申請額一覧）に全事業所分が正しく反映されているか確認（15事業所以上ある場合には6行目～15行目を行ごとコピーし、16行目に右クリック→「コピーしたセルの挿入」で挿入すること。）</t>
    <rPh sb="0" eb="2">
      <t>ベッピョウ</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</si>
  <si>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個票及び別表２の内容が別表１（総括表）にも正しく反映されていることを確認するとともに、別表１の記入欄（黄色セル）を記載</t>
    <rPh sb="0" eb="2">
      <t>コヒョウ</t>
    </rPh>
    <rPh sb="2" eb="3">
      <t>オヨ</t>
    </rPh>
    <rPh sb="4" eb="6">
      <t>ベッピョウ</t>
    </rPh>
    <rPh sb="8" eb="10">
      <t>ナイヨウ</t>
    </rPh>
    <rPh sb="11" eb="13">
      <t>ベッピョウ</t>
    </rPh>
    <rPh sb="15" eb="18">
      <t>ソウカツヒョウ</t>
    </rPh>
    <rPh sb="21" eb="22">
      <t>タダ</t>
    </rPh>
    <rPh sb="24" eb="26">
      <t>ハンエイ</t>
    </rPh>
    <rPh sb="34" eb="36">
      <t>カクニン</t>
    </rPh>
    <rPh sb="43" eb="45">
      <t>ベッピョウ</t>
    </rPh>
    <rPh sb="47" eb="50">
      <t>キニュウラン</t>
    </rPh>
    <rPh sb="51" eb="53">
      <t>キイロ</t>
    </rPh>
    <rPh sb="57" eb="59">
      <t>キサイ</t>
    </rPh>
    <phoneticPr fontId="2"/>
  </si>
  <si>
    <t>＜積算内訳③：施設内療養費分＞</t>
    <rPh sb="1" eb="3">
      <t>セキサン</t>
    </rPh>
    <rPh sb="3" eb="5">
      <t>ウチワケ</t>
    </rPh>
    <rPh sb="7" eb="10">
      <t>シセツナイ</t>
    </rPh>
    <rPh sb="10" eb="12">
      <t>リョウヨウ</t>
    </rPh>
    <rPh sb="12" eb="13">
      <t>ヒ</t>
    </rPh>
    <rPh sb="13" eb="14">
      <t>ブン</t>
    </rPh>
    <phoneticPr fontId="2"/>
  </si>
  <si>
    <t>＜積算内訳②：緊急雇用、割増賃金・手当分＞</t>
    <rPh sb="1" eb="3">
      <t>セキサン</t>
    </rPh>
    <rPh sb="3" eb="5">
      <t>ウチワケ</t>
    </rPh>
    <rPh sb="7" eb="9">
      <t>キンキュウ</t>
    </rPh>
    <rPh sb="9" eb="11">
      <t>コヨウ</t>
    </rPh>
    <rPh sb="12" eb="14">
      <t>ワリマシ</t>
    </rPh>
    <rPh sb="14" eb="16">
      <t>チンギン</t>
    </rPh>
    <rPh sb="17" eb="19">
      <t>テアテ</t>
    </rPh>
    <rPh sb="19" eb="20">
      <t>ブン</t>
    </rPh>
    <phoneticPr fontId="2"/>
  </si>
  <si>
    <t>所要額③(円)</t>
    <rPh sb="0" eb="3">
      <t>ショヨウガク</t>
    </rPh>
    <rPh sb="5" eb="6">
      <t>エン</t>
    </rPh>
    <phoneticPr fontId="2"/>
  </si>
  <si>
    <t>＜積算内訳①：②及び③を除く経費＞</t>
    <rPh sb="1" eb="3">
      <t>セキサン</t>
    </rPh>
    <rPh sb="3" eb="5">
      <t>ウチワケ</t>
    </rPh>
    <rPh sb="8" eb="9">
      <t>オヨ</t>
    </rPh>
    <rPh sb="12" eb="13">
      <t>ノゾ</t>
    </rPh>
    <rPh sb="14" eb="16">
      <t>ケイヒ</t>
    </rPh>
    <phoneticPr fontId="2"/>
  </si>
  <si>
    <t>所要額③(d)</t>
    <rPh sb="0" eb="3">
      <t>ショヨウガク</t>
    </rPh>
    <phoneticPr fontId="2"/>
  </si>
  <si>
    <t>通常分</t>
    <phoneticPr fontId="2"/>
  </si>
  <si>
    <t>追加補助分</t>
    <rPh sb="2" eb="4">
      <t>ホジョ</t>
    </rPh>
    <phoneticPr fontId="2"/>
  </si>
  <si>
    <t>人数・単価・日数（時間）等</t>
    <rPh sb="0" eb="2">
      <t>ニンズウ</t>
    </rPh>
    <rPh sb="3" eb="5">
      <t>タンカ</t>
    </rPh>
    <rPh sb="6" eb="8">
      <t>ニッスウ</t>
    </rPh>
    <rPh sb="9" eb="11">
      <t>ジカン</t>
    </rPh>
    <rPh sb="12" eb="13">
      <t>トウ</t>
    </rPh>
    <phoneticPr fontId="2"/>
  </si>
  <si>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</si>
  <si>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</si>
  <si>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</si>
  <si>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</si>
  <si>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</si>
  <si>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</si>
  <si>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消毒・清掃</t>
    <rPh sb="0" eb="2">
      <t>ショウドク</t>
    </rPh>
    <rPh sb="3" eb="5">
      <t>セイソウ</t>
    </rPh>
    <phoneticPr fontId="1"/>
  </si>
  <si>
    <t>感染性廃棄物処理</t>
    <rPh sb="0" eb="3">
      <t>カンセンセイ</t>
    </rPh>
    <rPh sb="3" eb="6">
      <t>ハイキブツ</t>
    </rPh>
    <rPh sb="6" eb="8">
      <t>ショリ</t>
    </rPh>
    <phoneticPr fontId="1"/>
  </si>
  <si>
    <t>衛生用品
購入</t>
    <rPh sb="0" eb="2">
      <t>エイセイ</t>
    </rPh>
    <rPh sb="2" eb="4">
      <t>ヨウヒン</t>
    </rPh>
    <rPh sb="5" eb="7">
      <t>コウニュウ</t>
    </rPh>
    <phoneticPr fontId="1"/>
  </si>
  <si>
    <t>代替場所確保（使用料）</t>
    <rPh sb="0" eb="2">
      <t>ダイタイ</t>
    </rPh>
    <rPh sb="2" eb="4">
      <t>バショ</t>
    </rPh>
    <rPh sb="4" eb="6">
      <t>カクホ</t>
    </rPh>
    <rPh sb="7" eb="10">
      <t>シヨウリョウ</t>
    </rPh>
    <phoneticPr fontId="1"/>
  </si>
  <si>
    <t>謝金（同行指導）</t>
    <rPh sb="0" eb="2">
      <t>シャキン</t>
    </rPh>
    <rPh sb="3" eb="5">
      <t>ドウコウ</t>
    </rPh>
    <rPh sb="5" eb="7">
      <t>シドウ</t>
    </rPh>
    <phoneticPr fontId="1"/>
  </si>
  <si>
    <t>旅費
（代替場所等）</t>
    <rPh sb="0" eb="2">
      <t>リョヒ</t>
    </rPh>
    <rPh sb="4" eb="6">
      <t>ダイタイ</t>
    </rPh>
    <rPh sb="6" eb="8">
      <t>バショ</t>
    </rPh>
    <rPh sb="8" eb="9">
      <t>トウ</t>
    </rPh>
    <phoneticPr fontId="1"/>
  </si>
  <si>
    <t>リース費用（車、自転車）</t>
    <rPh sb="3" eb="5">
      <t>ヒヨウ</t>
    </rPh>
    <rPh sb="6" eb="7">
      <t>クルマ</t>
    </rPh>
    <rPh sb="8" eb="11">
      <t>ジテンシャ</t>
    </rPh>
    <phoneticPr fontId="1"/>
  </si>
  <si>
    <t>自費検査</t>
    <rPh sb="0" eb="2">
      <t>ジヒ</t>
    </rPh>
    <rPh sb="2" eb="4">
      <t>ケンサ</t>
    </rPh>
    <phoneticPr fontId="1"/>
  </si>
  <si>
    <t xml:space="preserve">合　　計 </t>
    <rPh sb="0" eb="1">
      <t>ゴウ</t>
    </rPh>
    <rPh sb="3" eb="4">
      <t>ケイ</t>
    </rPh>
    <phoneticPr fontId="2"/>
  </si>
  <si>
    <t>申請額計(i)</t>
    <rPh sb="0" eb="3">
      <t>シンセイガク</t>
    </rPh>
    <rPh sb="3" eb="4">
      <t>ケイ</t>
    </rPh>
    <phoneticPr fontId="2"/>
  </si>
  <si>
    <t>申請額(e)</t>
    <rPh sb="0" eb="3">
      <t>シンセイガク</t>
    </rPh>
    <phoneticPr fontId="2"/>
  </si>
  <si>
    <t>基準単価(f)</t>
    <rPh sb="0" eb="2">
      <t>キジュン</t>
    </rPh>
    <rPh sb="2" eb="4">
      <t>タンカ</t>
    </rPh>
    <phoneticPr fontId="2"/>
  </si>
  <si>
    <t>所要額(g)</t>
    <rPh sb="0" eb="3">
      <t>ショヨウガク</t>
    </rPh>
    <phoneticPr fontId="2"/>
  </si>
  <si>
    <t>申請額(h)</t>
    <rPh sb="0" eb="3">
      <t>シンセイガク</t>
    </rPh>
    <phoneticPr fontId="2"/>
  </si>
  <si>
    <t>所要額①(b)</t>
    <rPh sb="0" eb="3">
      <t>ショヨウガク</t>
    </rPh>
    <phoneticPr fontId="2"/>
  </si>
  <si>
    <t>　　令和</t>
    <rPh sb="2" eb="4">
      <t>レイワ</t>
    </rPh>
    <phoneticPr fontId="2"/>
  </si>
  <si>
    <t>補助金申請書総括表（令和４年４月１日～令和５年３月３１日にかかった経費）</t>
    <rPh sb="0" eb="3">
      <t>ホジョキン</t>
    </rPh>
    <rPh sb="3" eb="6">
      <t>シンセイショ</t>
    </rPh>
    <rPh sb="6" eb="9">
      <t>ソウカツヒョウ</t>
    </rPh>
    <rPh sb="10" eb="12">
      <t>レイワ</t>
    </rPh>
    <rPh sb="13" eb="14">
      <t>ネン</t>
    </rPh>
    <rPh sb="15" eb="16">
      <t>ガツ</t>
    </rPh>
    <rPh sb="17" eb="18">
      <t>ニチ</t>
    </rPh>
    <rPh sb="19" eb="21">
      <t>レイワ</t>
    </rPh>
    <rPh sb="22" eb="23">
      <t>ネン</t>
    </rPh>
    <rPh sb="24" eb="25">
      <t>ガツ</t>
    </rPh>
    <rPh sb="27" eb="28">
      <t>ニチ</t>
    </rPh>
    <rPh sb="33" eb="35">
      <t>ケイヒ</t>
    </rPh>
    <phoneticPr fontId="2"/>
  </si>
  <si>
    <r>
      <t>所要額①</t>
    </r>
    <r>
      <rPr>
        <sz val="4"/>
        <rFont val="ＭＳ 明朝"/>
        <family val="1"/>
        <charset val="128"/>
      </rPr>
      <t xml:space="preserve">
(①及び②を除く経費)</t>
    </r>
    <rPh sb="0" eb="3">
      <t>ショヨウガク</t>
    </rPh>
    <rPh sb="7" eb="8">
      <t>オヨ</t>
    </rPh>
    <rPh sb="11" eb="12">
      <t>ノゾ</t>
    </rPh>
    <rPh sb="13" eb="15">
      <t>ケイヒ</t>
    </rPh>
    <phoneticPr fontId="2"/>
  </si>
  <si>
    <r>
      <t xml:space="preserve">所要額②
</t>
    </r>
    <r>
      <rPr>
        <sz val="3"/>
        <rFont val="ＭＳ 明朝"/>
        <family val="1"/>
        <charset val="128"/>
      </rPr>
      <t>(緊急雇用、割増賃金・手当分)</t>
    </r>
    <rPh sb="0" eb="3">
      <t>ショヨウガク</t>
    </rPh>
    <rPh sb="6" eb="8">
      <t>キンキュウ</t>
    </rPh>
    <rPh sb="8" eb="10">
      <t>コヨウ</t>
    </rPh>
    <rPh sb="11" eb="13">
      <t>ワリマシ</t>
    </rPh>
    <rPh sb="13" eb="15">
      <t>チンギン</t>
    </rPh>
    <rPh sb="16" eb="18">
      <t>テアテ</t>
    </rPh>
    <rPh sb="18" eb="19">
      <t>ブン</t>
    </rPh>
    <phoneticPr fontId="2"/>
  </si>
  <si>
    <r>
      <t xml:space="preserve">所要額③
</t>
    </r>
    <r>
      <rPr>
        <sz val="4"/>
        <rFont val="ＭＳ 明朝"/>
        <family val="1"/>
        <charset val="128"/>
      </rPr>
      <t>(施設内療養費分)</t>
    </r>
    <rPh sb="0" eb="3">
      <t>ショヨウガク</t>
    </rPh>
    <rPh sb="6" eb="9">
      <t>シセツナイ</t>
    </rPh>
    <rPh sb="9" eb="11">
      <t>リョウヨウ</t>
    </rPh>
    <rPh sb="11" eb="12">
      <t>ヒ</t>
    </rPh>
    <rPh sb="12" eb="13">
      <t>ブン</t>
    </rPh>
    <phoneticPr fontId="2"/>
  </si>
  <si>
    <t>所要額①(円)</t>
    <rPh sb="0" eb="3">
      <t>ショヨウガク</t>
    </rPh>
    <rPh sb="5" eb="6">
      <t>エン</t>
    </rPh>
    <phoneticPr fontId="2"/>
  </si>
  <si>
    <t>令和５年度緊急時介護人材確保・職場環境復旧等支援事業</t>
    <phoneticPr fontId="2"/>
  </si>
  <si>
    <t>　令和４年４月１日から令和５年３月３１日までにかかった経費を１度でも申請している場合は、上記記載の上、提出すること。</t>
    <rPh sb="1" eb="3">
      <t>レイワ</t>
    </rPh>
    <rPh sb="4" eb="5">
      <t>ネン</t>
    </rPh>
    <rPh sb="6" eb="7">
      <t>ガツ</t>
    </rPh>
    <rPh sb="8" eb="9">
      <t>ニチ</t>
    </rPh>
    <rPh sb="11" eb="13">
      <t>レイワ</t>
    </rPh>
    <rPh sb="14" eb="15">
      <t>ネン</t>
    </rPh>
    <rPh sb="16" eb="17">
      <t>ガツ</t>
    </rPh>
    <rPh sb="19" eb="20">
      <t>ニチ</t>
    </rPh>
    <rPh sb="27" eb="29">
      <t>ケイヒ</t>
    </rPh>
    <rPh sb="31" eb="32">
      <t>ド</t>
    </rPh>
    <rPh sb="34" eb="36">
      <t>シンセイ</t>
    </rPh>
    <rPh sb="40" eb="42">
      <t>バアイ</t>
    </rPh>
    <rPh sb="44" eb="46">
      <t>ジョウキ</t>
    </rPh>
    <rPh sb="46" eb="48">
      <t>キサイ</t>
    </rPh>
    <rPh sb="49" eb="50">
      <t>ウエ</t>
    </rPh>
    <rPh sb="51" eb="53">
      <t>テイシュツ</t>
    </rPh>
    <phoneticPr fontId="2"/>
  </si>
  <si>
    <t>別表４（交付額一覧表）に「令和４年４月１日～令和５年３月３１日」のかかりまし費用について、本補助金で支払われた金額を記載</t>
    <rPh sb="0" eb="2">
      <t>ベッピョウ</t>
    </rPh>
    <rPh sb="4" eb="7">
      <t>コウフガク</t>
    </rPh>
    <rPh sb="7" eb="10">
      <t>イチランヒョウ</t>
    </rPh>
    <rPh sb="13" eb="15">
      <t>レイワ</t>
    </rPh>
    <rPh sb="16" eb="17">
      <t>ネン</t>
    </rPh>
    <rPh sb="18" eb="19">
      <t>ガツ</t>
    </rPh>
    <rPh sb="20" eb="21">
      <t>ニチ</t>
    </rPh>
    <rPh sb="22" eb="24">
      <t>レイワ</t>
    </rPh>
    <rPh sb="38" eb="40">
      <t>ヒヨウ</t>
    </rPh>
    <rPh sb="45" eb="49">
      <t>ホンホジョキン</t>
    </rPh>
    <rPh sb="50" eb="52">
      <t>シハラ</t>
    </rPh>
    <rPh sb="55" eb="57">
      <t>キンガク</t>
    </rPh>
    <rPh sb="58" eb="60">
      <t>キサイ</t>
    </rPh>
    <phoneticPr fontId="2"/>
  </si>
  <si>
    <t>割増賃金・手当（職員派遣）</t>
    <rPh sb="0" eb="2">
      <t>ワリマシ</t>
    </rPh>
    <rPh sb="2" eb="4">
      <t>チンギン</t>
    </rPh>
    <rPh sb="5" eb="7">
      <t>テアテ</t>
    </rPh>
    <phoneticPr fontId="1"/>
  </si>
  <si>
    <t>緊急雇用（職員派遣）</t>
    <rPh sb="0" eb="2">
      <t>キンキュウ</t>
    </rPh>
    <rPh sb="2" eb="4">
      <t>コヨウ</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</si>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</sst>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11"/>
      <color rgb="FFFF0000"/>
      <name val="ＭＳ Ｐ明朝"/>
      <family val="1"/>
      <charset val="128"/>
    </font>
    <font>
      <sz val="3"/>
      <color rgb="FFFF0000"/>
      <name val="ＭＳ Ｐ明朝"/>
      <family val="1"/>
      <charset val="128"/>
    </font>
    <font>
      <b/>
      <sz val="14"/>
      <name val="ＭＳ 明朝"/>
      <family val="1"/>
      <charset val="128"/>
    </font>
    <font>
      <sz val="10"/>
      <name val="ＭＳ 明朝"/>
      <family val="1"/>
      <charset val="128"/>
    </font>
    <font>
      <b/>
      <sz val="14"/>
      <color rgb="FFFF0000"/>
      <name val="ＭＳ 明朝"/>
      <family val="1"/>
      <charset val="128"/>
    </font>
    <font>
      <sz val="11"/>
      <name val="ＭＳ Ｐ明朝"/>
      <family val="1"/>
      <charset val="128"/>
    </font>
    <font>
      <b/>
      <sz val="10"/>
      <name val="ＭＳ Ｐ明朝"/>
      <family val="1"/>
      <charset val="128"/>
    </font>
    <font>
      <sz val="10"/>
      <name val="ＭＳ Ｐ明朝"/>
      <family val="1"/>
      <charset val="128"/>
    </font>
    <font>
      <sz val="11"/>
      <color rgb="FFFF0000"/>
      <name val="ＭＳ Ｐゴシック"/>
      <family val="3"/>
      <charset val="128"/>
    </font>
    <font>
      <sz val="9"/>
      <name val="ＭＳ 明朝"/>
      <family val="1"/>
      <charset val="128"/>
    </font>
    <font>
      <u/>
      <sz val="10"/>
      <color rgb="FFFF0000"/>
      <name val="ＭＳ Ｐ明朝"/>
      <family val="1"/>
      <charset val="128"/>
    </font>
    <font>
      <sz val="9"/>
      <name val="ＭＳ Ｐ明朝"/>
      <family val="1"/>
      <charset val="128"/>
    </font>
    <font>
      <sz val="10"/>
      <color rgb="FFFF0000"/>
      <name val="ＭＳ Ｐ明朝"/>
      <family val="1"/>
      <charset val="128"/>
    </font>
    <font>
      <b/>
      <u/>
      <sz val="8"/>
      <name val="ＭＳ 明朝"/>
      <family val="1"/>
      <charset val="128"/>
    </font>
    <font>
      <sz val="12"/>
      <name val="ＭＳ 明朝"/>
      <family val="1"/>
      <charset val="128"/>
    </font>
    <font>
      <b/>
      <u/>
      <sz val="10"/>
      <name val="ＭＳ Ｐ明朝"/>
      <family val="1"/>
      <charset val="128"/>
    </font>
    <font>
      <sz val="8"/>
      <name val="ＭＳ Ｐ明朝"/>
      <family val="1"/>
      <charset val="128"/>
    </font>
    <font>
      <sz val="11"/>
      <color theme="1"/>
      <name val="ＭＳ Ｐゴシック"/>
      <family val="2"/>
      <scheme val="minor"/>
    </font>
    <font>
      <b/>
      <sz val="9"/>
      <color indexed="81"/>
      <name val="ＭＳ Ｐゴシック"/>
      <family val="3"/>
      <charset val="128"/>
    </font>
    <font>
      <sz val="9"/>
      <color indexed="81"/>
      <name val="ＭＳ Ｐゴシック"/>
      <family val="3"/>
      <charset val="128"/>
    </font>
    <font>
      <b/>
      <sz val="14"/>
      <color indexed="81"/>
      <name val="ＭＳ Ｐゴシック"/>
      <family val="3"/>
      <charset val="128"/>
      <scheme val="minor"/>
    </font>
    <font>
      <b/>
      <sz val="14"/>
      <color indexed="81"/>
      <name val="ＭＳ Ｐゴシック"/>
      <family val="3"/>
      <charset val="128"/>
    </font>
    <font>
      <sz val="22"/>
      <color indexed="81"/>
      <name val="ＭＳ Ｐゴシック"/>
      <family val="3"/>
      <charset val="128"/>
    </font>
    <font>
      <sz val="26"/>
      <color indexed="81"/>
      <name val="ＭＳ Ｐゴシック"/>
      <family val="3"/>
      <charset val="128"/>
    </font>
    <font>
      <sz val="6"/>
      <name val="ＭＳ 明朝"/>
      <family val="1"/>
      <charset val="128"/>
    </font>
    <font>
      <sz val="4"/>
      <name val="ＭＳ 明朝"/>
      <family val="1"/>
      <charset val="128"/>
    </font>
    <font>
      <sz val="3"/>
      <name val="ＭＳ 明朝"/>
      <family val="1"/>
      <charset val="128"/>
    </font>
    <font>
      <sz val="7.5"/>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9" fillId="0" borderId="0"/>
    <xf numFmtId="38" fontId="39" fillId="0" borderId="0" applyFont="0" applyFill="0" applyBorder="0" applyAlignment="0" applyProtection="0">
      <alignment vertical="center"/>
    </xf>
  </cellStyleXfs>
  <cellXfs count="485">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8" xfId="0" applyFont="1" applyFill="1" applyBorder="1" applyAlignment="1">
      <alignment horizontal="left" vertical="center"/>
    </xf>
    <xf numFmtId="0" fontId="10" fillId="2" borderId="59" xfId="0" applyFont="1" applyFill="1" applyBorder="1" applyAlignment="1">
      <alignment vertical="center"/>
    </xf>
    <xf numFmtId="0" fontId="10" fillId="2" borderId="59" xfId="0" applyFont="1" applyFill="1" applyBorder="1" applyAlignment="1">
      <alignment horizontal="center" vertical="center"/>
    </xf>
    <xf numFmtId="0" fontId="10" fillId="0" borderId="59" xfId="0" applyFont="1" applyFill="1" applyBorder="1">
      <alignment vertical="center"/>
    </xf>
    <xf numFmtId="0" fontId="10" fillId="0" borderId="60" xfId="0" applyFont="1" applyFill="1" applyBorder="1">
      <alignment vertical="center"/>
    </xf>
    <xf numFmtId="0" fontId="16" fillId="2" borderId="61"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2"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2" xfId="0" applyFont="1" applyFill="1" applyBorder="1" applyAlignment="1">
      <alignment horizontal="left" vertical="center"/>
    </xf>
    <xf numFmtId="0" fontId="8" fillId="2" borderId="0" xfId="0" applyFont="1" applyFill="1" applyBorder="1" applyAlignment="1">
      <alignment vertical="center"/>
    </xf>
    <xf numFmtId="0" fontId="8" fillId="2" borderId="62"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1" xfId="0" applyFont="1" applyFill="1" applyBorder="1">
      <alignment vertical="center"/>
    </xf>
    <xf numFmtId="0" fontId="10" fillId="2" borderId="0" xfId="0" applyFont="1" applyFill="1" applyBorder="1">
      <alignment vertical="center"/>
    </xf>
    <xf numFmtId="0" fontId="10" fillId="0" borderId="62" xfId="0" applyFont="1" applyFill="1" applyBorder="1">
      <alignment vertical="center"/>
    </xf>
    <xf numFmtId="0" fontId="16" fillId="0" borderId="63" xfId="0" applyFont="1" applyFill="1" applyBorder="1">
      <alignment vertical="center"/>
    </xf>
    <xf numFmtId="0" fontId="10" fillId="0" borderId="64" xfId="0" applyFont="1" applyFill="1" applyBorder="1">
      <alignment vertical="center"/>
    </xf>
    <xf numFmtId="0" fontId="10" fillId="0" borderId="65"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49" fontId="6" fillId="0" borderId="36" xfId="0" applyNumberFormat="1" applyFont="1" applyFill="1" applyBorder="1" applyAlignment="1">
      <alignment horizontal="left" vertical="top" wrapTex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0" xfId="0" applyFont="1" applyAlignment="1">
      <alignment horizontal="center" vertical="center"/>
    </xf>
    <xf numFmtId="176" fontId="23" fillId="0" borderId="0" xfId="0" applyNumberFormat="1" applyFont="1" applyFill="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0" fontId="11" fillId="0" borderId="2" xfId="0" applyFont="1" applyBorder="1" applyAlignment="1">
      <alignment horizontal="center" vertical="center"/>
    </xf>
    <xf numFmtId="0" fontId="27" fillId="0" borderId="0" xfId="0" applyFont="1" applyBorder="1">
      <alignment vertical="center"/>
    </xf>
    <xf numFmtId="0" fontId="28" fillId="0" borderId="0" xfId="0" applyFont="1" applyFill="1" applyBorder="1" applyAlignment="1">
      <alignment horizontal="left" vertical="center"/>
    </xf>
    <xf numFmtId="0" fontId="27" fillId="0" borderId="0" xfId="0" applyFont="1" applyFill="1" applyBorder="1" applyAlignment="1">
      <alignment horizontal="right" vertical="center"/>
    </xf>
    <xf numFmtId="0" fontId="29" fillId="3" borderId="36"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3" xfId="0" applyFont="1" applyFill="1" applyBorder="1" applyAlignment="1">
      <alignment horizontal="center" vertical="center"/>
    </xf>
    <xf numFmtId="178" fontId="27" fillId="0" borderId="66" xfId="4" applyNumberFormat="1" applyFont="1" applyBorder="1" applyAlignment="1">
      <alignment horizontal="right" vertical="center" shrinkToFit="1"/>
    </xf>
    <xf numFmtId="178" fontId="27" fillId="0" borderId="1" xfId="4" applyNumberFormat="1" applyFont="1" applyBorder="1" applyAlignment="1">
      <alignment horizontal="right" vertical="center" shrinkToFit="1"/>
    </xf>
    <xf numFmtId="178" fontId="27" fillId="0" borderId="36" xfId="4" applyNumberFormat="1" applyFont="1" applyBorder="1" applyAlignment="1">
      <alignment horizontal="right" vertical="center" shrinkToFit="1"/>
    </xf>
    <xf numFmtId="178" fontId="27" fillId="0" borderId="67" xfId="4" applyNumberFormat="1" applyFont="1" applyBorder="1" applyAlignment="1">
      <alignment horizontal="right" vertical="center" shrinkToFit="1"/>
    </xf>
    <xf numFmtId="178" fontId="27" fillId="0" borderId="3" xfId="4" applyNumberFormat="1" applyFont="1" applyFill="1" applyBorder="1" applyAlignment="1">
      <alignment horizontal="right" vertical="center" shrinkToFit="1"/>
    </xf>
    <xf numFmtId="178" fontId="27" fillId="0" borderId="69" xfId="4" applyNumberFormat="1" applyFont="1" applyBorder="1" applyAlignment="1">
      <alignment horizontal="right" vertical="center" shrinkToFit="1"/>
    </xf>
    <xf numFmtId="178" fontId="27" fillId="0" borderId="44" xfId="4" applyNumberFormat="1" applyFont="1" applyBorder="1" applyAlignment="1">
      <alignment horizontal="right" vertical="center" shrinkToFit="1"/>
    </xf>
    <xf numFmtId="178" fontId="27" fillId="0" borderId="39" xfId="4" applyNumberFormat="1" applyFont="1" applyBorder="1" applyAlignment="1">
      <alignment horizontal="right" vertical="center" shrinkToFit="1"/>
    </xf>
    <xf numFmtId="178" fontId="27" fillId="0" borderId="70" xfId="4" applyNumberFormat="1" applyFont="1" applyBorder="1" applyAlignment="1">
      <alignment horizontal="right" vertical="center" shrinkToFit="1"/>
    </xf>
    <xf numFmtId="178" fontId="27" fillId="0" borderId="71" xfId="4" applyNumberFormat="1" applyFont="1" applyFill="1" applyBorder="1" applyAlignment="1">
      <alignment horizontal="right" vertical="center" shrinkToFit="1"/>
    </xf>
    <xf numFmtId="178" fontId="27" fillId="0" borderId="0" xfId="0" applyNumberFormat="1" applyFont="1" applyBorder="1" applyAlignment="1">
      <alignment horizontal="center" vertical="center" shrinkToFit="1"/>
    </xf>
    <xf numFmtId="178" fontId="27" fillId="0" borderId="0" xfId="4" applyNumberFormat="1" applyFont="1" applyBorder="1" applyAlignment="1">
      <alignment horizontal="right" vertical="center" shrinkToFit="1"/>
    </xf>
    <xf numFmtId="0" fontId="0" fillId="0" borderId="0" xfId="0" applyFont="1" applyBorder="1">
      <alignment vertical="center"/>
    </xf>
    <xf numFmtId="0" fontId="27" fillId="0" borderId="0" xfId="0" applyFont="1" applyBorder="1" applyAlignment="1">
      <alignment horizontal="center" vertical="center"/>
    </xf>
    <xf numFmtId="0" fontId="28" fillId="0" borderId="0" xfId="0" applyFont="1" applyBorder="1">
      <alignment vertical="center"/>
    </xf>
    <xf numFmtId="0" fontId="29" fillId="0" borderId="0" xfId="0" applyFont="1" applyBorder="1" applyAlignment="1">
      <alignment horizontal="center" vertical="center" shrinkToFit="1"/>
    </xf>
    <xf numFmtId="0" fontId="29" fillId="0" borderId="0" xfId="0" applyFont="1" applyBorder="1">
      <alignment vertical="center"/>
    </xf>
    <xf numFmtId="0" fontId="27" fillId="0" borderId="0" xfId="0" applyFont="1" applyFill="1" applyBorder="1">
      <alignment vertical="center"/>
    </xf>
    <xf numFmtId="0" fontId="29" fillId="0" borderId="0" xfId="0" applyFont="1" applyFill="1" applyBorder="1" applyAlignment="1">
      <alignment horizontal="center" vertical="center" shrinkToFit="1"/>
    </xf>
    <xf numFmtId="0" fontId="29" fillId="0" borderId="0" xfId="0" applyFont="1" applyFill="1" applyBorder="1">
      <alignment vertical="center"/>
    </xf>
    <xf numFmtId="0" fontId="0" fillId="0" borderId="0" xfId="0" applyFont="1" applyFill="1" applyBorder="1">
      <alignment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30" fillId="0" borderId="0" xfId="0" applyFont="1">
      <alignment vertical="center"/>
    </xf>
    <xf numFmtId="0" fontId="22" fillId="0" borderId="0" xfId="0" applyFont="1">
      <alignment vertical="center"/>
    </xf>
    <xf numFmtId="0" fontId="31" fillId="0" borderId="0" xfId="0" applyFont="1">
      <alignment vertical="center"/>
    </xf>
    <xf numFmtId="0" fontId="25" fillId="0" borderId="0" xfId="0" applyFont="1" applyBorder="1">
      <alignment vertical="center"/>
    </xf>
    <xf numFmtId="0" fontId="25" fillId="0" borderId="0" xfId="0" applyFont="1" applyBorder="1" applyAlignment="1">
      <alignment horizontal="center" vertical="center"/>
    </xf>
    <xf numFmtId="0" fontId="25" fillId="0" borderId="0" xfId="0" applyFont="1">
      <alignment vertical="center"/>
    </xf>
    <xf numFmtId="0" fontId="27" fillId="0" borderId="0" xfId="0" applyFont="1">
      <alignment vertical="center"/>
    </xf>
    <xf numFmtId="0" fontId="32" fillId="0" borderId="0" xfId="0" applyFont="1" applyFill="1" applyAlignment="1">
      <alignment horizontal="left" vertical="center"/>
    </xf>
    <xf numFmtId="0" fontId="33" fillId="0" borderId="0" xfId="0" applyFont="1" applyFill="1">
      <alignment vertical="center"/>
    </xf>
    <xf numFmtId="0" fontId="32" fillId="0" borderId="0" xfId="0" applyFont="1" applyFill="1" applyAlignment="1">
      <alignment horizontal="center" vertical="center"/>
    </xf>
    <xf numFmtId="0" fontId="35" fillId="0" borderId="0" xfId="0" applyFont="1">
      <alignment vertical="center"/>
    </xf>
    <xf numFmtId="0" fontId="0" fillId="0" borderId="0" xfId="0" applyFont="1" applyAlignment="1">
      <alignment horizontal="center" vertical="center"/>
    </xf>
    <xf numFmtId="0" fontId="34" fillId="0" borderId="2" xfId="0" applyFont="1" applyFill="1" applyBorder="1" applyAlignment="1">
      <alignment vertical="center"/>
    </xf>
    <xf numFmtId="0" fontId="36" fillId="0" borderId="36" xfId="0" applyFont="1" applyBorder="1" applyAlignment="1">
      <alignment horizontal="left" vertical="top" wrapText="1"/>
    </xf>
    <xf numFmtId="0" fontId="36" fillId="0" borderId="18" xfId="0" applyFont="1" applyBorder="1" applyAlignment="1">
      <alignment horizontal="left" vertical="top" wrapText="1"/>
    </xf>
    <xf numFmtId="0" fontId="36" fillId="0" borderId="18" xfId="0" applyFont="1" applyFill="1" applyBorder="1" applyAlignment="1">
      <alignment horizontal="left" vertical="top" wrapText="1"/>
    </xf>
    <xf numFmtId="0" fontId="32" fillId="0" borderId="0" xfId="0" applyFont="1" applyFill="1" applyAlignment="1">
      <alignment horizontal="center" vertical="center" shrinkToFit="1"/>
    </xf>
    <xf numFmtId="0" fontId="32" fillId="0" borderId="0" xfId="0" applyFont="1" applyFill="1">
      <alignment vertical="center"/>
    </xf>
    <xf numFmtId="0" fontId="37" fillId="0" borderId="0" xfId="0" applyFont="1" applyFill="1" applyAlignment="1">
      <alignment horizontal="left" vertical="center"/>
    </xf>
    <xf numFmtId="0" fontId="27" fillId="0" borderId="5" xfId="0" applyFont="1" applyFill="1" applyBorder="1" applyAlignment="1">
      <alignment horizontal="center" vertical="center"/>
    </xf>
    <xf numFmtId="0" fontId="38" fillId="0" borderId="0" xfId="0" applyFont="1" applyFill="1" applyBorder="1" applyAlignment="1">
      <alignment vertical="center" wrapText="1"/>
    </xf>
    <xf numFmtId="0" fontId="33" fillId="0" borderId="0" xfId="0" applyFont="1" applyFill="1" applyBorder="1" applyAlignment="1">
      <alignment vertical="center"/>
    </xf>
    <xf numFmtId="0" fontId="29" fillId="0" borderId="0" xfId="0" applyFont="1" applyFill="1" applyBorder="1" applyAlignment="1">
      <alignment vertical="center"/>
    </xf>
    <xf numFmtId="0" fontId="18" fillId="0" borderId="8" xfId="0" applyFont="1" applyBorder="1">
      <alignment vertical="center"/>
    </xf>
    <xf numFmtId="0" fontId="11" fillId="0" borderId="73" xfId="0" applyFont="1" applyBorder="1" applyAlignment="1">
      <alignment horizontal="center" vertical="center"/>
    </xf>
    <xf numFmtId="0" fontId="11" fillId="0" borderId="73" xfId="0" applyFont="1" applyBorder="1">
      <alignment vertical="center"/>
    </xf>
    <xf numFmtId="0" fontId="11" fillId="0" borderId="74" xfId="0" applyFont="1" applyBorder="1">
      <alignment vertical="center"/>
    </xf>
    <xf numFmtId="0" fontId="11" fillId="0" borderId="77" xfId="0" applyFont="1" applyBorder="1">
      <alignment vertical="center"/>
    </xf>
    <xf numFmtId="0" fontId="11" fillId="0" borderId="81" xfId="0" applyFont="1" applyBorder="1">
      <alignment vertical="center"/>
    </xf>
    <xf numFmtId="0" fontId="11" fillId="0" borderId="82" xfId="0" applyFont="1" applyBorder="1" applyAlignment="1">
      <alignment horizontal="center" vertical="center"/>
    </xf>
    <xf numFmtId="0" fontId="11" fillId="0" borderId="82" xfId="0" applyFont="1" applyBorder="1">
      <alignment vertical="center"/>
    </xf>
    <xf numFmtId="0" fontId="11" fillId="0" borderId="83" xfId="0" applyFont="1" applyBorder="1">
      <alignment vertical="center"/>
    </xf>
    <xf numFmtId="0" fontId="12" fillId="0" borderId="14" xfId="0" applyFont="1" applyFill="1" applyBorder="1" applyAlignment="1">
      <alignment vertical="center"/>
    </xf>
    <xf numFmtId="0" fontId="12" fillId="0" borderId="16" xfId="0" applyFont="1" applyFill="1" applyBorder="1" applyAlignment="1">
      <alignment vertical="center"/>
    </xf>
    <xf numFmtId="0" fontId="11" fillId="0" borderId="21" xfId="0" applyFont="1" applyFill="1" applyBorder="1">
      <alignment vertical="center"/>
    </xf>
    <xf numFmtId="0" fontId="11" fillId="0" borderId="22" xfId="0" applyFont="1" applyFill="1" applyBorder="1">
      <alignment vertical="center"/>
    </xf>
    <xf numFmtId="0" fontId="11" fillId="0" borderId="23" xfId="0" applyFont="1" applyFill="1" applyBorder="1">
      <alignment vertical="center"/>
    </xf>
    <xf numFmtId="176" fontId="12" fillId="0" borderId="22" xfId="0" applyNumberFormat="1" applyFont="1" applyFill="1" applyBorder="1" applyAlignment="1">
      <alignment vertical="center"/>
    </xf>
    <xf numFmtId="0" fontId="12" fillId="0" borderId="23" xfId="0" applyFont="1" applyFill="1" applyBorder="1" applyAlignment="1">
      <alignment vertical="center"/>
    </xf>
    <xf numFmtId="0" fontId="18" fillId="0" borderId="21" xfId="0" applyFont="1" applyFill="1" applyBorder="1">
      <alignment vertical="center"/>
    </xf>
    <xf numFmtId="0" fontId="12" fillId="0" borderId="22" xfId="0" applyFont="1" applyFill="1" applyBorder="1" applyAlignment="1">
      <alignment vertical="center"/>
    </xf>
    <xf numFmtId="0" fontId="11" fillId="0" borderId="15" xfId="0" applyFont="1" applyFill="1" applyBorder="1">
      <alignment vertical="center"/>
    </xf>
    <xf numFmtId="0" fontId="11" fillId="0" borderId="7" xfId="0" applyFont="1" applyFill="1" applyBorder="1">
      <alignment vertical="center"/>
    </xf>
    <xf numFmtId="176" fontId="12" fillId="0" borderId="25" xfId="0" applyNumberFormat="1" applyFont="1" applyFill="1" applyBorder="1" applyAlignment="1">
      <alignment vertical="center"/>
    </xf>
    <xf numFmtId="0" fontId="12" fillId="0" borderId="26" xfId="0" applyFont="1" applyFill="1" applyBorder="1" applyAlignment="1">
      <alignment vertical="center"/>
    </xf>
    <xf numFmtId="176" fontId="12" fillId="0" borderId="14" xfId="0" applyNumberFormat="1" applyFont="1" applyFill="1" applyBorder="1" applyAlignment="1">
      <alignment vertical="center"/>
    </xf>
    <xf numFmtId="176" fontId="12" fillId="0" borderId="8" xfId="0" applyNumberFormat="1" applyFont="1" applyFill="1" applyBorder="1" applyAlignment="1">
      <alignment vertical="center"/>
    </xf>
    <xf numFmtId="0" fontId="12" fillId="0" borderId="12" xfId="0" applyFont="1" applyFill="1" applyBorder="1" applyAlignment="1">
      <alignment vertical="center"/>
    </xf>
    <xf numFmtId="176" fontId="12" fillId="0" borderId="28" xfId="0" applyNumberFormat="1" applyFont="1" applyFill="1" applyBorder="1" applyAlignment="1">
      <alignment vertical="center"/>
    </xf>
    <xf numFmtId="0" fontId="12" fillId="0" borderId="29" xfId="0" applyFont="1" applyFill="1" applyBorder="1" applyAlignment="1">
      <alignment vertical="center"/>
    </xf>
    <xf numFmtId="0" fontId="11" fillId="0" borderId="25" xfId="0" applyFont="1" applyFill="1" applyBorder="1">
      <alignment vertical="center"/>
    </xf>
    <xf numFmtId="0" fontId="11" fillId="0" borderId="24" xfId="0" applyFont="1" applyFill="1" applyBorder="1">
      <alignment vertical="center"/>
    </xf>
    <xf numFmtId="176" fontId="12" fillId="0" borderId="2" xfId="0" applyNumberFormat="1" applyFont="1" applyFill="1" applyBorder="1" applyAlignment="1">
      <alignment vertical="center"/>
    </xf>
    <xf numFmtId="0" fontId="12" fillId="0" borderId="3" xfId="0" applyFont="1" applyFill="1" applyBorder="1" applyAlignment="1">
      <alignment vertical="center"/>
    </xf>
    <xf numFmtId="178" fontId="27" fillId="0" borderId="11" xfId="4" applyNumberFormat="1" applyFont="1" applyBorder="1" applyAlignment="1">
      <alignment horizontal="right" vertical="center" shrinkToFit="1"/>
    </xf>
    <xf numFmtId="178" fontId="27" fillId="0" borderId="20" xfId="4" applyNumberFormat="1" applyFont="1" applyBorder="1" applyAlignment="1">
      <alignment horizontal="right" vertical="center" shrinkToFit="1"/>
    </xf>
    <xf numFmtId="0" fontId="29" fillId="3" borderId="3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9" xfId="0" applyFont="1" applyFill="1" applyBorder="1" applyAlignment="1">
      <alignment horizontal="center" vertical="center"/>
    </xf>
    <xf numFmtId="0" fontId="29" fillId="3" borderId="37" xfId="0" applyFont="1" applyFill="1" applyBorder="1" applyAlignment="1">
      <alignment horizontal="center" vertical="center"/>
    </xf>
    <xf numFmtId="178" fontId="27" fillId="0" borderId="36" xfId="0" applyNumberFormat="1" applyFont="1" applyBorder="1" applyAlignment="1">
      <alignment horizontal="center" vertical="center" shrinkToFit="1"/>
    </xf>
    <xf numFmtId="178" fontId="27" fillId="0" borderId="1" xfId="0" applyNumberFormat="1" applyFont="1" applyBorder="1" applyAlignment="1">
      <alignment horizontal="center" vertical="center" shrinkToFit="1"/>
    </xf>
    <xf numFmtId="178" fontId="27" fillId="0" borderId="48" xfId="4" applyNumberFormat="1" applyFont="1" applyBorder="1" applyAlignment="1">
      <alignment horizontal="right" vertical="center" shrinkToFit="1"/>
    </xf>
    <xf numFmtId="178" fontId="27" fillId="0" borderId="3" xfId="4" applyNumberFormat="1" applyFont="1" applyBorder="1" applyAlignment="1">
      <alignment horizontal="right" vertical="center" shrinkToFit="1"/>
    </xf>
    <xf numFmtId="178" fontId="27" fillId="0" borderId="38" xfId="4" applyNumberFormat="1" applyFont="1" applyBorder="1" applyAlignment="1">
      <alignment horizontal="right" vertical="center" shrinkToFit="1"/>
    </xf>
    <xf numFmtId="178" fontId="27" fillId="0" borderId="38" xfId="4" applyNumberFormat="1" applyFont="1" applyFill="1" applyBorder="1" applyAlignment="1">
      <alignment horizontal="right" vertical="center" shrinkToFit="1"/>
    </xf>
    <xf numFmtId="178" fontId="27" fillId="0" borderId="39" xfId="0" applyNumberFormat="1" applyFont="1" applyBorder="1" applyAlignment="1">
      <alignment horizontal="center" vertical="center" shrinkToFit="1"/>
    </xf>
    <xf numFmtId="178" fontId="27" fillId="0" borderId="44" xfId="0" applyNumberFormat="1" applyFont="1" applyBorder="1" applyAlignment="1">
      <alignment horizontal="center" vertical="center" shrinkToFit="1"/>
    </xf>
    <xf numFmtId="178" fontId="27" fillId="0" borderId="50" xfId="4" applyNumberFormat="1" applyFont="1" applyBorder="1" applyAlignment="1">
      <alignment horizontal="right" vertical="center" shrinkToFit="1"/>
    </xf>
    <xf numFmtId="178" fontId="27" fillId="0" borderId="45" xfId="4" applyNumberFormat="1" applyFont="1" applyBorder="1" applyAlignment="1">
      <alignment horizontal="right" vertical="center" shrinkToFit="1"/>
    </xf>
    <xf numFmtId="178" fontId="27" fillId="0" borderId="45" xfId="4" applyNumberFormat="1" applyFont="1" applyFill="1" applyBorder="1" applyAlignment="1">
      <alignment horizontal="right" vertical="center" shrinkToFit="1"/>
    </xf>
    <xf numFmtId="178" fontId="27" fillId="0" borderId="51" xfId="4" applyNumberFormat="1" applyFont="1" applyBorder="1" applyAlignment="1">
      <alignment horizontal="right" vertical="center" shrinkToFit="1"/>
    </xf>
    <xf numFmtId="178" fontId="27" fillId="0" borderId="43" xfId="4" applyNumberFormat="1" applyFont="1" applyBorder="1" applyAlignment="1">
      <alignment horizontal="right" vertical="center" shrinkToFit="1"/>
    </xf>
    <xf numFmtId="178" fontId="27" fillId="0" borderId="47" xfId="4" applyNumberFormat="1" applyFont="1" applyBorder="1" applyAlignment="1">
      <alignment horizontal="right" vertical="center" shrinkToFit="1"/>
    </xf>
    <xf numFmtId="0" fontId="25" fillId="0" borderId="0" xfId="0" applyFont="1" applyAlignment="1">
      <alignment horizontal="right" vertical="center"/>
    </xf>
    <xf numFmtId="0" fontId="29" fillId="0" borderId="1" xfId="0" applyFont="1" applyFill="1" applyBorder="1" applyAlignment="1">
      <alignment vertical="center"/>
    </xf>
    <xf numFmtId="0" fontId="29" fillId="0" borderId="11" xfId="0" applyFont="1" applyFill="1" applyBorder="1" applyAlignment="1">
      <alignment vertical="center"/>
    </xf>
    <xf numFmtId="0" fontId="29" fillId="0" borderId="8" xfId="0" applyFont="1" applyFill="1" applyBorder="1" applyAlignment="1">
      <alignment vertical="center"/>
    </xf>
    <xf numFmtId="0" fontId="49" fillId="0" borderId="8"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1" xfId="0" applyFont="1" applyFill="1" applyBorder="1" applyAlignment="1">
      <alignment horizontal="left"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1" xfId="0" applyFont="1" applyFill="1" applyBorder="1" applyAlignment="1">
      <alignment horizontal="left" vertical="center"/>
    </xf>
    <xf numFmtId="0" fontId="24" fillId="0" borderId="0" xfId="0" applyFont="1" applyFill="1" applyAlignment="1">
      <alignment horizontal="left" vertical="center"/>
    </xf>
    <xf numFmtId="0" fontId="26" fillId="0" borderId="0" xfId="0" applyFont="1" applyFill="1" applyAlignment="1">
      <alignment horizontal="lef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176" fontId="11" fillId="0" borderId="1" xfId="0" applyNumberFormat="1" applyFont="1" applyFill="1" applyBorder="1" applyAlignment="1">
      <alignment vertical="center"/>
    </xf>
    <xf numFmtId="176" fontId="11" fillId="0" borderId="2" xfId="0" applyNumberFormat="1"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176" fontId="11" fillId="0" borderId="21"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15" xfId="0" applyNumberFormat="1" applyFont="1" applyFill="1" applyBorder="1" applyAlignment="1">
      <alignment vertical="center"/>
    </xf>
    <xf numFmtId="176" fontId="11" fillId="0" borderId="7" xfId="0" applyNumberFormat="1" applyFont="1" applyFill="1" applyBorder="1" applyAlignment="1">
      <alignment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1" fillId="0" borderId="18" xfId="0" applyFont="1" applyFill="1" applyBorder="1" applyAlignment="1">
      <alignment horizontal="center" vertical="center" textRotation="255" shrinkToFit="1"/>
    </xf>
    <xf numFmtId="0" fontId="11" fillId="0" borderId="20" xfId="0" applyFont="1" applyFill="1" applyBorder="1" applyAlignment="1">
      <alignment horizontal="center" vertical="center" textRotation="255"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8" fillId="0" borderId="30" xfId="0" applyFont="1" applyFill="1" applyBorder="1" applyAlignment="1">
      <alignment horizontal="left" vertical="center" wrapText="1"/>
    </xf>
    <xf numFmtId="0" fontId="18" fillId="0" borderId="3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52" xfId="0" applyFont="1" applyFill="1" applyBorder="1" applyAlignment="1">
      <alignment horizontal="left" vertical="center" wrapText="1"/>
    </xf>
    <xf numFmtId="0" fontId="18" fillId="0" borderId="53" xfId="0" applyFont="1" applyFill="1" applyBorder="1" applyAlignment="1">
      <alignment horizontal="left" vertical="center"/>
    </xf>
    <xf numFmtId="0" fontId="18" fillId="0" borderId="54" xfId="0" applyFont="1" applyFill="1" applyBorder="1" applyAlignment="1">
      <alignment horizontal="left" vertical="center"/>
    </xf>
    <xf numFmtId="0" fontId="18" fillId="0" borderId="33"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35" xfId="0" applyFont="1" applyFill="1" applyBorder="1" applyAlignment="1">
      <alignment horizontal="left" vertical="center"/>
    </xf>
    <xf numFmtId="0" fontId="11" fillId="5" borderId="0" xfId="0" applyFont="1" applyFill="1" applyAlignment="1">
      <alignment horizontal="right"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176" fontId="11" fillId="0" borderId="27" xfId="0" applyNumberFormat="1" applyFont="1" applyFill="1" applyBorder="1" applyAlignment="1">
      <alignment vertical="center"/>
    </xf>
    <xf numFmtId="176" fontId="11" fillId="0" borderId="28" xfId="0" applyNumberFormat="1"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2" fillId="0" borderId="14" xfId="0" applyFont="1" applyFill="1" applyBorder="1" applyAlignment="1">
      <alignment horizontal="center" vertical="center"/>
    </xf>
    <xf numFmtId="0" fontId="12" fillId="0" borderId="16" xfId="0" applyFont="1" applyFill="1" applyBorder="1" applyAlignment="1">
      <alignment horizontal="center" vertical="center"/>
    </xf>
    <xf numFmtId="0" fontId="11" fillId="0" borderId="15" xfId="0" applyFont="1" applyFill="1" applyBorder="1" applyAlignment="1">
      <alignment vertical="center"/>
    </xf>
    <xf numFmtId="0" fontId="11" fillId="0" borderId="7" xfId="0" applyFont="1" applyFill="1" applyBorder="1" applyAlignment="1">
      <alignment vertical="center"/>
    </xf>
    <xf numFmtId="0" fontId="12" fillId="0" borderId="7" xfId="0" applyFont="1" applyFill="1" applyBorder="1" applyAlignment="1">
      <alignment horizontal="center" vertical="center"/>
    </xf>
    <xf numFmtId="0" fontId="12" fillId="0" borderId="17" xfId="0" applyFont="1" applyFill="1" applyBorder="1" applyAlignment="1">
      <alignment horizontal="center" vertical="center"/>
    </xf>
    <xf numFmtId="176" fontId="11" fillId="0" borderId="24" xfId="0" applyNumberFormat="1" applyFont="1" applyFill="1" applyBorder="1" applyAlignment="1">
      <alignment vertical="center"/>
    </xf>
    <xf numFmtId="176" fontId="11" fillId="0" borderId="25" xfId="0" applyNumberFormat="1" applyFont="1" applyFill="1" applyBorder="1" applyAlignment="1">
      <alignment vertical="center"/>
    </xf>
    <xf numFmtId="176" fontId="11" fillId="0" borderId="13" xfId="0" applyNumberFormat="1" applyFont="1" applyFill="1" applyBorder="1" applyAlignment="1">
      <alignment vertical="center"/>
    </xf>
    <xf numFmtId="176" fontId="11" fillId="0" borderId="14" xfId="0" applyNumberFormat="1" applyFont="1" applyFill="1" applyBorder="1" applyAlignment="1">
      <alignment vertical="center"/>
    </xf>
    <xf numFmtId="176" fontId="11" fillId="0" borderId="11" xfId="0" applyNumberFormat="1" applyFont="1" applyFill="1" applyBorder="1" applyAlignment="1">
      <alignment vertical="center"/>
    </xf>
    <xf numFmtId="176" fontId="11" fillId="0" borderId="8" xfId="0" applyNumberFormat="1" applyFont="1" applyFill="1" applyBorder="1" applyAlignment="1">
      <alignment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176" fontId="11" fillId="0" borderId="21" xfId="0" applyNumberFormat="1" applyFont="1" applyFill="1" applyBorder="1" applyAlignment="1">
      <alignment horizontal="center" vertical="center"/>
    </xf>
    <xf numFmtId="176" fontId="11" fillId="0" borderId="22"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0" borderId="18" xfId="0" applyFont="1" applyFill="1" applyBorder="1" applyAlignment="1">
      <alignment horizontal="center" vertical="center" textRotation="255"/>
    </xf>
    <xf numFmtId="0" fontId="11" fillId="0" borderId="9" xfId="0" applyFont="1" applyFill="1" applyBorder="1" applyAlignment="1">
      <alignment vertical="center"/>
    </xf>
    <xf numFmtId="0" fontId="11" fillId="0" borderId="0" xfId="0" applyFont="1" applyFill="1" applyBorder="1" applyAlignment="1">
      <alignment vertical="center"/>
    </xf>
    <xf numFmtId="0" fontId="11" fillId="5" borderId="81" xfId="0" applyFont="1" applyFill="1" applyBorder="1" applyAlignment="1" applyProtection="1">
      <alignment vertical="center"/>
      <protection locked="0"/>
    </xf>
    <xf numFmtId="0" fontId="11" fillId="5" borderId="82" xfId="0" applyFont="1" applyFill="1" applyBorder="1" applyAlignment="1" applyProtection="1">
      <alignment vertical="center"/>
      <protection locked="0"/>
    </xf>
    <xf numFmtId="0" fontId="11" fillId="5" borderId="83" xfId="0" applyFont="1" applyFill="1" applyBorder="1" applyAlignment="1" applyProtection="1">
      <alignment vertical="center"/>
      <protection locked="0"/>
    </xf>
    <xf numFmtId="0" fontId="11" fillId="5" borderId="84" xfId="0" applyFont="1" applyFill="1" applyBorder="1" applyAlignment="1" applyProtection="1">
      <alignment vertical="center"/>
      <protection locked="0"/>
    </xf>
    <xf numFmtId="0" fontId="11" fillId="0" borderId="85" xfId="0" applyFont="1" applyBorder="1" applyAlignment="1">
      <alignment horizontal="center" vertical="center" textRotation="255"/>
    </xf>
    <xf numFmtId="0" fontId="11" fillId="0" borderId="86" xfId="0" applyFont="1" applyBorder="1" applyAlignment="1">
      <alignment horizontal="center" vertical="center" textRotation="255"/>
    </xf>
    <xf numFmtId="0" fontId="11" fillId="0" borderId="51" xfId="0" applyFont="1" applyBorder="1" applyAlignment="1">
      <alignment horizontal="center" vertical="center" textRotation="255"/>
    </xf>
    <xf numFmtId="0" fontId="11" fillId="5" borderId="1" xfId="0" applyFont="1" applyFill="1" applyBorder="1" applyAlignment="1" applyProtection="1">
      <alignment vertical="center"/>
      <protection locked="0"/>
    </xf>
    <xf numFmtId="0" fontId="11" fillId="5" borderId="2"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0" fontId="11" fillId="5" borderId="80" xfId="0" applyFont="1" applyFill="1" applyBorder="1" applyAlignment="1" applyProtection="1">
      <alignment vertical="center"/>
      <protection locked="0"/>
    </xf>
    <xf numFmtId="0" fontId="25" fillId="0" borderId="0" xfId="0" applyFont="1" applyAlignment="1">
      <alignment horizontal="center" vertical="center"/>
    </xf>
    <xf numFmtId="49" fontId="11" fillId="5" borderId="5" xfId="0" applyNumberFormat="1" applyFont="1" applyFill="1" applyBorder="1" applyAlignment="1" applyProtection="1">
      <alignment horizontal="center" vertical="center"/>
      <protection locked="0"/>
    </xf>
    <xf numFmtId="0" fontId="11" fillId="5" borderId="9" xfId="0" applyFont="1" applyFill="1" applyBorder="1" applyAlignment="1" applyProtection="1">
      <alignment vertical="center"/>
      <protection locked="0"/>
    </xf>
    <xf numFmtId="0" fontId="11" fillId="5" borderId="0" xfId="0" applyFont="1" applyFill="1" applyBorder="1" applyAlignment="1" applyProtection="1">
      <alignment vertical="center"/>
      <protection locked="0"/>
    </xf>
    <xf numFmtId="0" fontId="11" fillId="5" borderId="78" xfId="0" applyFont="1" applyFill="1" applyBorder="1" applyAlignment="1" applyProtection="1">
      <alignment vertical="center"/>
      <protection locked="0"/>
    </xf>
    <xf numFmtId="0" fontId="11" fillId="5" borderId="11" xfId="0" applyFont="1" applyFill="1" applyBorder="1" applyAlignment="1" applyProtection="1">
      <alignment vertical="center"/>
      <protection locked="0"/>
    </xf>
    <xf numFmtId="0" fontId="11" fillId="5" borderId="8" xfId="0" applyFont="1" applyFill="1" applyBorder="1" applyAlignment="1" applyProtection="1">
      <alignment vertical="center"/>
      <protection locked="0"/>
    </xf>
    <xf numFmtId="0" fontId="11" fillId="5" borderId="79" xfId="0" applyFont="1" applyFill="1" applyBorder="1" applyAlignment="1" applyProtection="1">
      <alignment vertical="center"/>
      <protection locked="0"/>
    </xf>
    <xf numFmtId="0" fontId="11" fillId="5" borderId="15" xfId="0" applyFont="1" applyFill="1" applyBorder="1" applyAlignment="1" applyProtection="1">
      <alignment vertical="center"/>
      <protection locked="0"/>
    </xf>
    <xf numFmtId="0" fontId="11" fillId="5" borderId="7" xfId="0" applyFont="1" applyFill="1" applyBorder="1" applyAlignment="1" applyProtection="1">
      <alignment vertical="center"/>
      <protection locked="0"/>
    </xf>
    <xf numFmtId="0" fontId="11" fillId="5" borderId="76" xfId="0" applyFont="1" applyFill="1" applyBorder="1" applyAlignment="1" applyProtection="1">
      <alignment vertical="center"/>
      <protection locked="0"/>
    </xf>
    <xf numFmtId="0" fontId="11" fillId="5" borderId="72" xfId="0" applyFont="1" applyFill="1" applyBorder="1" applyAlignment="1" applyProtection="1">
      <alignment vertical="center"/>
      <protection locked="0"/>
    </xf>
    <xf numFmtId="0" fontId="11" fillId="5" borderId="73" xfId="0" applyFont="1" applyFill="1" applyBorder="1" applyAlignment="1" applyProtection="1">
      <alignment vertical="center"/>
      <protection locked="0"/>
    </xf>
    <xf numFmtId="0" fontId="11" fillId="5" borderId="75" xfId="0" applyFont="1" applyFill="1" applyBorder="1" applyAlignment="1" applyProtection="1">
      <alignment vertical="center"/>
      <protection locked="0"/>
    </xf>
    <xf numFmtId="0" fontId="11" fillId="0" borderId="5"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5" borderId="0" xfId="0" applyFont="1" applyFill="1" applyAlignment="1" applyProtection="1">
      <alignment horizontal="center" vertical="center"/>
      <protection locked="0"/>
    </xf>
    <xf numFmtId="176" fontId="12" fillId="0" borderId="1" xfId="0" applyNumberFormat="1" applyFont="1" applyFill="1" applyBorder="1" applyAlignment="1">
      <alignment vertical="center"/>
    </xf>
    <xf numFmtId="176" fontId="12" fillId="0" borderId="2" xfId="0" applyNumberFormat="1" applyFont="1" applyFill="1" applyBorder="1" applyAlignment="1">
      <alignment vertical="center"/>
    </xf>
    <xf numFmtId="178" fontId="27" fillId="0" borderId="11" xfId="0" applyNumberFormat="1" applyFont="1" applyBorder="1" applyAlignment="1">
      <alignment horizontal="center" vertical="center" shrinkToFit="1"/>
    </xf>
    <xf numFmtId="178" fontId="27" fillId="0" borderId="8" xfId="0" applyNumberFormat="1" applyFont="1" applyBorder="1" applyAlignment="1">
      <alignment horizontal="center" vertical="center" shrinkToFit="1"/>
    </xf>
    <xf numFmtId="0" fontId="29" fillId="3" borderId="37" xfId="0" applyFont="1" applyFill="1" applyBorder="1" applyAlignment="1">
      <alignment horizontal="center" vertical="center"/>
    </xf>
    <xf numFmtId="0" fontId="29" fillId="3" borderId="38" xfId="0" applyFont="1" applyFill="1" applyBorder="1" applyAlignment="1">
      <alignment horizontal="center" vertical="center"/>
    </xf>
    <xf numFmtId="0" fontId="27" fillId="3" borderId="36" xfId="0" applyFont="1" applyFill="1" applyBorder="1" applyAlignment="1">
      <alignment horizontal="center" vertical="center" shrinkToFit="1"/>
    </xf>
    <xf numFmtId="0" fontId="29" fillId="3" borderId="36" xfId="0" applyFont="1" applyFill="1" applyBorder="1" applyAlignment="1">
      <alignment horizontal="center" vertical="center" wrapText="1"/>
    </xf>
    <xf numFmtId="0" fontId="29" fillId="3" borderId="1" xfId="0" applyFont="1" applyFill="1" applyBorder="1" applyAlignment="1">
      <alignment horizontal="center" vertical="center"/>
    </xf>
    <xf numFmtId="0" fontId="29" fillId="3" borderId="36" xfId="0" applyFont="1" applyFill="1" applyBorder="1" applyAlignment="1">
      <alignment horizontal="center" vertical="center"/>
    </xf>
    <xf numFmtId="0" fontId="29" fillId="3" borderId="36" xfId="0" applyFont="1" applyFill="1" applyBorder="1" applyAlignment="1">
      <alignment horizontal="center" vertical="center" shrinkToFit="1"/>
    </xf>
    <xf numFmtId="0" fontId="29" fillId="3" borderId="18" xfId="0" applyFont="1" applyFill="1" applyBorder="1" applyAlignment="1">
      <alignment horizontal="center" vertical="center" shrinkToFit="1"/>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0" fontId="11" fillId="5" borderId="11" xfId="0" applyFont="1" applyFill="1" applyBorder="1" applyAlignment="1" applyProtection="1">
      <alignment horizontal="left" vertical="center" shrinkToFit="1"/>
      <protection locked="0"/>
    </xf>
    <xf numFmtId="0" fontId="11" fillId="5" borderId="8" xfId="0" applyFont="1" applyFill="1" applyBorder="1" applyAlignment="1" applyProtection="1">
      <alignment horizontal="left" vertical="center" shrinkToFit="1"/>
      <protection locked="0"/>
    </xf>
    <xf numFmtId="0" fontId="11" fillId="5" borderId="12" xfId="0" applyFont="1" applyFill="1" applyBorder="1" applyAlignment="1" applyProtection="1">
      <alignment horizontal="left" vertical="center" shrinkToFit="1"/>
      <protection locked="0"/>
    </xf>
    <xf numFmtId="0" fontId="11" fillId="5" borderId="13" xfId="0" applyFont="1" applyFill="1" applyBorder="1" applyAlignment="1" applyProtection="1">
      <alignment horizontal="left" vertical="center" shrinkToFit="1"/>
      <protection locked="0"/>
    </xf>
    <xf numFmtId="0" fontId="11" fillId="5" borderId="14" xfId="0" applyFont="1" applyFill="1" applyBorder="1" applyAlignment="1" applyProtection="1">
      <alignment horizontal="left" vertical="center" shrinkToFit="1"/>
      <protection locked="0"/>
    </xf>
    <xf numFmtId="0" fontId="11" fillId="5" borderId="16" xfId="0" applyFont="1" applyFill="1" applyBorder="1" applyAlignment="1" applyProtection="1">
      <alignment horizontal="left" vertical="center" shrinkToFi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pplyProtection="1">
      <alignment horizontal="center" vertical="center" shrinkToFit="1"/>
      <protection locked="0"/>
    </xf>
    <xf numFmtId="49" fontId="11" fillId="5" borderId="8" xfId="0" applyNumberFormat="1" applyFont="1" applyFill="1" applyBorder="1" applyAlignment="1" applyProtection="1">
      <alignment horizontal="center" vertical="center" shrinkToFit="1"/>
      <protection locked="0"/>
    </xf>
    <xf numFmtId="49" fontId="11" fillId="5"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pplyProtection="1">
      <alignment horizontal="center" vertical="center" shrinkToFit="1"/>
      <protection locked="0"/>
    </xf>
    <xf numFmtId="0" fontId="11" fillId="5" borderId="1" xfId="0" applyFont="1" applyFill="1" applyBorder="1" applyAlignment="1" applyProtection="1">
      <alignment vertical="center" shrinkToFit="1"/>
      <protection locked="0"/>
    </xf>
    <xf numFmtId="0" fontId="11" fillId="5" borderId="2" xfId="0" applyFont="1" applyFill="1" applyBorder="1" applyAlignment="1" applyProtection="1">
      <alignment vertical="center" shrinkToFit="1"/>
      <protection locked="0"/>
    </xf>
    <xf numFmtId="0" fontId="11" fillId="5" borderId="3" xfId="0" applyFont="1" applyFill="1" applyBorder="1" applyAlignment="1" applyProtection="1">
      <alignment vertical="center" shrinkToFit="1"/>
      <protection locked="0"/>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178" fontId="31" fillId="0" borderId="1" xfId="0" applyNumberFormat="1" applyFont="1" applyFill="1" applyBorder="1" applyAlignment="1">
      <alignment horizontal="center" vertical="center" shrinkToFit="1"/>
    </xf>
    <xf numFmtId="178" fontId="31" fillId="0" borderId="2" xfId="0" applyNumberFormat="1" applyFont="1" applyFill="1" applyBorder="1" applyAlignment="1">
      <alignment horizontal="center" vertical="center" shrinkToFit="1"/>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10" fillId="0" borderId="36"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12" xfId="0" applyFont="1" applyFill="1" applyBorder="1" applyAlignment="1">
      <alignment horizontal="center" vertical="center"/>
    </xf>
    <xf numFmtId="178" fontId="31" fillId="0" borderId="11" xfId="0" applyNumberFormat="1" applyFont="1" applyFill="1" applyBorder="1" applyAlignment="1">
      <alignment horizontal="center" vertical="center" shrinkToFit="1"/>
    </xf>
    <xf numFmtId="178" fontId="31" fillId="0" borderId="8" xfId="0" applyNumberFormat="1" applyFont="1" applyFill="1" applyBorder="1" applyAlignment="1">
      <alignment horizontal="center" vertical="center" shrinkToFit="1"/>
    </xf>
    <xf numFmtId="0" fontId="8" fillId="4" borderId="36" xfId="0" applyFont="1" applyFill="1" applyBorder="1" applyAlignment="1" applyProtection="1">
      <alignment vertical="center" shrinkToFit="1"/>
      <protection locked="0"/>
    </xf>
    <xf numFmtId="177" fontId="8" fillId="5" borderId="36" xfId="4" applyNumberFormat="1" applyFont="1" applyFill="1" applyBorder="1" applyAlignment="1" applyProtection="1">
      <alignment vertical="center" shrinkToFit="1"/>
      <protection locked="0"/>
    </xf>
    <xf numFmtId="0" fontId="8" fillId="5" borderId="36" xfId="0" applyFont="1" applyFill="1" applyBorder="1" applyAlignment="1" applyProtection="1">
      <alignment horizontal="center" vertical="center" shrinkToFit="1"/>
      <protection locked="0"/>
    </xf>
    <xf numFmtId="0" fontId="38" fillId="4" borderId="36" xfId="0" applyFont="1" applyFill="1" applyBorder="1" applyAlignment="1" applyProtection="1">
      <alignment vertical="center" shrinkToFit="1"/>
      <protection locked="0"/>
    </xf>
    <xf numFmtId="177" fontId="38" fillId="5" borderId="36" xfId="4" applyNumberFormat="1" applyFont="1" applyFill="1" applyBorder="1" applyAlignment="1" applyProtection="1">
      <alignment vertical="center" shrinkToFit="1"/>
      <protection locked="0"/>
    </xf>
    <xf numFmtId="0" fontId="38" fillId="5" borderId="36" xfId="0" applyFont="1" applyFill="1" applyBorder="1" applyAlignment="1" applyProtection="1">
      <alignment horizontal="center" vertical="center" shrinkToFit="1"/>
      <protection locked="0"/>
    </xf>
    <xf numFmtId="49" fontId="9" fillId="0" borderId="55"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38" fontId="10" fillId="0" borderId="55" xfId="4" applyFont="1" applyFill="1" applyBorder="1" applyAlignment="1">
      <alignment horizontal="right" vertical="center" shrinkToFi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0" fontId="10" fillId="0" borderId="46" xfId="0" applyFont="1" applyFill="1" applyBorder="1" applyAlignment="1">
      <alignment horizontal="center" vertical="center"/>
    </xf>
    <xf numFmtId="0" fontId="29" fillId="0" borderId="3" xfId="0" applyFont="1" applyFill="1" applyBorder="1" applyAlignment="1">
      <alignment horizontal="center" vertical="center"/>
    </xf>
    <xf numFmtId="0" fontId="27" fillId="0" borderId="36" xfId="0" applyFont="1" applyFill="1" applyBorder="1" applyAlignment="1">
      <alignment horizontal="center" vertical="center"/>
    </xf>
    <xf numFmtId="0" fontId="38" fillId="4" borderId="36" xfId="0" applyFont="1" applyFill="1" applyBorder="1" applyAlignment="1" applyProtection="1">
      <alignment horizontal="center" vertical="center" shrinkToFit="1"/>
    </xf>
    <xf numFmtId="49" fontId="33" fillId="0" borderId="55" xfId="0" applyNumberFormat="1" applyFont="1" applyFill="1" applyBorder="1" applyAlignment="1">
      <alignment horizontal="center" vertical="center" wrapText="1"/>
    </xf>
    <xf numFmtId="49" fontId="33" fillId="0" borderId="56" xfId="0" applyNumberFormat="1" applyFont="1" applyFill="1" applyBorder="1" applyAlignment="1">
      <alignment horizontal="center" vertical="center" wrapText="1"/>
    </xf>
    <xf numFmtId="38" fontId="27" fillId="0" borderId="55" xfId="4" applyFont="1" applyFill="1" applyBorder="1" applyAlignment="1">
      <alignment horizontal="right" vertical="center" shrinkToFit="1"/>
    </xf>
    <xf numFmtId="38" fontId="27" fillId="0" borderId="56" xfId="4" applyFont="1" applyFill="1" applyBorder="1" applyAlignment="1">
      <alignment horizontal="right" vertical="center" shrinkToFit="1"/>
    </xf>
    <xf numFmtId="38" fontId="27" fillId="0" borderId="57" xfId="4" applyFont="1" applyFill="1" applyBorder="1" applyAlignment="1">
      <alignment horizontal="right" vertical="center" shrinkToFit="1"/>
    </xf>
    <xf numFmtId="0" fontId="27" fillId="0" borderId="46"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49" fontId="9" fillId="0" borderId="57"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1"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1" xfId="0" applyFont="1" applyFill="1" applyBorder="1" applyAlignment="1">
      <alignment horizontal="left" vertical="center"/>
    </xf>
    <xf numFmtId="0" fontId="8" fillId="4" borderId="40" xfId="0" applyFont="1" applyFill="1" applyBorder="1" applyAlignment="1" applyProtection="1">
      <alignment vertical="center" shrinkToFit="1"/>
      <protection locked="0"/>
    </xf>
    <xf numFmtId="0" fontId="8" fillId="4" borderId="41" xfId="0" applyFont="1" applyFill="1" applyBorder="1" applyAlignment="1" applyProtection="1">
      <alignment vertical="center" shrinkToFit="1"/>
      <protection locked="0"/>
    </xf>
    <xf numFmtId="0" fontId="8" fillId="4" borderId="42" xfId="0" applyFont="1" applyFill="1" applyBorder="1" applyAlignment="1" applyProtection="1">
      <alignment vertical="center" shrinkToFit="1"/>
      <protection locked="0"/>
    </xf>
    <xf numFmtId="177" fontId="8" fillId="5" borderId="40" xfId="4" applyNumberFormat="1" applyFont="1" applyFill="1" applyBorder="1" applyAlignment="1" applyProtection="1">
      <alignment vertical="center" shrinkToFit="1"/>
      <protection locked="0"/>
    </xf>
    <xf numFmtId="177" fontId="8" fillId="5" borderId="41" xfId="4" applyNumberFormat="1" applyFont="1" applyFill="1" applyBorder="1" applyAlignment="1" applyProtection="1">
      <alignment vertical="center" shrinkToFit="1"/>
      <protection locked="0"/>
    </xf>
    <xf numFmtId="0" fontId="8" fillId="5" borderId="39" xfId="0" applyFont="1" applyFill="1" applyBorder="1" applyAlignment="1" applyProtection="1">
      <alignment horizontal="center" vertical="center" shrinkToFit="1"/>
      <protection locked="0"/>
    </xf>
    <xf numFmtId="0" fontId="29" fillId="3" borderId="3" xfId="0" applyFont="1" applyFill="1" applyBorder="1" applyAlignment="1">
      <alignment horizontal="center" vertical="center"/>
    </xf>
    <xf numFmtId="178" fontId="27" fillId="0" borderId="18" xfId="0" applyNumberFormat="1" applyFont="1" applyBorder="1" applyAlignment="1">
      <alignment horizontal="center" vertical="center" shrinkToFit="1"/>
    </xf>
    <xf numFmtId="178" fontId="27" fillId="0" borderId="19" xfId="0" applyNumberFormat="1" applyFont="1" applyBorder="1" applyAlignment="1">
      <alignment horizontal="center" vertical="center" shrinkToFit="1"/>
    </xf>
    <xf numFmtId="178" fontId="27" fillId="0" borderId="68" xfId="0" applyNumberFormat="1" applyFont="1" applyBorder="1" applyAlignment="1">
      <alignment horizontal="center" vertical="center" shrinkToFit="1"/>
    </xf>
    <xf numFmtId="0" fontId="29" fillId="3" borderId="4" xfId="0" applyFont="1" applyFill="1" applyBorder="1" applyAlignment="1">
      <alignment horizontal="center"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CFFCC"/>
      <color rgb="FF0000FF"/>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9</xdr:row>
          <xdr:rowOff>9525</xdr:rowOff>
        </xdr:from>
        <xdr:to>
          <xdr:col>9</xdr:col>
          <xdr:colOff>85725</xdr:colOff>
          <xdr:row>10</xdr:row>
          <xdr:rowOff>38100</xdr:rowOff>
        </xdr:to>
        <xdr:sp macro="" textlink="">
          <xdr:nvSpPr>
            <xdr:cNvPr id="39937" name="Check Box 1" hidden="1">
              <a:extLst>
                <a:ext uri="{63B3BB69-23CF-44E3-9099-C40C66FF867C}">
                  <a14:compatExt spid="_x0000_s39937"/>
                </a:ext>
                <a:ext uri="{FF2B5EF4-FFF2-40B4-BE49-F238E27FC236}">
                  <a16:creationId xmlns=""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0</xdr:rowOff>
        </xdr:from>
        <xdr:to>
          <xdr:col>9</xdr:col>
          <xdr:colOff>76200</xdr:colOff>
          <xdr:row>11</xdr:row>
          <xdr:rowOff>28575</xdr:rowOff>
        </xdr:to>
        <xdr:sp macro="" textlink="">
          <xdr:nvSpPr>
            <xdr:cNvPr id="39938" name="Check Box 2" hidden="1">
              <a:extLst>
                <a:ext uri="{63B3BB69-23CF-44E3-9099-C40C66FF867C}">
                  <a14:compatExt spid="_x0000_s39938"/>
                </a:ext>
                <a:ext uri="{FF2B5EF4-FFF2-40B4-BE49-F238E27FC236}">
                  <a16:creationId xmlns=""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57</xdr:row>
      <xdr:rowOff>63500</xdr:rowOff>
    </xdr:from>
    <xdr:to>
      <xdr:col>1</xdr:col>
      <xdr:colOff>140804</xdr:colOff>
      <xdr:row>58</xdr:row>
      <xdr:rowOff>273327</xdr:rowOff>
    </xdr:to>
    <xdr:sp macro="" textlink="">
      <xdr:nvSpPr>
        <xdr:cNvPr id="5" name="左大かっこ 4">
          <a:extLst>
            <a:ext uri="{FF2B5EF4-FFF2-40B4-BE49-F238E27FC236}">
              <a16:creationId xmlns="" xmlns:a16="http://schemas.microsoft.com/office/drawing/2014/main" id="{00000000-0008-0000-0400-000030000000}"/>
            </a:ext>
          </a:extLst>
        </xdr:cNvPr>
        <xdr:cNvSpPr/>
      </xdr:nvSpPr>
      <xdr:spPr>
        <a:xfrm>
          <a:off x="228600" y="109505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9</xdr:row>
          <xdr:rowOff>9525</xdr:rowOff>
        </xdr:from>
        <xdr:to>
          <xdr:col>9</xdr:col>
          <xdr:colOff>85725</xdr:colOff>
          <xdr:row>10</xdr:row>
          <xdr:rowOff>38100</xdr:rowOff>
        </xdr:to>
        <xdr:sp macro="" textlink="">
          <xdr:nvSpPr>
            <xdr:cNvPr id="45057" name="Check Box 1" hidden="1">
              <a:extLst>
                <a:ext uri="{63B3BB69-23CF-44E3-9099-C40C66FF867C}">
                  <a14:compatExt spid="_x0000_s45057"/>
                </a:ext>
                <a:ext uri="{FF2B5EF4-FFF2-40B4-BE49-F238E27FC236}">
                  <a16:creationId xmlns=""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0</xdr:rowOff>
        </xdr:from>
        <xdr:to>
          <xdr:col>9</xdr:col>
          <xdr:colOff>76200</xdr:colOff>
          <xdr:row>11</xdr:row>
          <xdr:rowOff>28575</xdr:rowOff>
        </xdr:to>
        <xdr:sp macro="" textlink="">
          <xdr:nvSpPr>
            <xdr:cNvPr id="45058" name="Check Box 2" hidden="1">
              <a:extLst>
                <a:ext uri="{63B3BB69-23CF-44E3-9099-C40C66FF867C}">
                  <a14:compatExt spid="_x0000_s45058"/>
                </a:ext>
                <a:ext uri="{FF2B5EF4-FFF2-40B4-BE49-F238E27FC236}">
                  <a16:creationId xmlns=""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57</xdr:row>
      <xdr:rowOff>63500</xdr:rowOff>
    </xdr:from>
    <xdr:to>
      <xdr:col>1</xdr:col>
      <xdr:colOff>140804</xdr:colOff>
      <xdr:row>58</xdr:row>
      <xdr:rowOff>273327</xdr:rowOff>
    </xdr:to>
    <xdr:sp macro="" textlink="">
      <xdr:nvSpPr>
        <xdr:cNvPr id="5" name="左大かっこ 4">
          <a:extLst>
            <a:ext uri="{FF2B5EF4-FFF2-40B4-BE49-F238E27FC236}">
              <a16:creationId xmlns="" xmlns:a16="http://schemas.microsoft.com/office/drawing/2014/main" id="{00000000-0008-0000-0400-000030000000}"/>
            </a:ext>
          </a:extLst>
        </xdr:cNvPr>
        <xdr:cNvSpPr/>
      </xdr:nvSpPr>
      <xdr:spPr>
        <a:xfrm>
          <a:off x="228600" y="109505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24"/>
  <sheetViews>
    <sheetView view="pageBreakPreview" zoomScaleNormal="100" zoomScaleSheetLayoutView="100" workbookViewId="0">
      <selection activeCell="C2" sqref="C2"/>
    </sheetView>
  </sheetViews>
  <sheetFormatPr defaultRowHeight="13.5"/>
  <cols>
    <col min="1" max="1" width="3.125" style="108" customWidth="1"/>
    <col min="2" max="2" width="7.75" style="108" customWidth="1"/>
    <col min="3" max="3" width="27.5" style="107" customWidth="1"/>
    <col min="4" max="4" width="32.375" style="107" customWidth="1"/>
    <col min="5" max="5" width="27.5" style="107" customWidth="1"/>
    <col min="6" max="6" width="4.25" style="108" customWidth="1"/>
    <col min="7" max="16384" width="9" style="108"/>
  </cols>
  <sheetData>
    <row r="2" spans="2:5" ht="17.25">
      <c r="B2" s="1" t="s">
        <v>88</v>
      </c>
      <c r="D2" s="2"/>
    </row>
    <row r="3" spans="2:5" ht="17.25">
      <c r="B3" s="1"/>
      <c r="D3" s="2"/>
    </row>
    <row r="4" spans="2:5" s="113" customFormat="1" ht="17.25">
      <c r="B4" s="258" t="s">
        <v>240</v>
      </c>
      <c r="C4" s="258"/>
      <c r="D4" s="258"/>
      <c r="E4" s="258"/>
    </row>
    <row r="5" spans="2:5" s="113" customFormat="1" ht="17.25">
      <c r="B5" s="259" t="s">
        <v>176</v>
      </c>
      <c r="C5" s="259"/>
      <c r="D5" s="259"/>
      <c r="E5" s="259"/>
    </row>
    <row r="6" spans="2:5" ht="14.25">
      <c r="C6" s="2"/>
      <c r="D6" s="2"/>
    </row>
    <row r="7" spans="2:5" ht="14.25">
      <c r="B7" s="109" t="s">
        <v>83</v>
      </c>
      <c r="C7" s="3" t="s">
        <v>125</v>
      </c>
      <c r="D7" s="4" t="s">
        <v>85</v>
      </c>
      <c r="E7" s="4" t="s">
        <v>82</v>
      </c>
    </row>
    <row r="8" spans="2:5" ht="42" customHeight="1">
      <c r="B8" s="109">
        <v>1</v>
      </c>
      <c r="C8" s="5" t="s">
        <v>84</v>
      </c>
      <c r="D8" s="6"/>
      <c r="E8" s="6"/>
    </row>
    <row r="9" spans="2:5" ht="48" customHeight="1">
      <c r="B9" s="109">
        <v>2</v>
      </c>
      <c r="C9" s="5"/>
      <c r="D9" s="175" t="s">
        <v>201</v>
      </c>
      <c r="E9" s="6"/>
    </row>
    <row r="10" spans="2:5" ht="114">
      <c r="B10" s="109">
        <v>3</v>
      </c>
      <c r="C10" s="5"/>
      <c r="D10" s="6"/>
      <c r="E10" s="175" t="s">
        <v>202</v>
      </c>
    </row>
    <row r="11" spans="2:5" ht="54.75" customHeight="1">
      <c r="B11" s="109">
        <v>4</v>
      </c>
      <c r="C11" s="5"/>
      <c r="D11" s="6" t="s">
        <v>90</v>
      </c>
      <c r="E11" s="6"/>
    </row>
    <row r="12" spans="2:5" ht="62.25" customHeight="1">
      <c r="B12" s="109">
        <v>5</v>
      </c>
      <c r="C12" s="5"/>
      <c r="D12" s="6" t="s">
        <v>86</v>
      </c>
      <c r="E12" s="6"/>
    </row>
    <row r="13" spans="2:5" ht="47.25" customHeight="1">
      <c r="B13" s="109">
        <v>6</v>
      </c>
      <c r="C13" s="5"/>
      <c r="D13" s="6" t="s">
        <v>87</v>
      </c>
      <c r="E13" s="6"/>
    </row>
    <row r="14" spans="2:5" ht="125.25" customHeight="1">
      <c r="B14" s="109">
        <v>7</v>
      </c>
      <c r="C14" s="7"/>
      <c r="D14" s="176" t="s">
        <v>203</v>
      </c>
      <c r="E14" s="8"/>
    </row>
    <row r="15" spans="2:5" ht="95.25" customHeight="1">
      <c r="B15" s="109">
        <v>8</v>
      </c>
      <c r="C15" s="5"/>
      <c r="D15" s="6" t="s">
        <v>204</v>
      </c>
      <c r="E15" s="6"/>
    </row>
    <row r="16" spans="2:5" ht="95.25" customHeight="1">
      <c r="B16" s="109">
        <v>9</v>
      </c>
      <c r="C16" s="5"/>
      <c r="D16" s="177" t="s">
        <v>242</v>
      </c>
      <c r="E16" s="6"/>
    </row>
    <row r="17" spans="2:5" ht="37.5" customHeight="1">
      <c r="B17" s="109">
        <v>10</v>
      </c>
      <c r="C17" s="5"/>
      <c r="D17" s="6" t="s">
        <v>126</v>
      </c>
      <c r="E17" s="6"/>
    </row>
    <row r="18" spans="2:5" ht="39" customHeight="1">
      <c r="B18" s="109">
        <v>11</v>
      </c>
      <c r="C18" s="5" t="s">
        <v>89</v>
      </c>
      <c r="D18" s="6"/>
      <c r="E18" s="6"/>
    </row>
    <row r="19" spans="2:5" ht="57.75" customHeight="1">
      <c r="B19" s="109">
        <v>12</v>
      </c>
      <c r="C19" s="114" t="s">
        <v>163</v>
      </c>
      <c r="D19" s="6"/>
      <c r="E19" s="6"/>
    </row>
    <row r="20" spans="2:5" ht="22.5" customHeight="1"/>
    <row r="21" spans="2:5" ht="22.5" customHeight="1"/>
    <row r="22" spans="2:5" ht="22.5" customHeight="1"/>
    <row r="23" spans="2:5" ht="22.5" customHeight="1"/>
    <row r="24" spans="2:5" ht="15.75" customHeight="1"/>
  </sheetData>
  <mergeCells count="2">
    <mergeCell ref="B4:E4"/>
    <mergeCell ref="B5:E5"/>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65"/>
  <sheetViews>
    <sheetView view="pageBreakPreview" zoomScale="115" zoomScaleNormal="120" zoomScaleSheetLayoutView="115" workbookViewId="0">
      <selection activeCell="L15" sqref="L15:AM15"/>
    </sheetView>
  </sheetViews>
  <sheetFormatPr defaultColWidth="2.25" defaultRowHeight="12"/>
  <cols>
    <col min="1" max="1" width="2.625" style="95" customWidth="1"/>
    <col min="2" max="16384" width="2.25" style="95"/>
  </cols>
  <sheetData>
    <row r="1" spans="1:39" ht="13.5" customHeight="1">
      <c r="A1" s="164" t="s">
        <v>195</v>
      </c>
      <c r="B1" s="165"/>
      <c r="C1" s="166"/>
      <c r="D1" s="166"/>
      <c r="E1" s="167"/>
      <c r="F1" s="167"/>
      <c r="G1" s="167"/>
    </row>
    <row r="2" spans="1:39" ht="8.25" customHeight="1">
      <c r="A2" s="92"/>
      <c r="B2" s="93"/>
      <c r="C2" s="94"/>
      <c r="D2" s="94"/>
    </row>
    <row r="3" spans="1:39" ht="18" customHeight="1">
      <c r="A3" s="349" t="s">
        <v>93</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row>
    <row r="4" spans="1:39" ht="18" customHeight="1">
      <c r="A4" s="349" t="s">
        <v>235</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row>
    <row r="5" spans="1:39" ht="8.25"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row>
    <row r="6" spans="1:39" ht="12.75" thickBot="1">
      <c r="B6" s="93"/>
      <c r="C6" s="94"/>
      <c r="D6" s="94"/>
      <c r="AB6" s="96"/>
      <c r="AC6" s="236" t="s">
        <v>234</v>
      </c>
      <c r="AD6" s="369"/>
      <c r="AE6" s="369"/>
      <c r="AF6" s="120" t="s">
        <v>3</v>
      </c>
      <c r="AG6" s="369"/>
      <c r="AH6" s="369"/>
      <c r="AI6" s="120" t="s">
        <v>2</v>
      </c>
      <c r="AJ6" s="369"/>
      <c r="AK6" s="369"/>
      <c r="AL6" s="120" t="s">
        <v>1</v>
      </c>
      <c r="AM6" s="120"/>
    </row>
    <row r="7" spans="1:39" ht="18" hidden="1" customHeight="1">
      <c r="A7" s="291"/>
      <c r="B7" s="291"/>
      <c r="C7" s="291"/>
      <c r="D7" s="291"/>
      <c r="E7" s="291"/>
      <c r="F7" s="291"/>
      <c r="G7" s="291"/>
    </row>
    <row r="8" spans="1:39" ht="8.25" hidden="1" customHeight="1">
      <c r="B8" s="93"/>
      <c r="C8" s="94"/>
      <c r="D8" s="94"/>
    </row>
    <row r="9" spans="1:39" hidden="1">
      <c r="B9" s="93"/>
      <c r="C9" s="94"/>
      <c r="D9" s="94"/>
    </row>
    <row r="10" spans="1:39" ht="11.25" hidden="1" customHeight="1">
      <c r="B10" s="93"/>
      <c r="C10" s="94"/>
      <c r="D10" s="94"/>
    </row>
    <row r="11" spans="1:39" ht="13.5" customHeight="1">
      <c r="A11" s="342" t="s">
        <v>59</v>
      </c>
      <c r="B11" s="187" t="s">
        <v>4</v>
      </c>
      <c r="C11" s="186"/>
      <c r="D11" s="186"/>
      <c r="E11" s="187"/>
      <c r="F11" s="187"/>
      <c r="G11" s="187"/>
      <c r="H11" s="187"/>
      <c r="I11" s="187"/>
      <c r="J11" s="187"/>
      <c r="K11" s="188"/>
      <c r="L11" s="360"/>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2"/>
    </row>
    <row r="12" spans="1:39" ht="21" customHeight="1">
      <c r="A12" s="343"/>
      <c r="B12" s="99" t="s">
        <v>196</v>
      </c>
      <c r="C12" s="98"/>
      <c r="D12" s="98"/>
      <c r="E12" s="99"/>
      <c r="F12" s="99"/>
      <c r="G12" s="99"/>
      <c r="H12" s="99"/>
      <c r="I12" s="99"/>
      <c r="J12" s="99"/>
      <c r="K12" s="100"/>
      <c r="L12" s="357"/>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9"/>
    </row>
    <row r="13" spans="1:39">
      <c r="A13" s="343"/>
      <c r="B13" s="363" t="s">
        <v>60</v>
      </c>
      <c r="C13" s="363"/>
      <c r="D13" s="363"/>
      <c r="E13" s="363"/>
      <c r="F13" s="363"/>
      <c r="G13" s="363"/>
      <c r="H13" s="363"/>
      <c r="I13" s="363"/>
      <c r="J13" s="363"/>
      <c r="K13" s="364"/>
      <c r="L13" s="101" t="s">
        <v>5</v>
      </c>
      <c r="M13" s="101"/>
      <c r="N13" s="101"/>
      <c r="O13" s="101"/>
      <c r="P13" s="101"/>
      <c r="Q13" s="350"/>
      <c r="R13" s="350"/>
      <c r="S13" s="101" t="s">
        <v>6</v>
      </c>
      <c r="T13" s="350"/>
      <c r="U13" s="350"/>
      <c r="V13" s="350"/>
      <c r="W13" s="101" t="s">
        <v>7</v>
      </c>
      <c r="X13" s="101"/>
      <c r="Y13" s="101"/>
      <c r="Z13" s="101"/>
      <c r="AA13" s="101"/>
      <c r="AB13" s="101"/>
      <c r="AC13" s="101"/>
      <c r="AD13" s="101"/>
      <c r="AE13" s="101"/>
      <c r="AF13" s="101"/>
      <c r="AG13" s="101"/>
      <c r="AH13" s="101"/>
      <c r="AI13" s="101"/>
      <c r="AJ13" s="101"/>
      <c r="AK13" s="101"/>
      <c r="AL13" s="101"/>
      <c r="AM13" s="189"/>
    </row>
    <row r="14" spans="1:39" ht="13.5" customHeight="1">
      <c r="A14" s="343"/>
      <c r="B14" s="365"/>
      <c r="C14" s="365"/>
      <c r="D14" s="365"/>
      <c r="E14" s="365"/>
      <c r="F14" s="365"/>
      <c r="G14" s="365"/>
      <c r="H14" s="365"/>
      <c r="I14" s="365"/>
      <c r="J14" s="365"/>
      <c r="K14" s="366"/>
      <c r="L14" s="351"/>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3"/>
    </row>
    <row r="15" spans="1:39" ht="13.5" customHeight="1">
      <c r="A15" s="343"/>
      <c r="B15" s="367"/>
      <c r="C15" s="367"/>
      <c r="D15" s="367"/>
      <c r="E15" s="367"/>
      <c r="F15" s="367"/>
      <c r="G15" s="367"/>
      <c r="H15" s="367"/>
      <c r="I15" s="367"/>
      <c r="J15" s="367"/>
      <c r="K15" s="368"/>
      <c r="L15" s="354"/>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6"/>
    </row>
    <row r="16" spans="1:39" ht="18" customHeight="1">
      <c r="A16" s="343"/>
      <c r="B16" s="103" t="s">
        <v>8</v>
      </c>
      <c r="C16" s="132"/>
      <c r="D16" s="132"/>
      <c r="E16" s="103"/>
      <c r="F16" s="103"/>
      <c r="G16" s="103"/>
      <c r="H16" s="103"/>
      <c r="I16" s="103"/>
      <c r="J16" s="103"/>
      <c r="K16" s="103"/>
      <c r="L16" s="102" t="s">
        <v>9</v>
      </c>
      <c r="M16" s="103"/>
      <c r="N16" s="103"/>
      <c r="O16" s="103"/>
      <c r="P16" s="103"/>
      <c r="Q16" s="103"/>
      <c r="R16" s="104"/>
      <c r="S16" s="345"/>
      <c r="T16" s="346"/>
      <c r="U16" s="346"/>
      <c r="V16" s="346"/>
      <c r="W16" s="346"/>
      <c r="X16" s="346"/>
      <c r="Y16" s="347"/>
      <c r="Z16" s="102" t="s">
        <v>61</v>
      </c>
      <c r="AA16" s="103"/>
      <c r="AB16" s="103"/>
      <c r="AC16" s="103"/>
      <c r="AD16" s="103"/>
      <c r="AE16" s="103"/>
      <c r="AF16" s="104"/>
      <c r="AG16" s="345"/>
      <c r="AH16" s="346"/>
      <c r="AI16" s="346"/>
      <c r="AJ16" s="346"/>
      <c r="AK16" s="346"/>
      <c r="AL16" s="346"/>
      <c r="AM16" s="348"/>
    </row>
    <row r="17" spans="1:39" ht="18" customHeight="1">
      <c r="A17" s="343"/>
      <c r="B17" s="103" t="s">
        <v>10</v>
      </c>
      <c r="C17" s="132"/>
      <c r="D17" s="132"/>
      <c r="E17" s="103"/>
      <c r="F17" s="103"/>
      <c r="G17" s="103"/>
      <c r="H17" s="103"/>
      <c r="I17" s="103"/>
      <c r="J17" s="103"/>
      <c r="K17" s="103"/>
      <c r="L17" s="102" t="s">
        <v>11</v>
      </c>
      <c r="M17" s="103"/>
      <c r="N17" s="103"/>
      <c r="O17" s="103"/>
      <c r="P17" s="103"/>
      <c r="Q17" s="103"/>
      <c r="R17" s="104"/>
      <c r="S17" s="345"/>
      <c r="T17" s="346"/>
      <c r="U17" s="346"/>
      <c r="V17" s="346"/>
      <c r="W17" s="346"/>
      <c r="X17" s="346"/>
      <c r="Y17" s="347"/>
      <c r="Z17" s="102" t="s">
        <v>12</v>
      </c>
      <c r="AA17" s="103"/>
      <c r="AB17" s="103"/>
      <c r="AC17" s="103"/>
      <c r="AD17" s="103"/>
      <c r="AE17" s="103"/>
      <c r="AF17" s="104"/>
      <c r="AG17" s="345"/>
      <c r="AH17" s="346"/>
      <c r="AI17" s="346"/>
      <c r="AJ17" s="346"/>
      <c r="AK17" s="346"/>
      <c r="AL17" s="346"/>
      <c r="AM17" s="348"/>
    </row>
    <row r="18" spans="1:39" ht="18.75" customHeight="1" thickBot="1">
      <c r="A18" s="344"/>
      <c r="B18" s="192" t="s">
        <v>13</v>
      </c>
      <c r="C18" s="191"/>
      <c r="D18" s="191"/>
      <c r="E18" s="192"/>
      <c r="F18" s="192"/>
      <c r="G18" s="192"/>
      <c r="H18" s="192"/>
      <c r="I18" s="192"/>
      <c r="J18" s="192"/>
      <c r="K18" s="192"/>
      <c r="L18" s="190" t="s">
        <v>11</v>
      </c>
      <c r="M18" s="192"/>
      <c r="N18" s="192"/>
      <c r="O18" s="192"/>
      <c r="P18" s="192"/>
      <c r="Q18" s="192"/>
      <c r="R18" s="193"/>
      <c r="S18" s="338"/>
      <c r="T18" s="339"/>
      <c r="U18" s="339"/>
      <c r="V18" s="339"/>
      <c r="W18" s="339"/>
      <c r="X18" s="339"/>
      <c r="Y18" s="340"/>
      <c r="Z18" s="190" t="s">
        <v>12</v>
      </c>
      <c r="AA18" s="192"/>
      <c r="AB18" s="192"/>
      <c r="AC18" s="192"/>
      <c r="AD18" s="192"/>
      <c r="AE18" s="192"/>
      <c r="AF18" s="193"/>
      <c r="AG18" s="338"/>
      <c r="AH18" s="339"/>
      <c r="AI18" s="339"/>
      <c r="AJ18" s="339"/>
      <c r="AK18" s="339"/>
      <c r="AL18" s="339"/>
      <c r="AM18" s="341"/>
    </row>
    <row r="19" spans="1:39" ht="18" customHeight="1">
      <c r="A19" s="97" t="s">
        <v>45</v>
      </c>
      <c r="B19" s="99"/>
      <c r="C19" s="99"/>
      <c r="D19" s="99"/>
      <c r="E19" s="99"/>
      <c r="F19" s="99"/>
      <c r="G19" s="185"/>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100"/>
    </row>
    <row r="20" spans="1:39" ht="22.5" customHeight="1">
      <c r="A20" s="282" t="s">
        <v>38</v>
      </c>
      <c r="B20" s="283"/>
      <c r="C20" s="283"/>
      <c r="D20" s="283"/>
      <c r="E20" s="283"/>
      <c r="F20" s="283"/>
      <c r="G20" s="283"/>
      <c r="H20" s="283"/>
      <c r="I20" s="283"/>
      <c r="J20" s="283"/>
      <c r="K20" s="283"/>
      <c r="L20" s="283"/>
      <c r="M20" s="283"/>
      <c r="N20" s="283"/>
      <c r="O20" s="283"/>
      <c r="P20" s="283"/>
      <c r="Q20" s="283"/>
      <c r="R20" s="283"/>
      <c r="S20" s="284"/>
      <c r="T20" s="260" t="s">
        <v>93</v>
      </c>
      <c r="U20" s="261"/>
      <c r="V20" s="261"/>
      <c r="W20" s="261"/>
      <c r="X20" s="261"/>
      <c r="Y20" s="261"/>
      <c r="Z20" s="261"/>
      <c r="AA20" s="261"/>
      <c r="AB20" s="261"/>
      <c r="AC20" s="261"/>
      <c r="AD20" s="261"/>
      <c r="AE20" s="261"/>
      <c r="AF20" s="261"/>
      <c r="AG20" s="261"/>
      <c r="AH20" s="261"/>
      <c r="AI20" s="261"/>
      <c r="AJ20" s="261"/>
      <c r="AK20" s="261"/>
      <c r="AL20" s="261"/>
      <c r="AM20" s="262"/>
    </row>
    <row r="21" spans="1:39" ht="22.5" customHeight="1">
      <c r="A21" s="285"/>
      <c r="B21" s="286"/>
      <c r="C21" s="286"/>
      <c r="D21" s="286"/>
      <c r="E21" s="286"/>
      <c r="F21" s="286"/>
      <c r="G21" s="286"/>
      <c r="H21" s="286"/>
      <c r="I21" s="286"/>
      <c r="J21" s="286"/>
      <c r="K21" s="286"/>
      <c r="L21" s="286"/>
      <c r="M21" s="286"/>
      <c r="N21" s="286"/>
      <c r="O21" s="286"/>
      <c r="P21" s="286"/>
      <c r="Q21" s="286"/>
      <c r="R21" s="286"/>
      <c r="S21" s="287"/>
      <c r="T21" s="260" t="s">
        <v>94</v>
      </c>
      <c r="U21" s="261"/>
      <c r="V21" s="261"/>
      <c r="W21" s="261"/>
      <c r="X21" s="261"/>
      <c r="Y21" s="261"/>
      <c r="Z21" s="261"/>
      <c r="AA21" s="261"/>
      <c r="AB21" s="261"/>
      <c r="AC21" s="262"/>
      <c r="AD21" s="260" t="s">
        <v>95</v>
      </c>
      <c r="AE21" s="261"/>
      <c r="AF21" s="261"/>
      <c r="AG21" s="261"/>
      <c r="AH21" s="261"/>
      <c r="AI21" s="261"/>
      <c r="AJ21" s="261"/>
      <c r="AK21" s="261"/>
      <c r="AL21" s="261"/>
      <c r="AM21" s="262"/>
    </row>
    <row r="22" spans="1:39" ht="12.75" customHeight="1">
      <c r="A22" s="288"/>
      <c r="B22" s="289"/>
      <c r="C22" s="289"/>
      <c r="D22" s="289"/>
      <c r="E22" s="289"/>
      <c r="F22" s="289"/>
      <c r="G22" s="289"/>
      <c r="H22" s="289"/>
      <c r="I22" s="289"/>
      <c r="J22" s="289"/>
      <c r="K22" s="289"/>
      <c r="L22" s="289"/>
      <c r="M22" s="289"/>
      <c r="N22" s="289"/>
      <c r="O22" s="289"/>
      <c r="P22" s="289"/>
      <c r="Q22" s="289"/>
      <c r="R22" s="289"/>
      <c r="S22" s="290"/>
      <c r="T22" s="330" t="s">
        <v>168</v>
      </c>
      <c r="U22" s="331"/>
      <c r="V22" s="331"/>
      <c r="W22" s="332"/>
      <c r="X22" s="328" t="s">
        <v>14</v>
      </c>
      <c r="Y22" s="328"/>
      <c r="Z22" s="328"/>
      <c r="AA22" s="328"/>
      <c r="AB22" s="328"/>
      <c r="AC22" s="329"/>
      <c r="AD22" s="330" t="s">
        <v>168</v>
      </c>
      <c r="AE22" s="331"/>
      <c r="AF22" s="331"/>
      <c r="AG22" s="332"/>
      <c r="AH22" s="326" t="s">
        <v>14</v>
      </c>
      <c r="AI22" s="326"/>
      <c r="AJ22" s="326"/>
      <c r="AK22" s="326"/>
      <c r="AL22" s="326"/>
      <c r="AM22" s="327"/>
    </row>
    <row r="23" spans="1:39" ht="12.75" customHeight="1">
      <c r="A23" s="333" t="s">
        <v>127</v>
      </c>
      <c r="B23" s="30" t="s">
        <v>47</v>
      </c>
      <c r="C23" s="32"/>
      <c r="D23" s="32"/>
      <c r="E23" s="32"/>
      <c r="F23" s="32"/>
      <c r="G23" s="32"/>
      <c r="H23" s="32"/>
      <c r="I23" s="32"/>
      <c r="J23" s="32"/>
      <c r="K23" s="32"/>
      <c r="L23" s="32"/>
      <c r="M23" s="32"/>
      <c r="N23" s="32"/>
      <c r="O23" s="32"/>
      <c r="P23" s="32"/>
      <c r="Q23" s="32"/>
      <c r="R23" s="32"/>
      <c r="S23" s="33"/>
      <c r="T23" s="306">
        <f ca="1">COUNTIFS('申請額一覧(自動計算) '!$E$6:$E$20,B23,'申請額一覧(自動計算) '!$J$6:$J$20,"&gt;0")</f>
        <v>0</v>
      </c>
      <c r="U23" s="307"/>
      <c r="V23" s="308" t="s">
        <v>15</v>
      </c>
      <c r="W23" s="309"/>
      <c r="X23" s="316">
        <f ca="1">SUMIF('申請額一覧(自動計算) '!$E$6:$E$20,B23,'申請額一覧(自動計算) '!$J$6:$J$20)</f>
        <v>0</v>
      </c>
      <c r="Y23" s="317"/>
      <c r="Z23" s="317"/>
      <c r="AA23" s="317"/>
      <c r="AB23" s="194" t="s">
        <v>75</v>
      </c>
      <c r="AC23" s="195"/>
      <c r="AD23" s="306">
        <f ca="1">COUNTIFS('申請額一覧(自動計算) '!$E$6:$E$20,B23,'申請額一覧(自動計算) '!$M$6:$M$20,"&gt;0")</f>
        <v>0</v>
      </c>
      <c r="AE23" s="307"/>
      <c r="AF23" s="308" t="s">
        <v>15</v>
      </c>
      <c r="AG23" s="309"/>
      <c r="AH23" s="316">
        <f ca="1">SUMIF('申請額一覧(自動計算) '!$E$6:$E$20,B23,'申請額一覧(自動計算) '!$M$6:$M$20)</f>
        <v>0</v>
      </c>
      <c r="AI23" s="317"/>
      <c r="AJ23" s="317"/>
      <c r="AK23" s="317"/>
      <c r="AL23" s="194" t="s">
        <v>75</v>
      </c>
      <c r="AM23" s="195"/>
    </row>
    <row r="24" spans="1:39" ht="12.75" customHeight="1">
      <c r="A24" s="333"/>
      <c r="B24" s="196" t="s">
        <v>48</v>
      </c>
      <c r="C24" s="197"/>
      <c r="D24" s="197"/>
      <c r="E24" s="197"/>
      <c r="F24" s="197"/>
      <c r="G24" s="197"/>
      <c r="H24" s="197"/>
      <c r="I24" s="197"/>
      <c r="J24" s="197"/>
      <c r="K24" s="197"/>
      <c r="L24" s="197"/>
      <c r="M24" s="197"/>
      <c r="N24" s="197"/>
      <c r="O24" s="197"/>
      <c r="P24" s="197"/>
      <c r="Q24" s="197"/>
      <c r="R24" s="197"/>
      <c r="S24" s="198"/>
      <c r="T24" s="265">
        <f ca="1">COUNTIFS('申請額一覧(自動計算) '!$E$6:$E$20,B24,'申請額一覧(自動計算) '!$J$6:$J$20,"&gt;0")</f>
        <v>0</v>
      </c>
      <c r="U24" s="266"/>
      <c r="V24" s="267" t="s">
        <v>15</v>
      </c>
      <c r="W24" s="268"/>
      <c r="X24" s="300">
        <f ca="1">SUMIF('申請額一覧(自動計算) '!$E$6:$E$20,B24,'申請額一覧(自動計算) '!$J$6:$J$20)</f>
        <v>0</v>
      </c>
      <c r="Y24" s="301"/>
      <c r="Z24" s="301"/>
      <c r="AA24" s="301"/>
      <c r="AB24" s="199" t="s">
        <v>75</v>
      </c>
      <c r="AC24" s="200"/>
      <c r="AD24" s="265">
        <f ca="1">COUNTIFS('申請額一覧(自動計算) '!$E$6:$E$20,B24,'申請額一覧(自動計算) '!$M$6:$M$20,"&gt;0")</f>
        <v>0</v>
      </c>
      <c r="AE24" s="266"/>
      <c r="AF24" s="267" t="s">
        <v>15</v>
      </c>
      <c r="AG24" s="268"/>
      <c r="AH24" s="269">
        <f ca="1">SUMIF('申請額一覧(自動計算) '!$E$6:$E$20,B24,'申請額一覧(自動計算) '!$M$6:$M$20)</f>
        <v>0</v>
      </c>
      <c r="AI24" s="270"/>
      <c r="AJ24" s="270"/>
      <c r="AK24" s="270"/>
      <c r="AL24" s="199" t="s">
        <v>75</v>
      </c>
      <c r="AM24" s="200"/>
    </row>
    <row r="25" spans="1:39" ht="12.75" customHeight="1">
      <c r="A25" s="333"/>
      <c r="B25" s="196" t="s">
        <v>49</v>
      </c>
      <c r="C25" s="197"/>
      <c r="D25" s="197"/>
      <c r="E25" s="197"/>
      <c r="F25" s="197"/>
      <c r="G25" s="197"/>
      <c r="H25" s="197"/>
      <c r="I25" s="197"/>
      <c r="J25" s="197"/>
      <c r="K25" s="197"/>
      <c r="L25" s="197"/>
      <c r="M25" s="197"/>
      <c r="N25" s="197"/>
      <c r="O25" s="197"/>
      <c r="P25" s="197"/>
      <c r="Q25" s="197"/>
      <c r="R25" s="197"/>
      <c r="S25" s="198"/>
      <c r="T25" s="265">
        <f ca="1">COUNTIFS('申請額一覧(自動計算) '!$E$6:$E$20,B25,'申請額一覧(自動計算) '!$J$6:$J$20,"&gt;0")</f>
        <v>0</v>
      </c>
      <c r="U25" s="266"/>
      <c r="V25" s="267" t="s">
        <v>15</v>
      </c>
      <c r="W25" s="268"/>
      <c r="X25" s="269">
        <f ca="1">SUMIF('申請額一覧(自動計算) '!$E$6:$E$20,B25,'申請額一覧(自動計算) '!$J$6:$J$20)</f>
        <v>0</v>
      </c>
      <c r="Y25" s="270"/>
      <c r="Z25" s="270"/>
      <c r="AA25" s="270"/>
      <c r="AB25" s="199" t="s">
        <v>75</v>
      </c>
      <c r="AC25" s="200"/>
      <c r="AD25" s="265">
        <f ca="1">COUNTIFS('申請額一覧(自動計算) '!$E$6:$E$20,B25,'申請額一覧(自動計算) '!$M$6:$M$20,"&gt;0")</f>
        <v>0</v>
      </c>
      <c r="AE25" s="266"/>
      <c r="AF25" s="267" t="s">
        <v>15</v>
      </c>
      <c r="AG25" s="268"/>
      <c r="AH25" s="269">
        <f ca="1">SUMIF('申請額一覧(自動計算) '!$E$6:$E$20,B25,'申請額一覧(自動計算) '!$M$6:$M$20)</f>
        <v>0</v>
      </c>
      <c r="AI25" s="270"/>
      <c r="AJ25" s="270"/>
      <c r="AK25" s="270"/>
      <c r="AL25" s="199" t="s">
        <v>75</v>
      </c>
      <c r="AM25" s="200"/>
    </row>
    <row r="26" spans="1:39" ht="12.75" customHeight="1">
      <c r="A26" s="333"/>
      <c r="B26" s="201" t="s">
        <v>65</v>
      </c>
      <c r="C26" s="197"/>
      <c r="D26" s="197"/>
      <c r="E26" s="197"/>
      <c r="F26" s="197"/>
      <c r="G26" s="197"/>
      <c r="H26" s="197"/>
      <c r="I26" s="197"/>
      <c r="J26" s="197"/>
      <c r="K26" s="197"/>
      <c r="L26" s="197"/>
      <c r="M26" s="197"/>
      <c r="N26" s="197"/>
      <c r="O26" s="197"/>
      <c r="P26" s="197"/>
      <c r="Q26" s="197"/>
      <c r="R26" s="197"/>
      <c r="S26" s="197"/>
      <c r="T26" s="265">
        <f ca="1">COUNTIFS('申請額一覧(自動計算) '!$E$6:$E$20,B26,'申請額一覧(自動計算) '!$J$6:$J$20,"&gt;0")</f>
        <v>0</v>
      </c>
      <c r="U26" s="266"/>
      <c r="V26" s="267" t="s">
        <v>15</v>
      </c>
      <c r="W26" s="268"/>
      <c r="X26" s="269">
        <f ca="1">SUMIF('申請額一覧(自動計算) '!$E$6:$E$20,B26,'申請額一覧(自動計算) '!$J$6:$J$20)</f>
        <v>0</v>
      </c>
      <c r="Y26" s="270"/>
      <c r="Z26" s="270"/>
      <c r="AA26" s="270"/>
      <c r="AB26" s="202" t="s">
        <v>75</v>
      </c>
      <c r="AC26" s="200"/>
      <c r="AD26" s="265">
        <f ca="1">COUNTIFS('申請額一覧(自動計算) '!$E$6:$E$20,B26,'申請額一覧(自動計算) '!$M$6:$M$20,"&gt;0")</f>
        <v>0</v>
      </c>
      <c r="AE26" s="266"/>
      <c r="AF26" s="267" t="s">
        <v>15</v>
      </c>
      <c r="AG26" s="268"/>
      <c r="AH26" s="269">
        <f ca="1">SUMIF('申請額一覧(自動計算) '!$E$6:$E$20,B26,'申請額一覧(自動計算) '!$M$6:$M$20)</f>
        <v>0</v>
      </c>
      <c r="AI26" s="270"/>
      <c r="AJ26" s="270"/>
      <c r="AK26" s="270"/>
      <c r="AL26" s="202" t="s">
        <v>75</v>
      </c>
      <c r="AM26" s="200"/>
    </row>
    <row r="27" spans="1:39" ht="12.75" customHeight="1">
      <c r="A27" s="333"/>
      <c r="B27" s="196" t="s">
        <v>16</v>
      </c>
      <c r="C27" s="197"/>
      <c r="D27" s="197"/>
      <c r="E27" s="197"/>
      <c r="F27" s="197"/>
      <c r="G27" s="197"/>
      <c r="H27" s="197"/>
      <c r="I27" s="197"/>
      <c r="J27" s="197"/>
      <c r="K27" s="197"/>
      <c r="L27" s="197"/>
      <c r="M27" s="197"/>
      <c r="N27" s="197"/>
      <c r="O27" s="197"/>
      <c r="P27" s="197"/>
      <c r="Q27" s="197"/>
      <c r="R27" s="197"/>
      <c r="S27" s="197"/>
      <c r="T27" s="265">
        <f ca="1">COUNTIFS('申請額一覧(自動計算) '!$E$6:$E$20,B27,'申請額一覧(自動計算) '!$J$6:$J$20,"&gt;0")</f>
        <v>0</v>
      </c>
      <c r="U27" s="266"/>
      <c r="V27" s="267" t="s">
        <v>15</v>
      </c>
      <c r="W27" s="268"/>
      <c r="X27" s="269">
        <f ca="1">SUMIF('申請額一覧(自動計算) '!$E$6:$E$20,B27,'申請額一覧(自動計算) '!$J$6:$J$20)</f>
        <v>0</v>
      </c>
      <c r="Y27" s="270"/>
      <c r="Z27" s="270"/>
      <c r="AA27" s="270"/>
      <c r="AB27" s="202" t="s">
        <v>75</v>
      </c>
      <c r="AC27" s="200"/>
      <c r="AD27" s="265">
        <f ca="1">COUNTIFS('申請額一覧(自動計算) '!$E$6:$E$20,B27,'申請額一覧(自動計算) '!$M$6:$M$20,"&gt;0")</f>
        <v>0</v>
      </c>
      <c r="AE27" s="266"/>
      <c r="AF27" s="267" t="s">
        <v>15</v>
      </c>
      <c r="AG27" s="268"/>
      <c r="AH27" s="269">
        <f ca="1">SUMIF('申請額一覧(自動計算) '!$E$6:$E$20,B27,'申請額一覧(自動計算) '!$M$6:$M$20)</f>
        <v>0</v>
      </c>
      <c r="AI27" s="270"/>
      <c r="AJ27" s="270"/>
      <c r="AK27" s="270"/>
      <c r="AL27" s="202" t="s">
        <v>75</v>
      </c>
      <c r="AM27" s="200"/>
    </row>
    <row r="28" spans="1:39" ht="12.75" customHeight="1">
      <c r="A28" s="333"/>
      <c r="B28" s="196" t="s">
        <v>122</v>
      </c>
      <c r="C28" s="197"/>
      <c r="D28" s="197"/>
      <c r="E28" s="197"/>
      <c r="F28" s="197"/>
      <c r="G28" s="197"/>
      <c r="H28" s="197"/>
      <c r="I28" s="197"/>
      <c r="J28" s="197"/>
      <c r="K28" s="197"/>
      <c r="L28" s="197"/>
      <c r="M28" s="197"/>
      <c r="N28" s="197"/>
      <c r="O28" s="197"/>
      <c r="P28" s="197"/>
      <c r="Q28" s="197"/>
      <c r="R28" s="197"/>
      <c r="S28" s="197"/>
      <c r="T28" s="265">
        <f ca="1">COUNTIFS('申請額一覧(自動計算) '!$E$6:$E$20,B28,'申請額一覧(自動計算) '!$J$6:$J$20,"&gt;0")</f>
        <v>0</v>
      </c>
      <c r="U28" s="266"/>
      <c r="V28" s="267" t="s">
        <v>15</v>
      </c>
      <c r="W28" s="268"/>
      <c r="X28" s="269">
        <f ca="1">SUMIF('申請額一覧(自動計算) '!$E$6:$E$20,B28,'申請額一覧(自動計算) '!$J$6:$J$20)</f>
        <v>0</v>
      </c>
      <c r="Y28" s="270"/>
      <c r="Z28" s="270"/>
      <c r="AA28" s="270"/>
      <c r="AB28" s="199" t="s">
        <v>75</v>
      </c>
      <c r="AC28" s="200"/>
      <c r="AD28" s="265">
        <f ca="1">COUNTIFS('申請額一覧(自動計算) '!$E$6:$E$20,B28,'申請額一覧(自動計算) '!$M$6:$M$20,"&gt;0")</f>
        <v>0</v>
      </c>
      <c r="AE28" s="266"/>
      <c r="AF28" s="267" t="s">
        <v>15</v>
      </c>
      <c r="AG28" s="268"/>
      <c r="AH28" s="269">
        <f ca="1">SUMIF('申請額一覧(自動計算) '!$E$6:$E$20,B28,'申請額一覧(自動計算) '!$M$6:$M$20)</f>
        <v>0</v>
      </c>
      <c r="AI28" s="270"/>
      <c r="AJ28" s="270"/>
      <c r="AK28" s="270"/>
      <c r="AL28" s="199" t="s">
        <v>75</v>
      </c>
      <c r="AM28" s="200"/>
    </row>
    <row r="29" spans="1:39" ht="12.75" customHeight="1">
      <c r="A29" s="333"/>
      <c r="B29" s="196" t="s">
        <v>123</v>
      </c>
      <c r="C29" s="197"/>
      <c r="D29" s="197"/>
      <c r="E29" s="197"/>
      <c r="F29" s="197"/>
      <c r="G29" s="197"/>
      <c r="H29" s="197"/>
      <c r="I29" s="197"/>
      <c r="J29" s="197"/>
      <c r="K29" s="197"/>
      <c r="L29" s="197"/>
      <c r="M29" s="197"/>
      <c r="N29" s="197"/>
      <c r="O29" s="197"/>
      <c r="P29" s="197"/>
      <c r="Q29" s="197"/>
      <c r="R29" s="197"/>
      <c r="S29" s="197"/>
      <c r="T29" s="265">
        <f ca="1">COUNTIFS('申請額一覧(自動計算) '!$E$6:$E$20,B29,'申請額一覧(自動計算) '!$J$6:$J$20,"&gt;0")</f>
        <v>0</v>
      </c>
      <c r="U29" s="266"/>
      <c r="V29" s="267" t="s">
        <v>15</v>
      </c>
      <c r="W29" s="268"/>
      <c r="X29" s="269">
        <f ca="1">SUMIF('申請額一覧(自動計算) '!$E$6:$E$20,B29,'申請額一覧(自動計算) '!$J$6:$J$20)</f>
        <v>0</v>
      </c>
      <c r="Y29" s="270"/>
      <c r="Z29" s="270"/>
      <c r="AA29" s="270"/>
      <c r="AB29" s="199" t="s">
        <v>75</v>
      </c>
      <c r="AC29" s="200"/>
      <c r="AD29" s="265">
        <f ca="1">COUNTIFS('申請額一覧(自動計算) '!$E$6:$E$20,B29,'申請額一覧(自動計算) '!$M$6:$M$20,"&gt;0")</f>
        <v>0</v>
      </c>
      <c r="AE29" s="266"/>
      <c r="AF29" s="267" t="s">
        <v>15</v>
      </c>
      <c r="AG29" s="268"/>
      <c r="AH29" s="269">
        <f ca="1">SUMIF('申請額一覧(自動計算) '!$E$6:$E$20,B29,'申請額一覧(自動計算) '!$M$6:$M$20)</f>
        <v>0</v>
      </c>
      <c r="AI29" s="270"/>
      <c r="AJ29" s="270"/>
      <c r="AK29" s="270"/>
      <c r="AL29" s="199" t="s">
        <v>75</v>
      </c>
      <c r="AM29" s="200"/>
    </row>
    <row r="30" spans="1:39" ht="12.75" customHeight="1">
      <c r="A30" s="334"/>
      <c r="B30" s="203" t="s">
        <v>124</v>
      </c>
      <c r="C30" s="204"/>
      <c r="D30" s="204"/>
      <c r="E30" s="204"/>
      <c r="F30" s="204"/>
      <c r="G30" s="204"/>
      <c r="H30" s="204"/>
      <c r="I30" s="204"/>
      <c r="J30" s="204"/>
      <c r="K30" s="204"/>
      <c r="L30" s="204"/>
      <c r="M30" s="204"/>
      <c r="N30" s="204"/>
      <c r="O30" s="204"/>
      <c r="P30" s="204"/>
      <c r="Q30" s="204"/>
      <c r="R30" s="204"/>
      <c r="S30" s="204"/>
      <c r="T30" s="310">
        <f ca="1">COUNTIFS('申請額一覧(自動計算) '!$E$6:$E$20,B30,'申請額一覧(自動計算) '!$J$6:$J$20,"&gt;0")</f>
        <v>0</v>
      </c>
      <c r="U30" s="311"/>
      <c r="V30" s="312" t="s">
        <v>15</v>
      </c>
      <c r="W30" s="313"/>
      <c r="X30" s="314">
        <f ca="1">SUMIF('申請額一覧(自動計算) '!$E$6:$E$20,B30,'申請額一覧(自動計算) '!$J$6:$J$20)</f>
        <v>0</v>
      </c>
      <c r="Y30" s="315"/>
      <c r="Z30" s="315"/>
      <c r="AA30" s="315"/>
      <c r="AB30" s="205" t="s">
        <v>75</v>
      </c>
      <c r="AC30" s="206"/>
      <c r="AD30" s="296">
        <f ca="1">COUNTIFS('申請額一覧(自動計算) '!$E$6:$E$20,B30,'申請額一覧(自動計算) '!$M$6:$M$20,"&gt;0")</f>
        <v>0</v>
      </c>
      <c r="AE30" s="297"/>
      <c r="AF30" s="298" t="s">
        <v>15</v>
      </c>
      <c r="AG30" s="299"/>
      <c r="AH30" s="314">
        <f ca="1">SUMIF('申請額一覧(自動計算) '!$E$6:$E$20,B30,'申請額一覧(自動計算) '!$M$6:$M$20)</f>
        <v>0</v>
      </c>
      <c r="AI30" s="315"/>
      <c r="AJ30" s="315"/>
      <c r="AK30" s="315"/>
      <c r="AL30" s="205" t="s">
        <v>75</v>
      </c>
      <c r="AM30" s="206"/>
    </row>
    <row r="31" spans="1:39" ht="12.75" customHeight="1">
      <c r="A31" s="277" t="s">
        <v>62</v>
      </c>
      <c r="B31" s="30" t="s">
        <v>36</v>
      </c>
      <c r="C31" s="32"/>
      <c r="D31" s="32"/>
      <c r="E31" s="32"/>
      <c r="F31" s="32"/>
      <c r="G31" s="32"/>
      <c r="H31" s="32"/>
      <c r="I31" s="32"/>
      <c r="J31" s="32"/>
      <c r="K31" s="32"/>
      <c r="L31" s="32"/>
      <c r="M31" s="32"/>
      <c r="N31" s="32"/>
      <c r="O31" s="32"/>
      <c r="P31" s="32"/>
      <c r="Q31" s="32"/>
      <c r="R31" s="32"/>
      <c r="S31" s="32"/>
      <c r="T31" s="306">
        <f ca="1">COUNTIFS('申請額一覧(自動計算) '!$E$6:$E$20,B31,'申請額一覧(自動計算) '!$J$6:$J$20,"&gt;0")</f>
        <v>0</v>
      </c>
      <c r="U31" s="307"/>
      <c r="V31" s="308" t="s">
        <v>15</v>
      </c>
      <c r="W31" s="309"/>
      <c r="X31" s="316">
        <f ca="1">SUMIF('申請額一覧(自動計算) '!$E$6:$E$20,B31,'申請額一覧(自動計算) '!$J$6:$J$20)</f>
        <v>0</v>
      </c>
      <c r="Y31" s="317"/>
      <c r="Z31" s="317"/>
      <c r="AA31" s="317"/>
      <c r="AB31" s="207" t="s">
        <v>75</v>
      </c>
      <c r="AC31" s="195"/>
      <c r="AD31" s="306">
        <f ca="1">COUNTIFS('申請額一覧(自動計算) '!$E$6:$E$20,B31,'申請額一覧(自動計算) '!$M$6:$M$20,"&gt;0")</f>
        <v>0</v>
      </c>
      <c r="AE31" s="307"/>
      <c r="AF31" s="308" t="s">
        <v>15</v>
      </c>
      <c r="AG31" s="309"/>
      <c r="AH31" s="316">
        <f ca="1">SUMIF('申請額一覧(自動計算) '!$E$6:$E$20,B31,'申請額一覧(自動計算) '!$M$6:$M$20)</f>
        <v>0</v>
      </c>
      <c r="AI31" s="317"/>
      <c r="AJ31" s="317"/>
      <c r="AK31" s="317"/>
      <c r="AL31" s="207" t="s">
        <v>75</v>
      </c>
      <c r="AM31" s="195"/>
    </row>
    <row r="32" spans="1:39" ht="12.75" customHeight="1">
      <c r="A32" s="278"/>
      <c r="B32" s="37" t="s">
        <v>35</v>
      </c>
      <c r="C32" s="37"/>
      <c r="D32" s="37"/>
      <c r="E32" s="37"/>
      <c r="F32" s="37"/>
      <c r="G32" s="37"/>
      <c r="H32" s="37"/>
      <c r="I32" s="37"/>
      <c r="J32" s="37"/>
      <c r="K32" s="37"/>
      <c r="L32" s="37"/>
      <c r="M32" s="37"/>
      <c r="N32" s="37"/>
      <c r="O32" s="37"/>
      <c r="P32" s="37"/>
      <c r="Q32" s="37"/>
      <c r="R32" s="37"/>
      <c r="S32" s="37"/>
      <c r="T32" s="336">
        <f ca="1">COUNTIFS('申請額一覧(自動計算) '!$E$6:$E$20,B32,'申請額一覧(自動計算) '!$J$6:$J$20,"&gt;0")</f>
        <v>0</v>
      </c>
      <c r="U32" s="337"/>
      <c r="V32" s="324" t="s">
        <v>15</v>
      </c>
      <c r="W32" s="325"/>
      <c r="X32" s="318">
        <f ca="1">SUMIF('申請額一覧(自動計算) '!$E$6:$E$20,B32,'申請額一覧(自動計算) '!$J$6:$J$20)</f>
        <v>0</v>
      </c>
      <c r="Y32" s="319"/>
      <c r="Z32" s="319"/>
      <c r="AA32" s="319"/>
      <c r="AB32" s="208" t="s">
        <v>75</v>
      </c>
      <c r="AC32" s="209"/>
      <c r="AD32" s="302">
        <f ca="1">COUNTIFS('申請額一覧(自動計算) '!$E$6:$E$20,B32,'申請額一覧(自動計算) '!$M$6:$M$20,"&gt;0")</f>
        <v>0</v>
      </c>
      <c r="AE32" s="303"/>
      <c r="AF32" s="304" t="s">
        <v>15</v>
      </c>
      <c r="AG32" s="305"/>
      <c r="AH32" s="318">
        <f ca="1">SUMIF('申請額一覧(自動計算) '!$E$6:$E$20,B32,'申請額一覧(自動計算) '!$M$6:$M$20)</f>
        <v>0</v>
      </c>
      <c r="AI32" s="319"/>
      <c r="AJ32" s="319"/>
      <c r="AK32" s="319"/>
      <c r="AL32" s="208" t="s">
        <v>75</v>
      </c>
      <c r="AM32" s="209"/>
    </row>
    <row r="33" spans="1:39" ht="12.75" customHeight="1">
      <c r="A33" s="335" t="s">
        <v>33</v>
      </c>
      <c r="B33" s="32" t="s">
        <v>17</v>
      </c>
      <c r="C33" s="32"/>
      <c r="D33" s="32"/>
      <c r="E33" s="32"/>
      <c r="F33" s="32"/>
      <c r="G33" s="32"/>
      <c r="H33" s="32"/>
      <c r="I33" s="32"/>
      <c r="J33" s="32"/>
      <c r="K33" s="32"/>
      <c r="L33" s="32"/>
      <c r="M33" s="32"/>
      <c r="N33" s="32"/>
      <c r="O33" s="32"/>
      <c r="P33" s="32"/>
      <c r="Q33" s="32"/>
      <c r="R33" s="32"/>
      <c r="S33" s="32"/>
      <c r="T33" s="306">
        <f ca="1">COUNTIFS('申請額一覧(自動計算) '!$E$6:$E$20,B33,'申請額一覧(自動計算) '!$J$6:$J$20,"&gt;0")</f>
        <v>0</v>
      </c>
      <c r="U33" s="307"/>
      <c r="V33" s="308" t="s">
        <v>15</v>
      </c>
      <c r="W33" s="309"/>
      <c r="X33" s="300">
        <f ca="1">SUMIF('申請額一覧(自動計算) '!$E$6:$E$20,B33,'申請額一覧(自動計算) '!$J$6:$J$20)</f>
        <v>0</v>
      </c>
      <c r="Y33" s="301"/>
      <c r="Z33" s="301"/>
      <c r="AA33" s="301"/>
      <c r="AB33" s="210" t="s">
        <v>75</v>
      </c>
      <c r="AC33" s="211"/>
      <c r="AD33" s="273">
        <f ca="1">COUNTIFS('申請額一覧(自動計算) '!$E$6:$E$20,B33,'申請額一覧(自動計算) '!$M$6:$M$20,"&gt;0")</f>
        <v>0</v>
      </c>
      <c r="AE33" s="274"/>
      <c r="AF33" s="275" t="s">
        <v>15</v>
      </c>
      <c r="AG33" s="276"/>
      <c r="AH33" s="300">
        <f ca="1">SUMIF('申請額一覧(自動計算) '!$E$6:$E$20,B33,'申請額一覧(自動計算) '!$M$6:$M$20)</f>
        <v>0</v>
      </c>
      <c r="AI33" s="301"/>
      <c r="AJ33" s="301"/>
      <c r="AK33" s="301"/>
      <c r="AL33" s="210" t="s">
        <v>75</v>
      </c>
      <c r="AM33" s="211"/>
    </row>
    <row r="34" spans="1:39" ht="12.75" customHeight="1">
      <c r="A34" s="333"/>
      <c r="B34" s="197" t="s">
        <v>18</v>
      </c>
      <c r="C34" s="197"/>
      <c r="D34" s="197"/>
      <c r="E34" s="197"/>
      <c r="F34" s="197"/>
      <c r="G34" s="197"/>
      <c r="H34" s="197"/>
      <c r="I34" s="197"/>
      <c r="J34" s="197"/>
      <c r="K34" s="197"/>
      <c r="L34" s="197"/>
      <c r="M34" s="197"/>
      <c r="N34" s="197"/>
      <c r="O34" s="197"/>
      <c r="P34" s="197"/>
      <c r="Q34" s="197"/>
      <c r="R34" s="197"/>
      <c r="S34" s="197"/>
      <c r="T34" s="265">
        <f ca="1">COUNTIFS('申請額一覧(自動計算) '!$E$6:$E$20,B34,'申請額一覧(自動計算) '!$J$6:$J$20,"&gt;0")</f>
        <v>0</v>
      </c>
      <c r="U34" s="266"/>
      <c r="V34" s="267" t="s">
        <v>15</v>
      </c>
      <c r="W34" s="268"/>
      <c r="X34" s="269">
        <f ca="1">SUMIF('申請額一覧(自動計算) '!$E$6:$E$20,B34,'申請額一覧(自動計算) '!$J$6:$J$20)</f>
        <v>0</v>
      </c>
      <c r="Y34" s="270"/>
      <c r="Z34" s="270"/>
      <c r="AA34" s="270"/>
      <c r="AB34" s="199" t="s">
        <v>75</v>
      </c>
      <c r="AC34" s="200"/>
      <c r="AD34" s="265">
        <f ca="1">COUNTIFS('申請額一覧(自動計算) '!$E$6:$E$20,B34,'申請額一覧(自動計算) '!$M$6:$M$20,"&gt;0")</f>
        <v>0</v>
      </c>
      <c r="AE34" s="266"/>
      <c r="AF34" s="267" t="s">
        <v>15</v>
      </c>
      <c r="AG34" s="268"/>
      <c r="AH34" s="269">
        <f ca="1">SUMIF('申請額一覧(自動計算) '!$E$6:$E$20,B34,'申請額一覧(自動計算) '!$M$6:$M$20)</f>
        <v>0</v>
      </c>
      <c r="AI34" s="270"/>
      <c r="AJ34" s="270"/>
      <c r="AK34" s="270"/>
      <c r="AL34" s="199" t="s">
        <v>75</v>
      </c>
      <c r="AM34" s="200"/>
    </row>
    <row r="35" spans="1:39" ht="12.75" customHeight="1">
      <c r="A35" s="333"/>
      <c r="B35" s="197" t="s">
        <v>19</v>
      </c>
      <c r="C35" s="197"/>
      <c r="D35" s="197"/>
      <c r="E35" s="197"/>
      <c r="F35" s="197"/>
      <c r="G35" s="197"/>
      <c r="H35" s="197"/>
      <c r="I35" s="197"/>
      <c r="J35" s="197"/>
      <c r="K35" s="197"/>
      <c r="L35" s="197"/>
      <c r="M35" s="197"/>
      <c r="N35" s="197"/>
      <c r="O35" s="197"/>
      <c r="P35" s="197"/>
      <c r="Q35" s="197"/>
      <c r="R35" s="197"/>
      <c r="S35" s="197"/>
      <c r="T35" s="265">
        <f ca="1">COUNTIFS('申請額一覧(自動計算) '!$E$6:$E$20,B35,'申請額一覧(自動計算) '!$J$6:$J$20,"&gt;0")</f>
        <v>0</v>
      </c>
      <c r="U35" s="266"/>
      <c r="V35" s="267" t="s">
        <v>15</v>
      </c>
      <c r="W35" s="268"/>
      <c r="X35" s="269">
        <f ca="1">SUMIF('申請額一覧(自動計算) '!$E$6:$E$20,B35,'申請額一覧(自動計算) '!$J$6:$J$20)</f>
        <v>0</v>
      </c>
      <c r="Y35" s="270"/>
      <c r="Z35" s="270"/>
      <c r="AA35" s="270"/>
      <c r="AB35" s="199" t="s">
        <v>75</v>
      </c>
      <c r="AC35" s="200"/>
      <c r="AD35" s="265">
        <f ca="1">COUNTIFS('申請額一覧(自動計算) '!$E$6:$E$20,B35,'申請額一覧(自動計算) '!$M$6:$M$20,"&gt;0")</f>
        <v>0</v>
      </c>
      <c r="AE35" s="266"/>
      <c r="AF35" s="267" t="s">
        <v>15</v>
      </c>
      <c r="AG35" s="268"/>
      <c r="AH35" s="269">
        <f ca="1">SUMIF('申請額一覧(自動計算) '!$E$6:$E$20,B35,'申請額一覧(自動計算) '!$M$6:$M$20)</f>
        <v>0</v>
      </c>
      <c r="AI35" s="270"/>
      <c r="AJ35" s="270"/>
      <c r="AK35" s="270"/>
      <c r="AL35" s="199" t="s">
        <v>75</v>
      </c>
      <c r="AM35" s="200"/>
    </row>
    <row r="36" spans="1:39" ht="12.75" customHeight="1">
      <c r="A36" s="333"/>
      <c r="B36" s="197" t="s">
        <v>20</v>
      </c>
      <c r="C36" s="197"/>
      <c r="D36" s="197"/>
      <c r="E36" s="197"/>
      <c r="F36" s="197"/>
      <c r="G36" s="197"/>
      <c r="H36" s="197"/>
      <c r="I36" s="197"/>
      <c r="J36" s="197"/>
      <c r="K36" s="197"/>
      <c r="L36" s="197"/>
      <c r="M36" s="197"/>
      <c r="N36" s="197"/>
      <c r="O36" s="197"/>
      <c r="P36" s="197"/>
      <c r="Q36" s="197"/>
      <c r="R36" s="197"/>
      <c r="S36" s="197"/>
      <c r="T36" s="265">
        <f ca="1">COUNTIFS('申請額一覧(自動計算) '!$E$6:$E$20,B36,'申請額一覧(自動計算) '!$J$6:$J$20,"&gt;0")</f>
        <v>0</v>
      </c>
      <c r="U36" s="266"/>
      <c r="V36" s="267" t="s">
        <v>15</v>
      </c>
      <c r="W36" s="268"/>
      <c r="X36" s="269">
        <f ca="1">SUMIF('申請額一覧(自動計算) '!$E$6:$E$20,B36,'申請額一覧(自動計算) '!$J$6:$J$20)</f>
        <v>0</v>
      </c>
      <c r="Y36" s="270"/>
      <c r="Z36" s="270"/>
      <c r="AA36" s="270"/>
      <c r="AB36" s="199" t="s">
        <v>75</v>
      </c>
      <c r="AC36" s="200"/>
      <c r="AD36" s="265">
        <f ca="1">COUNTIFS('申請額一覧(自動計算) '!$E$6:$E$20,B36,'申請額一覧(自動計算) '!$M$6:$M$20,"&gt;0")</f>
        <v>0</v>
      </c>
      <c r="AE36" s="266"/>
      <c r="AF36" s="267" t="s">
        <v>15</v>
      </c>
      <c r="AG36" s="268"/>
      <c r="AH36" s="269">
        <f ca="1">SUMIF('申請額一覧(自動計算) '!$E$6:$E$20,B36,'申請額一覧(自動計算) '!$M$6:$M$20)</f>
        <v>0</v>
      </c>
      <c r="AI36" s="270"/>
      <c r="AJ36" s="270"/>
      <c r="AK36" s="270"/>
      <c r="AL36" s="199" t="s">
        <v>75</v>
      </c>
      <c r="AM36" s="200"/>
    </row>
    <row r="37" spans="1:39" ht="12.75" customHeight="1">
      <c r="A37" s="333"/>
      <c r="B37" s="197" t="s">
        <v>21</v>
      </c>
      <c r="C37" s="197"/>
      <c r="D37" s="197"/>
      <c r="E37" s="197"/>
      <c r="F37" s="197"/>
      <c r="G37" s="197"/>
      <c r="H37" s="197"/>
      <c r="I37" s="197"/>
      <c r="J37" s="197"/>
      <c r="K37" s="197"/>
      <c r="L37" s="197"/>
      <c r="M37" s="197"/>
      <c r="N37" s="197"/>
      <c r="O37" s="197"/>
      <c r="P37" s="197"/>
      <c r="Q37" s="197"/>
      <c r="R37" s="197"/>
      <c r="S37" s="197"/>
      <c r="T37" s="265">
        <f ca="1">COUNTIFS('申請額一覧(自動計算) '!$E$6:$E$20,B37,'申請額一覧(自動計算) '!$J$6:$J$20,"&gt;0")</f>
        <v>0</v>
      </c>
      <c r="U37" s="266"/>
      <c r="V37" s="267" t="s">
        <v>15</v>
      </c>
      <c r="W37" s="268"/>
      <c r="X37" s="269">
        <f ca="1">SUMIF('申請額一覧(自動計算) '!$E$6:$E$20,B37,'申請額一覧(自動計算) '!$J$6:$J$20)</f>
        <v>0</v>
      </c>
      <c r="Y37" s="270"/>
      <c r="Z37" s="270"/>
      <c r="AA37" s="270"/>
      <c r="AB37" s="199" t="s">
        <v>75</v>
      </c>
      <c r="AC37" s="200"/>
      <c r="AD37" s="265">
        <f ca="1">COUNTIFS('申請額一覧(自動計算) '!$E$6:$E$20,B37,'申請額一覧(自動計算) '!$M$6:$M$20,"&gt;0")</f>
        <v>0</v>
      </c>
      <c r="AE37" s="266"/>
      <c r="AF37" s="267" t="s">
        <v>15</v>
      </c>
      <c r="AG37" s="268"/>
      <c r="AH37" s="269">
        <f ca="1">SUMIF('申請額一覧(自動計算) '!$E$6:$E$20,B37,'申請額一覧(自動計算) '!$M$6:$M$20)</f>
        <v>0</v>
      </c>
      <c r="AI37" s="270"/>
      <c r="AJ37" s="270"/>
      <c r="AK37" s="270"/>
      <c r="AL37" s="199" t="s">
        <v>75</v>
      </c>
      <c r="AM37" s="200"/>
    </row>
    <row r="38" spans="1:39" ht="12.75" customHeight="1">
      <c r="A38" s="333"/>
      <c r="B38" s="197" t="s">
        <v>22</v>
      </c>
      <c r="C38" s="197"/>
      <c r="D38" s="197"/>
      <c r="E38" s="197"/>
      <c r="F38" s="197"/>
      <c r="G38" s="197"/>
      <c r="H38" s="197"/>
      <c r="I38" s="197"/>
      <c r="J38" s="197"/>
      <c r="K38" s="197"/>
      <c r="L38" s="197"/>
      <c r="M38" s="197"/>
      <c r="N38" s="197"/>
      <c r="O38" s="197"/>
      <c r="P38" s="197"/>
      <c r="Q38" s="197"/>
      <c r="R38" s="197"/>
      <c r="S38" s="197"/>
      <c r="T38" s="265">
        <f ca="1">COUNTIFS('申請額一覧(自動計算) '!$E$6:$E$20,B38,'申請額一覧(自動計算) '!$J$6:$J$20,"&gt;0")</f>
        <v>0</v>
      </c>
      <c r="U38" s="266"/>
      <c r="V38" s="267" t="s">
        <v>15</v>
      </c>
      <c r="W38" s="268"/>
      <c r="X38" s="269">
        <f ca="1">SUMIF('申請額一覧(自動計算) '!$E$6:$E$20,B38,'申請額一覧(自動計算) '!$J$6:$J$20)</f>
        <v>0</v>
      </c>
      <c r="Y38" s="270"/>
      <c r="Z38" s="270"/>
      <c r="AA38" s="270"/>
      <c r="AB38" s="199" t="s">
        <v>75</v>
      </c>
      <c r="AC38" s="200"/>
      <c r="AD38" s="265">
        <f ca="1">COUNTIFS('申請額一覧(自動計算) '!$E$6:$E$20,B38,'申請額一覧(自動計算) '!$M$6:$M$20,"&gt;0")</f>
        <v>0</v>
      </c>
      <c r="AE38" s="266"/>
      <c r="AF38" s="267" t="s">
        <v>15</v>
      </c>
      <c r="AG38" s="268"/>
      <c r="AH38" s="269">
        <f ca="1">SUMIF('申請額一覧(自動計算) '!$E$6:$E$20,B38,'申請額一覧(自動計算) '!$M$6:$M$20)</f>
        <v>0</v>
      </c>
      <c r="AI38" s="270"/>
      <c r="AJ38" s="270"/>
      <c r="AK38" s="270"/>
      <c r="AL38" s="199" t="s">
        <v>75</v>
      </c>
      <c r="AM38" s="200"/>
    </row>
    <row r="39" spans="1:39" ht="12.75" customHeight="1">
      <c r="A39" s="333"/>
      <c r="B39" s="197" t="s">
        <v>23</v>
      </c>
      <c r="C39" s="197"/>
      <c r="D39" s="197"/>
      <c r="E39" s="197"/>
      <c r="F39" s="197"/>
      <c r="G39" s="197"/>
      <c r="H39" s="197"/>
      <c r="I39" s="197"/>
      <c r="J39" s="197"/>
      <c r="K39" s="197"/>
      <c r="L39" s="197"/>
      <c r="M39" s="197"/>
      <c r="N39" s="197"/>
      <c r="O39" s="197"/>
      <c r="P39" s="197"/>
      <c r="Q39" s="197"/>
      <c r="R39" s="197"/>
      <c r="S39" s="197"/>
      <c r="T39" s="265">
        <f ca="1">COUNTIFS('申請額一覧(自動計算) '!$E$6:$E$20,B39,'申請額一覧(自動計算) '!$J$6:$J$20,"&gt;0")</f>
        <v>0</v>
      </c>
      <c r="U39" s="266"/>
      <c r="V39" s="267" t="s">
        <v>15</v>
      </c>
      <c r="W39" s="268"/>
      <c r="X39" s="269">
        <f ca="1">SUMIF('申請額一覧(自動計算) '!$E$6:$E$20,B39,'申請額一覧(自動計算) '!$J$6:$J$20)</f>
        <v>0</v>
      </c>
      <c r="Y39" s="270"/>
      <c r="Z39" s="270"/>
      <c r="AA39" s="270"/>
      <c r="AB39" s="199" t="s">
        <v>75</v>
      </c>
      <c r="AC39" s="200"/>
      <c r="AD39" s="265">
        <f ca="1">COUNTIFS('申請額一覧(自動計算) '!$E$6:$E$20,B39,'申請額一覧(自動計算) '!$M$6:$M$20,"&gt;0")</f>
        <v>0</v>
      </c>
      <c r="AE39" s="266"/>
      <c r="AF39" s="267" t="s">
        <v>15</v>
      </c>
      <c r="AG39" s="268"/>
      <c r="AH39" s="269">
        <f ca="1">SUMIF('申請額一覧(自動計算) '!$E$6:$E$20,B39,'申請額一覧(自動計算) '!$M$6:$M$20)</f>
        <v>0</v>
      </c>
      <c r="AI39" s="270"/>
      <c r="AJ39" s="270"/>
      <c r="AK39" s="270"/>
      <c r="AL39" s="199" t="s">
        <v>75</v>
      </c>
      <c r="AM39" s="200"/>
    </row>
    <row r="40" spans="1:39" ht="12.75" customHeight="1">
      <c r="A40" s="333"/>
      <c r="B40" s="197" t="s">
        <v>24</v>
      </c>
      <c r="C40" s="197"/>
      <c r="D40" s="197"/>
      <c r="E40" s="197"/>
      <c r="F40" s="197"/>
      <c r="G40" s="197"/>
      <c r="H40" s="197"/>
      <c r="I40" s="197"/>
      <c r="J40" s="197"/>
      <c r="K40" s="197"/>
      <c r="L40" s="197"/>
      <c r="M40" s="197"/>
      <c r="N40" s="197"/>
      <c r="O40" s="197"/>
      <c r="P40" s="197"/>
      <c r="Q40" s="197"/>
      <c r="R40" s="197"/>
      <c r="S40" s="197"/>
      <c r="T40" s="320" t="s">
        <v>91</v>
      </c>
      <c r="U40" s="321"/>
      <c r="V40" s="267" t="s">
        <v>92</v>
      </c>
      <c r="W40" s="268"/>
      <c r="X40" s="322" t="s">
        <v>91</v>
      </c>
      <c r="Y40" s="323"/>
      <c r="Z40" s="323"/>
      <c r="AA40" s="323"/>
      <c r="AB40" s="199" t="s">
        <v>75</v>
      </c>
      <c r="AC40" s="200"/>
      <c r="AD40" s="265">
        <f ca="1">COUNTIFS('申請額一覧(自動計算) '!$E$6:$E$20,B40,'申請額一覧(自動計算) '!$M$6:$M$20,"&gt;0")</f>
        <v>0</v>
      </c>
      <c r="AE40" s="266"/>
      <c r="AF40" s="267" t="s">
        <v>15</v>
      </c>
      <c r="AG40" s="268"/>
      <c r="AH40" s="269">
        <f ca="1">SUMIF('申請額一覧(自動計算) '!$E$6:$E$20,B40,'申請額一覧(自動計算) '!$M$6:$M$20)</f>
        <v>0</v>
      </c>
      <c r="AI40" s="270"/>
      <c r="AJ40" s="270"/>
      <c r="AK40" s="270"/>
      <c r="AL40" s="199" t="s">
        <v>75</v>
      </c>
      <c r="AM40" s="200"/>
    </row>
    <row r="41" spans="1:39" ht="12.75" customHeight="1">
      <c r="A41" s="334"/>
      <c r="B41" s="204" t="s">
        <v>64</v>
      </c>
      <c r="C41" s="204"/>
      <c r="D41" s="204"/>
      <c r="E41" s="204"/>
      <c r="F41" s="204"/>
      <c r="G41" s="204"/>
      <c r="H41" s="204"/>
      <c r="I41" s="204"/>
      <c r="J41" s="204"/>
      <c r="K41" s="204"/>
      <c r="L41" s="204"/>
      <c r="M41" s="204"/>
      <c r="N41" s="204"/>
      <c r="O41" s="204"/>
      <c r="P41" s="204"/>
      <c r="Q41" s="204"/>
      <c r="R41" s="204"/>
      <c r="S41" s="204"/>
      <c r="T41" s="310">
        <f ca="1">COUNTIFS('申請額一覧(自動計算) '!$E$6:$E$20,B41,'申請額一覧(自動計算) '!$J$6:$J$20,"&gt;0")</f>
        <v>0</v>
      </c>
      <c r="U41" s="311"/>
      <c r="V41" s="312" t="s">
        <v>15</v>
      </c>
      <c r="W41" s="313"/>
      <c r="X41" s="314">
        <f ca="1">SUMIF('申請額一覧(自動計算) '!$E$6:$E$20,B41,'申請額一覧(自動計算) '!$J$6:$J$20)</f>
        <v>0</v>
      </c>
      <c r="Y41" s="315"/>
      <c r="Z41" s="315"/>
      <c r="AA41" s="315"/>
      <c r="AB41" s="205" t="s">
        <v>75</v>
      </c>
      <c r="AC41" s="206"/>
      <c r="AD41" s="296">
        <f ca="1">COUNTIFS('申請額一覧(自動計算) '!$E$6:$E$20,B41,'申請額一覧(自動計算) '!$M$6:$M$20,"&gt;0")</f>
        <v>0</v>
      </c>
      <c r="AE41" s="297"/>
      <c r="AF41" s="298" t="s">
        <v>15</v>
      </c>
      <c r="AG41" s="299"/>
      <c r="AH41" s="314">
        <f ca="1">SUMIF('申請額一覧(自動計算) '!$E$6:$E$20,B41,'申請額一覧(自動計算) '!$M$6:$M$20)</f>
        <v>0</v>
      </c>
      <c r="AI41" s="315"/>
      <c r="AJ41" s="315"/>
      <c r="AK41" s="315"/>
      <c r="AL41" s="205" t="s">
        <v>75</v>
      </c>
      <c r="AM41" s="206"/>
    </row>
    <row r="42" spans="1:39" ht="12.75" customHeight="1">
      <c r="A42" s="277" t="s">
        <v>63</v>
      </c>
      <c r="B42" s="32" t="s">
        <v>25</v>
      </c>
      <c r="C42" s="32"/>
      <c r="D42" s="32"/>
      <c r="E42" s="32"/>
      <c r="F42" s="32"/>
      <c r="G42" s="32"/>
      <c r="H42" s="32"/>
      <c r="I42" s="32"/>
      <c r="J42" s="32"/>
      <c r="K42" s="32"/>
      <c r="L42" s="32"/>
      <c r="M42" s="32"/>
      <c r="N42" s="32"/>
      <c r="O42" s="32"/>
      <c r="P42" s="32"/>
      <c r="Q42" s="32"/>
      <c r="R42" s="32"/>
      <c r="S42" s="32"/>
      <c r="T42" s="306">
        <f ca="1">COUNTIFS('申請額一覧(自動計算) '!$E$6:$E$20,B42,'申請額一覧(自動計算) '!$J$6:$J$20,"&gt;0")</f>
        <v>0</v>
      </c>
      <c r="U42" s="307"/>
      <c r="V42" s="308" t="s">
        <v>15</v>
      </c>
      <c r="W42" s="309"/>
      <c r="X42" s="316">
        <f ca="1">SUMIF('申請額一覧(自動計算) '!$E$6:$E$20,B42,'申請額一覧(自動計算) '!$J$6:$J$20)</f>
        <v>0</v>
      </c>
      <c r="Y42" s="317"/>
      <c r="Z42" s="317"/>
      <c r="AA42" s="317"/>
      <c r="AB42" s="207" t="s">
        <v>75</v>
      </c>
      <c r="AC42" s="195"/>
      <c r="AD42" s="306">
        <f ca="1">COUNTIFS('申請額一覧(自動計算) '!$E$6:$E$20,B42,'申請額一覧(自動計算) '!$M$6:$M$20,"&gt;0")</f>
        <v>0</v>
      </c>
      <c r="AE42" s="307"/>
      <c r="AF42" s="308" t="s">
        <v>15</v>
      </c>
      <c r="AG42" s="309"/>
      <c r="AH42" s="316">
        <f ca="1">SUMIF('申請額一覧(自動計算) '!$E$6:$E$20,B42,'申請額一覧(自動計算) '!$M$6:$M$20)</f>
        <v>0</v>
      </c>
      <c r="AI42" s="317"/>
      <c r="AJ42" s="317"/>
      <c r="AK42" s="317"/>
      <c r="AL42" s="207" t="s">
        <v>75</v>
      </c>
      <c r="AM42" s="195"/>
    </row>
    <row r="43" spans="1:39" ht="12.75" customHeight="1">
      <c r="A43" s="278"/>
      <c r="B43" s="37" t="s">
        <v>26</v>
      </c>
      <c r="C43" s="37"/>
      <c r="D43" s="37"/>
      <c r="E43" s="37"/>
      <c r="F43" s="37"/>
      <c r="G43" s="37"/>
      <c r="H43" s="37"/>
      <c r="I43" s="37"/>
      <c r="J43" s="37"/>
      <c r="K43" s="37"/>
      <c r="L43" s="37"/>
      <c r="M43" s="37"/>
      <c r="N43" s="37"/>
      <c r="O43" s="37"/>
      <c r="P43" s="37"/>
      <c r="Q43" s="37"/>
      <c r="R43" s="37"/>
      <c r="S43" s="37"/>
      <c r="T43" s="302">
        <f ca="1">COUNTIFS('申請額一覧(自動計算) '!$E$6:$E$20,B43,'申請額一覧(自動計算) '!$J$6:$J$20,"&gt;0")</f>
        <v>0</v>
      </c>
      <c r="U43" s="303"/>
      <c r="V43" s="304" t="s">
        <v>15</v>
      </c>
      <c r="W43" s="305"/>
      <c r="X43" s="318">
        <f ca="1">SUMIF('申請額一覧(自動計算) '!$E$6:$E$20,B43,'申請額一覧(自動計算) '!$J$6:$J$20)</f>
        <v>0</v>
      </c>
      <c r="Y43" s="319"/>
      <c r="Z43" s="319"/>
      <c r="AA43" s="319"/>
      <c r="AB43" s="208" t="s">
        <v>75</v>
      </c>
      <c r="AC43" s="209"/>
      <c r="AD43" s="302">
        <f ca="1">COUNTIFS('申請額一覧(自動計算) '!$E$6:$E$20,B43,'申請額一覧(自動計算) '!$M$6:$M$20,"&gt;0")</f>
        <v>0</v>
      </c>
      <c r="AE43" s="303"/>
      <c r="AF43" s="304" t="s">
        <v>15</v>
      </c>
      <c r="AG43" s="305"/>
      <c r="AH43" s="318">
        <f ca="1">SUMIF('申請額一覧(自動計算) '!$E$6:$E$20,B43,'申請額一覧(自動計算) '!$M$6:$M$20)</f>
        <v>0</v>
      </c>
      <c r="AI43" s="319"/>
      <c r="AJ43" s="319"/>
      <c r="AK43" s="319"/>
      <c r="AL43" s="208" t="s">
        <v>75</v>
      </c>
      <c r="AM43" s="209"/>
    </row>
    <row r="44" spans="1:39" ht="12.75" customHeight="1">
      <c r="A44" s="335" t="s">
        <v>34</v>
      </c>
      <c r="B44" s="30" t="s">
        <v>27</v>
      </c>
      <c r="C44" s="32"/>
      <c r="D44" s="32"/>
      <c r="E44" s="32"/>
      <c r="F44" s="32"/>
      <c r="G44" s="32"/>
      <c r="H44" s="32"/>
      <c r="I44" s="32"/>
      <c r="J44" s="32"/>
      <c r="K44" s="32"/>
      <c r="L44" s="32"/>
      <c r="M44" s="32"/>
      <c r="N44" s="32"/>
      <c r="O44" s="32"/>
      <c r="P44" s="32"/>
      <c r="Q44" s="32"/>
      <c r="R44" s="32"/>
      <c r="S44" s="32"/>
      <c r="T44" s="273">
        <f ca="1">COUNTIFS('申請額一覧(自動計算) '!$E$6:$E$20,B44,'申請額一覧(自動計算) '!$J$6:$J$20,"&gt;0")</f>
        <v>0</v>
      </c>
      <c r="U44" s="274"/>
      <c r="V44" s="275" t="s">
        <v>15</v>
      </c>
      <c r="W44" s="276"/>
      <c r="X44" s="300">
        <f ca="1">SUMIF('申請額一覧(自動計算) '!$E$6:$E$20,B44,'申請額一覧(自動計算) '!$J$6:$J$20)</f>
        <v>0</v>
      </c>
      <c r="Y44" s="301"/>
      <c r="Z44" s="301"/>
      <c r="AA44" s="301"/>
      <c r="AB44" s="210" t="s">
        <v>75</v>
      </c>
      <c r="AC44" s="211"/>
      <c r="AD44" s="273">
        <f ca="1">COUNTIFS('申請額一覧(自動計算) '!$E$6:$E$20,B44,'申請額一覧(自動計算) '!$M$6:$M$20,"&gt;0")</f>
        <v>0</v>
      </c>
      <c r="AE44" s="274"/>
      <c r="AF44" s="275" t="s">
        <v>15</v>
      </c>
      <c r="AG44" s="276"/>
      <c r="AH44" s="300">
        <f ca="1">SUMIF('申請額一覧(自動計算) '!$E$6:$E$20,B44,'申請額一覧(自動計算) '!$M$6:$M$20)</f>
        <v>0</v>
      </c>
      <c r="AI44" s="301"/>
      <c r="AJ44" s="301"/>
      <c r="AK44" s="301"/>
      <c r="AL44" s="210" t="s">
        <v>75</v>
      </c>
      <c r="AM44" s="211"/>
    </row>
    <row r="45" spans="1:39" ht="12.75" customHeight="1">
      <c r="A45" s="333"/>
      <c r="B45" s="196" t="s">
        <v>28</v>
      </c>
      <c r="C45" s="197"/>
      <c r="D45" s="197"/>
      <c r="E45" s="197"/>
      <c r="F45" s="197"/>
      <c r="G45" s="197"/>
      <c r="H45" s="197"/>
      <c r="I45" s="197"/>
      <c r="J45" s="197"/>
      <c r="K45" s="197"/>
      <c r="L45" s="197"/>
      <c r="M45" s="197"/>
      <c r="N45" s="197"/>
      <c r="O45" s="197"/>
      <c r="P45" s="197"/>
      <c r="Q45" s="197"/>
      <c r="R45" s="197"/>
      <c r="S45" s="197"/>
      <c r="T45" s="265">
        <f ca="1">COUNTIFS('申請額一覧(自動計算) '!$E$6:$E$20,B45,'申請額一覧(自動計算) '!$J$6:$J$20,"&gt;0")</f>
        <v>0</v>
      </c>
      <c r="U45" s="266"/>
      <c r="V45" s="267" t="s">
        <v>15</v>
      </c>
      <c r="W45" s="268"/>
      <c r="X45" s="269">
        <f ca="1">SUMIF('申請額一覧(自動計算) '!$E$6:$E$20,B45,'申請額一覧(自動計算) '!$J$6:$J$20)</f>
        <v>0</v>
      </c>
      <c r="Y45" s="270"/>
      <c r="Z45" s="270"/>
      <c r="AA45" s="270"/>
      <c r="AB45" s="199" t="s">
        <v>75</v>
      </c>
      <c r="AC45" s="200"/>
      <c r="AD45" s="265">
        <f ca="1">COUNTIFS('申請額一覧(自動計算) '!$E$6:$E$20,B45,'申請額一覧(自動計算) '!$M$6:$M$20,"&gt;0")</f>
        <v>0</v>
      </c>
      <c r="AE45" s="266"/>
      <c r="AF45" s="267" t="s">
        <v>15</v>
      </c>
      <c r="AG45" s="268"/>
      <c r="AH45" s="269">
        <f ca="1">SUMIF('申請額一覧(自動計算) '!$E$6:$E$20,B45,'申請額一覧(自動計算) '!$M$6:$M$20)</f>
        <v>0</v>
      </c>
      <c r="AI45" s="270"/>
      <c r="AJ45" s="270"/>
      <c r="AK45" s="270"/>
      <c r="AL45" s="199" t="s">
        <v>75</v>
      </c>
      <c r="AM45" s="200"/>
    </row>
    <row r="46" spans="1:39" ht="12.75" customHeight="1">
      <c r="A46" s="333"/>
      <c r="B46" s="196" t="s">
        <v>29</v>
      </c>
      <c r="C46" s="197"/>
      <c r="D46" s="197"/>
      <c r="E46" s="197"/>
      <c r="F46" s="197"/>
      <c r="G46" s="197"/>
      <c r="H46" s="197"/>
      <c r="I46" s="197"/>
      <c r="J46" s="197"/>
      <c r="K46" s="197"/>
      <c r="L46" s="197"/>
      <c r="M46" s="197"/>
      <c r="N46" s="197"/>
      <c r="O46" s="197"/>
      <c r="P46" s="197"/>
      <c r="Q46" s="197"/>
      <c r="R46" s="197"/>
      <c r="S46" s="197"/>
      <c r="T46" s="265">
        <f ca="1">COUNTIFS('申請額一覧(自動計算) '!$E$6:$E$20,B46,'申請額一覧(自動計算) '!$J$6:$J$20,"&gt;0")</f>
        <v>0</v>
      </c>
      <c r="U46" s="266"/>
      <c r="V46" s="267" t="s">
        <v>15</v>
      </c>
      <c r="W46" s="268"/>
      <c r="X46" s="269">
        <f ca="1">SUMIF('申請額一覧(自動計算) '!$E$6:$E$20,B46,'申請額一覧(自動計算) '!$J$6:$J$20)</f>
        <v>0</v>
      </c>
      <c r="Y46" s="270"/>
      <c r="Z46" s="270"/>
      <c r="AA46" s="270"/>
      <c r="AB46" s="199" t="s">
        <v>75</v>
      </c>
      <c r="AC46" s="200"/>
      <c r="AD46" s="265">
        <f ca="1">COUNTIFS('申請額一覧(自動計算) '!$E$6:$E$20,B46,'申請額一覧(自動計算) '!$M$6:$M$20,"&gt;0")</f>
        <v>0</v>
      </c>
      <c r="AE46" s="266"/>
      <c r="AF46" s="267" t="s">
        <v>15</v>
      </c>
      <c r="AG46" s="268"/>
      <c r="AH46" s="269">
        <f ca="1">SUMIF('申請額一覧(自動計算) '!$E$6:$E$20,B46,'申請額一覧(自動計算) '!$M$6:$M$20)</f>
        <v>0</v>
      </c>
      <c r="AI46" s="270"/>
      <c r="AJ46" s="270"/>
      <c r="AK46" s="270"/>
      <c r="AL46" s="199" t="s">
        <v>75</v>
      </c>
      <c r="AM46" s="200"/>
    </row>
    <row r="47" spans="1:39" ht="12.75" customHeight="1">
      <c r="A47" s="333"/>
      <c r="B47" s="196" t="s">
        <v>30</v>
      </c>
      <c r="C47" s="197"/>
      <c r="D47" s="197"/>
      <c r="E47" s="197"/>
      <c r="F47" s="197"/>
      <c r="G47" s="197"/>
      <c r="H47" s="197"/>
      <c r="I47" s="197"/>
      <c r="J47" s="197"/>
      <c r="K47" s="197"/>
      <c r="L47" s="197"/>
      <c r="M47" s="197"/>
      <c r="N47" s="197"/>
      <c r="O47" s="197"/>
      <c r="P47" s="197"/>
      <c r="Q47" s="197"/>
      <c r="R47" s="197"/>
      <c r="S47" s="197"/>
      <c r="T47" s="265">
        <f ca="1">COUNTIFS('申請額一覧(自動計算) '!$E$6:$E$20,B47,'申請額一覧(自動計算) '!$J$6:$J$20,"&gt;0")</f>
        <v>0</v>
      </c>
      <c r="U47" s="266"/>
      <c r="V47" s="267" t="s">
        <v>15</v>
      </c>
      <c r="W47" s="268"/>
      <c r="X47" s="269">
        <f ca="1">SUMIF('申請額一覧(自動計算) '!$E$6:$E$20,B47,'申請額一覧(自動計算) '!$J$6:$J$20)</f>
        <v>0</v>
      </c>
      <c r="Y47" s="270"/>
      <c r="Z47" s="270"/>
      <c r="AA47" s="270"/>
      <c r="AB47" s="199" t="s">
        <v>75</v>
      </c>
      <c r="AC47" s="200"/>
      <c r="AD47" s="265">
        <f ca="1">COUNTIFS('申請額一覧(自動計算) '!$E$6:$E$20,B47,'申請額一覧(自動計算) '!$M$6:$M$20,"&gt;0")</f>
        <v>0</v>
      </c>
      <c r="AE47" s="266"/>
      <c r="AF47" s="267" t="s">
        <v>15</v>
      </c>
      <c r="AG47" s="268"/>
      <c r="AH47" s="269">
        <f ca="1">SUMIF('申請額一覧(自動計算) '!$E$6:$E$20,B47,'申請額一覧(自動計算) '!$M$6:$M$20)</f>
        <v>0</v>
      </c>
      <c r="AI47" s="270"/>
      <c r="AJ47" s="270"/>
      <c r="AK47" s="270"/>
      <c r="AL47" s="199" t="s">
        <v>75</v>
      </c>
      <c r="AM47" s="200"/>
    </row>
    <row r="48" spans="1:39" ht="12.75" customHeight="1">
      <c r="A48" s="333"/>
      <c r="B48" s="196" t="s">
        <v>31</v>
      </c>
      <c r="C48" s="197"/>
      <c r="D48" s="197"/>
      <c r="E48" s="197"/>
      <c r="F48" s="197"/>
      <c r="G48" s="197"/>
      <c r="H48" s="197"/>
      <c r="I48" s="197"/>
      <c r="J48" s="197"/>
      <c r="K48" s="197"/>
      <c r="L48" s="197"/>
      <c r="M48" s="197"/>
      <c r="N48" s="197"/>
      <c r="O48" s="197"/>
      <c r="P48" s="197"/>
      <c r="Q48" s="197"/>
      <c r="R48" s="197"/>
      <c r="S48" s="197"/>
      <c r="T48" s="265">
        <f ca="1">COUNTIFS('申請額一覧(自動計算) '!$E$6:$E$20,B48,'申請額一覧(自動計算) '!$J$6:$J$20,"&gt;0")</f>
        <v>0</v>
      </c>
      <c r="U48" s="266"/>
      <c r="V48" s="267" t="s">
        <v>15</v>
      </c>
      <c r="W48" s="268"/>
      <c r="X48" s="269">
        <f ca="1">SUMIF('申請額一覧(自動計算) '!$E$6:$E$20,B48,'申請額一覧(自動計算) '!$J$6:$J$20)</f>
        <v>0</v>
      </c>
      <c r="Y48" s="270"/>
      <c r="Z48" s="270"/>
      <c r="AA48" s="270"/>
      <c r="AB48" s="199" t="s">
        <v>75</v>
      </c>
      <c r="AC48" s="200"/>
      <c r="AD48" s="265">
        <f ca="1">COUNTIFS('申請額一覧(自動計算) '!$E$6:$E$20,B48,'申請額一覧(自動計算) '!$M$6:$M$20,"&gt;0")</f>
        <v>0</v>
      </c>
      <c r="AE48" s="266"/>
      <c r="AF48" s="267" t="s">
        <v>15</v>
      </c>
      <c r="AG48" s="268"/>
      <c r="AH48" s="269">
        <f ca="1">SUMIF('申請額一覧(自動計算) '!$E$6:$E$20,B48,'申請額一覧(自動計算) '!$M$6:$M$20)</f>
        <v>0</v>
      </c>
      <c r="AI48" s="270"/>
      <c r="AJ48" s="270"/>
      <c r="AK48" s="270"/>
      <c r="AL48" s="199" t="s">
        <v>75</v>
      </c>
      <c r="AM48" s="200"/>
    </row>
    <row r="49" spans="1:39" ht="12.75" customHeight="1">
      <c r="A49" s="333"/>
      <c r="B49" s="196" t="s">
        <v>32</v>
      </c>
      <c r="C49" s="197"/>
      <c r="D49" s="197"/>
      <c r="E49" s="197"/>
      <c r="F49" s="197"/>
      <c r="G49" s="197"/>
      <c r="H49" s="197"/>
      <c r="I49" s="197"/>
      <c r="J49" s="197"/>
      <c r="K49" s="197"/>
      <c r="L49" s="197"/>
      <c r="M49" s="197"/>
      <c r="N49" s="197"/>
      <c r="O49" s="197"/>
      <c r="P49" s="197"/>
      <c r="Q49" s="197"/>
      <c r="R49" s="197"/>
      <c r="S49" s="197"/>
      <c r="T49" s="265">
        <f ca="1">COUNTIFS('申請額一覧(自動計算) '!$E$6:$E$20,B49,'申請額一覧(自動計算) '!$J$6:$J$20,"&gt;0")</f>
        <v>0</v>
      </c>
      <c r="U49" s="266"/>
      <c r="V49" s="267" t="s">
        <v>15</v>
      </c>
      <c r="W49" s="268"/>
      <c r="X49" s="269">
        <f ca="1">SUMIF('申請額一覧(自動計算) '!$E$6:$E$20,B49,'申請額一覧(自動計算) '!$J$6:$J$20)</f>
        <v>0</v>
      </c>
      <c r="Y49" s="270"/>
      <c r="Z49" s="270"/>
      <c r="AA49" s="270"/>
      <c r="AB49" s="199" t="s">
        <v>75</v>
      </c>
      <c r="AC49" s="200"/>
      <c r="AD49" s="265">
        <f ca="1">COUNTIFS('申請額一覧(自動計算) '!$E$6:$E$20,B49,'申請額一覧(自動計算) '!$M$6:$M$20,"&gt;0")</f>
        <v>0</v>
      </c>
      <c r="AE49" s="266"/>
      <c r="AF49" s="267" t="s">
        <v>15</v>
      </c>
      <c r="AG49" s="268"/>
      <c r="AH49" s="269">
        <f ca="1">SUMIF('申請額一覧(自動計算) '!$E$6:$E$20,B49,'申請額一覧(自動計算) '!$M$6:$M$20)</f>
        <v>0</v>
      </c>
      <c r="AI49" s="270"/>
      <c r="AJ49" s="270"/>
      <c r="AK49" s="270"/>
      <c r="AL49" s="199" t="s">
        <v>75</v>
      </c>
      <c r="AM49" s="200"/>
    </row>
    <row r="50" spans="1:39" ht="12.75" customHeight="1">
      <c r="A50" s="333"/>
      <c r="B50" s="196" t="s">
        <v>50</v>
      </c>
      <c r="C50" s="197"/>
      <c r="D50" s="197"/>
      <c r="E50" s="197"/>
      <c r="F50" s="197"/>
      <c r="G50" s="197"/>
      <c r="H50" s="197"/>
      <c r="I50" s="197"/>
      <c r="J50" s="197"/>
      <c r="K50" s="197"/>
      <c r="L50" s="197"/>
      <c r="M50" s="197"/>
      <c r="N50" s="197"/>
      <c r="O50" s="197"/>
      <c r="P50" s="197"/>
      <c r="Q50" s="197"/>
      <c r="R50" s="197"/>
      <c r="S50" s="197"/>
      <c r="T50" s="265">
        <f ca="1">COUNTIFS('申請額一覧(自動計算) '!$E$6:$E$20,B50,'申請額一覧(自動計算) '!$J$6:$J$20,"&gt;0")</f>
        <v>0</v>
      </c>
      <c r="U50" s="266"/>
      <c r="V50" s="267" t="s">
        <v>15</v>
      </c>
      <c r="W50" s="268"/>
      <c r="X50" s="269">
        <f ca="1">SUMIF('申請額一覧(自動計算) '!$E$6:$E$20,B50,'申請額一覧(自動計算) '!$J$6:$J$20)</f>
        <v>0</v>
      </c>
      <c r="Y50" s="270"/>
      <c r="Z50" s="270"/>
      <c r="AA50" s="270"/>
      <c r="AB50" s="199" t="s">
        <v>75</v>
      </c>
      <c r="AC50" s="200"/>
      <c r="AD50" s="265">
        <f ca="1">COUNTIFS('申請額一覧(自動計算) '!$E$6:$E$20,B50,'申請額一覧(自動計算) '!$M$6:$M$20,"&gt;0")</f>
        <v>0</v>
      </c>
      <c r="AE50" s="266"/>
      <c r="AF50" s="267" t="s">
        <v>15</v>
      </c>
      <c r="AG50" s="268"/>
      <c r="AH50" s="269">
        <f ca="1">SUMIF('申請額一覧(自動計算) '!$E$6:$E$20,B50,'申請額一覧(自動計算) '!$M$6:$M$20)</f>
        <v>0</v>
      </c>
      <c r="AI50" s="270"/>
      <c r="AJ50" s="270"/>
      <c r="AK50" s="270"/>
      <c r="AL50" s="199" t="s">
        <v>75</v>
      </c>
      <c r="AM50" s="200"/>
    </row>
    <row r="51" spans="1:39" ht="12.75" customHeight="1">
      <c r="A51" s="333"/>
      <c r="B51" s="196" t="s">
        <v>51</v>
      </c>
      <c r="C51" s="197"/>
      <c r="D51" s="197"/>
      <c r="E51" s="197"/>
      <c r="F51" s="197"/>
      <c r="G51" s="197"/>
      <c r="H51" s="197"/>
      <c r="I51" s="197"/>
      <c r="J51" s="197"/>
      <c r="K51" s="197"/>
      <c r="L51" s="197"/>
      <c r="M51" s="197"/>
      <c r="N51" s="197"/>
      <c r="O51" s="197"/>
      <c r="P51" s="197"/>
      <c r="Q51" s="197"/>
      <c r="R51" s="197"/>
      <c r="S51" s="197"/>
      <c r="T51" s="265">
        <f ca="1">COUNTIFS('申請額一覧(自動計算) '!$E$6:$E$20,B51,'申請額一覧(自動計算) '!$J$6:$J$20,"&gt;0")</f>
        <v>0</v>
      </c>
      <c r="U51" s="266"/>
      <c r="V51" s="267" t="s">
        <v>15</v>
      </c>
      <c r="W51" s="268"/>
      <c r="X51" s="269">
        <f ca="1">SUMIF('申請額一覧(自動計算) '!$E$6:$E$20,B51,'申請額一覧(自動計算) '!$J$6:$J$20)</f>
        <v>0</v>
      </c>
      <c r="Y51" s="270"/>
      <c r="Z51" s="270"/>
      <c r="AA51" s="270"/>
      <c r="AB51" s="199" t="s">
        <v>75</v>
      </c>
      <c r="AC51" s="200"/>
      <c r="AD51" s="265">
        <f ca="1">COUNTIFS('申請額一覧(自動計算) '!$E$6:$E$20,B51,'申請額一覧(自動計算) '!$M$6:$M$20,"&gt;0")</f>
        <v>0</v>
      </c>
      <c r="AE51" s="266"/>
      <c r="AF51" s="267" t="s">
        <v>15</v>
      </c>
      <c r="AG51" s="268"/>
      <c r="AH51" s="269">
        <f ca="1">SUMIF('申請額一覧(自動計算) '!$E$6:$E$20,B51,'申請額一覧(自動計算) '!$M$6:$M$20)</f>
        <v>0</v>
      </c>
      <c r="AI51" s="270"/>
      <c r="AJ51" s="270"/>
      <c r="AK51" s="270"/>
      <c r="AL51" s="199" t="s">
        <v>75</v>
      </c>
      <c r="AM51" s="200"/>
    </row>
    <row r="52" spans="1:39" ht="12.75" customHeight="1">
      <c r="A52" s="333"/>
      <c r="B52" s="196" t="s">
        <v>52</v>
      </c>
      <c r="C52" s="197"/>
      <c r="D52" s="197"/>
      <c r="E52" s="197"/>
      <c r="F52" s="197"/>
      <c r="G52" s="197"/>
      <c r="H52" s="197"/>
      <c r="I52" s="197"/>
      <c r="J52" s="197"/>
      <c r="K52" s="197"/>
      <c r="L52" s="197"/>
      <c r="M52" s="197"/>
      <c r="N52" s="197"/>
      <c r="O52" s="197"/>
      <c r="P52" s="197"/>
      <c r="Q52" s="197"/>
      <c r="R52" s="197"/>
      <c r="S52" s="197"/>
      <c r="T52" s="265">
        <f ca="1">COUNTIFS('申請額一覧(自動計算) '!$E$6:$E$20,B52,'申請額一覧(自動計算) '!$J$6:$J$20,"&gt;0")</f>
        <v>0</v>
      </c>
      <c r="U52" s="266"/>
      <c r="V52" s="267" t="s">
        <v>15</v>
      </c>
      <c r="W52" s="268"/>
      <c r="X52" s="269">
        <f ca="1">SUMIF('申請額一覧(自動計算) '!$E$6:$E$20,B52,'申請額一覧(自動計算) '!$J$6:$J$20)</f>
        <v>0</v>
      </c>
      <c r="Y52" s="270"/>
      <c r="Z52" s="270"/>
      <c r="AA52" s="270"/>
      <c r="AB52" s="199" t="s">
        <v>75</v>
      </c>
      <c r="AC52" s="200"/>
      <c r="AD52" s="265">
        <f ca="1">COUNTIFS('申請額一覧(自動計算) '!$E$6:$E$20,B52,'申請額一覧(自動計算) '!$M$6:$M$20,"&gt;0")</f>
        <v>0</v>
      </c>
      <c r="AE52" s="266"/>
      <c r="AF52" s="267" t="s">
        <v>15</v>
      </c>
      <c r="AG52" s="268"/>
      <c r="AH52" s="269">
        <f ca="1">SUMIF('申請額一覧(自動計算) '!$E$6:$E$20,B52,'申請額一覧(自動計算) '!$M$6:$M$20)</f>
        <v>0</v>
      </c>
      <c r="AI52" s="270"/>
      <c r="AJ52" s="270"/>
      <c r="AK52" s="270"/>
      <c r="AL52" s="199" t="s">
        <v>75</v>
      </c>
      <c r="AM52" s="200"/>
    </row>
    <row r="53" spans="1:39" ht="12.75" customHeight="1">
      <c r="A53" s="333"/>
      <c r="B53" s="196" t="s">
        <v>53</v>
      </c>
      <c r="C53" s="197"/>
      <c r="D53" s="197"/>
      <c r="E53" s="197"/>
      <c r="F53" s="197"/>
      <c r="G53" s="197"/>
      <c r="H53" s="197"/>
      <c r="I53" s="197"/>
      <c r="J53" s="197"/>
      <c r="K53" s="197"/>
      <c r="L53" s="197"/>
      <c r="M53" s="197"/>
      <c r="N53" s="197"/>
      <c r="O53" s="197"/>
      <c r="P53" s="197"/>
      <c r="Q53" s="197"/>
      <c r="R53" s="197"/>
      <c r="S53" s="197"/>
      <c r="T53" s="265">
        <f ca="1">COUNTIFS('申請額一覧(自動計算) '!$E$6:$E$20,B53,'申請額一覧(自動計算) '!$J$6:$J$20,"&gt;0")</f>
        <v>0</v>
      </c>
      <c r="U53" s="266"/>
      <c r="V53" s="267" t="s">
        <v>15</v>
      </c>
      <c r="W53" s="268"/>
      <c r="X53" s="269">
        <f ca="1">SUMIF('申請額一覧(自動計算) '!$E$6:$E$20,B53,'申請額一覧(自動計算) '!$J$6:$J$20)</f>
        <v>0</v>
      </c>
      <c r="Y53" s="270"/>
      <c r="Z53" s="270"/>
      <c r="AA53" s="270"/>
      <c r="AB53" s="199" t="s">
        <v>75</v>
      </c>
      <c r="AC53" s="200"/>
      <c r="AD53" s="265">
        <f ca="1">COUNTIFS('申請額一覧(自動計算) '!$E$6:$E$20,B53,'申請額一覧(自動計算) '!$M$6:$M$20,"&gt;0")</f>
        <v>0</v>
      </c>
      <c r="AE53" s="266"/>
      <c r="AF53" s="267" t="s">
        <v>15</v>
      </c>
      <c r="AG53" s="268"/>
      <c r="AH53" s="269">
        <f ca="1">SUMIF('申請額一覧(自動計算) '!$E$6:$E$20,B53,'申請額一覧(自動計算) '!$M$6:$M$20)</f>
        <v>0</v>
      </c>
      <c r="AI53" s="270"/>
      <c r="AJ53" s="270"/>
      <c r="AK53" s="270"/>
      <c r="AL53" s="199" t="s">
        <v>75</v>
      </c>
      <c r="AM53" s="200"/>
    </row>
    <row r="54" spans="1:39" ht="12.75" customHeight="1">
      <c r="A54" s="333"/>
      <c r="B54" s="196" t="s">
        <v>54</v>
      </c>
      <c r="C54" s="197"/>
      <c r="D54" s="197"/>
      <c r="E54" s="197"/>
      <c r="F54" s="197"/>
      <c r="G54" s="197"/>
      <c r="H54" s="197"/>
      <c r="I54" s="197"/>
      <c r="J54" s="197"/>
      <c r="K54" s="197"/>
      <c r="L54" s="197"/>
      <c r="M54" s="197"/>
      <c r="N54" s="197"/>
      <c r="O54" s="197"/>
      <c r="P54" s="197"/>
      <c r="Q54" s="197"/>
      <c r="R54" s="197"/>
      <c r="S54" s="197"/>
      <c r="T54" s="265">
        <f ca="1">COUNTIFS('申請額一覧(自動計算) '!$E$6:$E$20,B54,'申請額一覧(自動計算) '!$J$6:$J$20,"&gt;0")</f>
        <v>0</v>
      </c>
      <c r="U54" s="266"/>
      <c r="V54" s="267" t="s">
        <v>15</v>
      </c>
      <c r="W54" s="268"/>
      <c r="X54" s="269">
        <f ca="1">SUMIF('申請額一覧(自動計算) '!$E$6:$E$20,B54,'申請額一覧(自動計算) '!$J$6:$J$20)</f>
        <v>0</v>
      </c>
      <c r="Y54" s="270"/>
      <c r="Z54" s="270"/>
      <c r="AA54" s="270"/>
      <c r="AB54" s="199" t="s">
        <v>75</v>
      </c>
      <c r="AC54" s="200"/>
      <c r="AD54" s="265">
        <f ca="1">COUNTIFS('申請額一覧(自動計算) '!$E$6:$E$20,B54,'申請額一覧(自動計算) '!$M$6:$M$20,"&gt;0")</f>
        <v>0</v>
      </c>
      <c r="AE54" s="266"/>
      <c r="AF54" s="267" t="s">
        <v>15</v>
      </c>
      <c r="AG54" s="268"/>
      <c r="AH54" s="269">
        <f ca="1">SUMIF('申請額一覧(自動計算) '!$E$6:$E$20,B54,'申請額一覧(自動計算) '!$M$6:$M$20)</f>
        <v>0</v>
      </c>
      <c r="AI54" s="270"/>
      <c r="AJ54" s="270"/>
      <c r="AK54" s="270"/>
      <c r="AL54" s="199" t="s">
        <v>75</v>
      </c>
      <c r="AM54" s="200"/>
    </row>
    <row r="55" spans="1:39" ht="12.75" customHeight="1">
      <c r="A55" s="333"/>
      <c r="B55" s="196" t="s">
        <v>55</v>
      </c>
      <c r="C55" s="212"/>
      <c r="D55" s="212"/>
      <c r="E55" s="212"/>
      <c r="F55" s="212"/>
      <c r="G55" s="212"/>
      <c r="H55" s="212"/>
      <c r="I55" s="212"/>
      <c r="J55" s="212"/>
      <c r="K55" s="212"/>
      <c r="L55" s="212"/>
      <c r="M55" s="212"/>
      <c r="N55" s="212"/>
      <c r="O55" s="212"/>
      <c r="P55" s="212"/>
      <c r="Q55" s="212"/>
      <c r="R55" s="212"/>
      <c r="S55" s="212"/>
      <c r="T55" s="265">
        <f ca="1">COUNTIFS('申請額一覧(自動計算) '!$E$6:$E$20,B55,'申請額一覧(自動計算) '!$J$6:$J$20,"&gt;0")</f>
        <v>0</v>
      </c>
      <c r="U55" s="266"/>
      <c r="V55" s="267" t="s">
        <v>15</v>
      </c>
      <c r="W55" s="268"/>
      <c r="X55" s="269">
        <f ca="1">SUMIF('申請額一覧(自動計算) '!$E$6:$E$20,B55,'申請額一覧(自動計算) '!$J$6:$J$20)</f>
        <v>0</v>
      </c>
      <c r="Y55" s="270"/>
      <c r="Z55" s="270"/>
      <c r="AA55" s="270"/>
      <c r="AB55" s="199" t="s">
        <v>75</v>
      </c>
      <c r="AC55" s="200"/>
      <c r="AD55" s="265">
        <f ca="1">COUNTIFS('申請額一覧(自動計算) '!$E$6:$E$20,B55,'申請額一覧(自動計算) '!$M$6:$M$20,"&gt;0")</f>
        <v>0</v>
      </c>
      <c r="AE55" s="266"/>
      <c r="AF55" s="267" t="s">
        <v>15</v>
      </c>
      <c r="AG55" s="268"/>
      <c r="AH55" s="269">
        <f ca="1">SUMIF('申請額一覧(自動計算) '!$E$6:$E$20,B55,'申請額一覧(自動計算) '!$M$6:$M$20)</f>
        <v>0</v>
      </c>
      <c r="AI55" s="270"/>
      <c r="AJ55" s="270"/>
      <c r="AK55" s="270"/>
      <c r="AL55" s="199" t="s">
        <v>75</v>
      </c>
      <c r="AM55" s="200"/>
    </row>
    <row r="56" spans="1:39" ht="12.75" customHeight="1">
      <c r="A56" s="333"/>
      <c r="B56" s="213" t="s">
        <v>56</v>
      </c>
      <c r="C56" s="212"/>
      <c r="D56" s="212"/>
      <c r="E56" s="212"/>
      <c r="F56" s="212"/>
      <c r="G56" s="212"/>
      <c r="H56" s="212"/>
      <c r="I56" s="212"/>
      <c r="J56" s="212"/>
      <c r="K56" s="212"/>
      <c r="L56" s="212"/>
      <c r="M56" s="212"/>
      <c r="N56" s="212"/>
      <c r="O56" s="212"/>
      <c r="P56" s="212"/>
      <c r="Q56" s="212"/>
      <c r="R56" s="212"/>
      <c r="S56" s="212"/>
      <c r="T56" s="265">
        <f ca="1">COUNTIFS('申請額一覧(自動計算) '!$E$6:$E$20,B56,'申請額一覧(自動計算) '!$J$6:$J$20,"&gt;0")</f>
        <v>0</v>
      </c>
      <c r="U56" s="266"/>
      <c r="V56" s="267" t="s">
        <v>15</v>
      </c>
      <c r="W56" s="268"/>
      <c r="X56" s="269">
        <f ca="1">SUMIF('申請額一覧(自動計算) '!$E$6:$E$20,B56,'申請額一覧(自動計算) '!$J$6:$J$20)</f>
        <v>0</v>
      </c>
      <c r="Y56" s="270"/>
      <c r="Z56" s="270"/>
      <c r="AA56" s="270"/>
      <c r="AB56" s="199" t="s">
        <v>75</v>
      </c>
      <c r="AC56" s="200"/>
      <c r="AD56" s="265">
        <f ca="1">COUNTIFS('申請額一覧(自動計算) '!$E$6:$E$20,B56,'申請額一覧(自動計算) '!$M$6:$M$20,"&gt;0")</f>
        <v>0</v>
      </c>
      <c r="AE56" s="266"/>
      <c r="AF56" s="267" t="s">
        <v>15</v>
      </c>
      <c r="AG56" s="268"/>
      <c r="AH56" s="269">
        <f ca="1">SUMIF('申請額一覧(自動計算) '!$E$6:$E$20,B56,'申請額一覧(自動計算) '!$M$6:$M$20)</f>
        <v>0</v>
      </c>
      <c r="AI56" s="270"/>
      <c r="AJ56" s="270"/>
      <c r="AK56" s="270"/>
      <c r="AL56" s="199" t="s">
        <v>75</v>
      </c>
      <c r="AM56" s="200"/>
    </row>
    <row r="57" spans="1:39" ht="12.75" customHeight="1">
      <c r="A57" s="333"/>
      <c r="B57" s="213" t="s">
        <v>57</v>
      </c>
      <c r="C57" s="212"/>
      <c r="D57" s="212"/>
      <c r="E57" s="212"/>
      <c r="F57" s="212"/>
      <c r="G57" s="212"/>
      <c r="H57" s="212"/>
      <c r="I57" s="212"/>
      <c r="J57" s="212"/>
      <c r="K57" s="212"/>
      <c r="L57" s="212"/>
      <c r="M57" s="212"/>
      <c r="N57" s="212"/>
      <c r="O57" s="212"/>
      <c r="P57" s="212"/>
      <c r="Q57" s="212"/>
      <c r="R57" s="212"/>
      <c r="S57" s="212"/>
      <c r="T57" s="296">
        <f ca="1">COUNTIFS('申請額一覧(自動計算) '!$E$6:$E$20,B57,'申請額一覧(自動計算) '!$J$6:$J$20,"&gt;0")</f>
        <v>0</v>
      </c>
      <c r="U57" s="297"/>
      <c r="V57" s="298" t="s">
        <v>15</v>
      </c>
      <c r="W57" s="299"/>
      <c r="X57" s="271">
        <f ca="1">SUMIF('申請額一覧(自動計算) '!$E$6:$E$20,B57,'申請額一覧(自動計算) '!$J$6:$J$20)</f>
        <v>0</v>
      </c>
      <c r="Y57" s="272"/>
      <c r="Z57" s="272"/>
      <c r="AA57" s="272"/>
      <c r="AB57" s="205" t="s">
        <v>75</v>
      </c>
      <c r="AC57" s="206"/>
      <c r="AD57" s="296">
        <f ca="1">COUNTIFS('申請額一覧(自動計算) '!$E$6:$E$20,B57,'申請額一覧(自動計算) '!$M$6:$M$20,"&gt;0")</f>
        <v>0</v>
      </c>
      <c r="AE57" s="297"/>
      <c r="AF57" s="298" t="s">
        <v>15</v>
      </c>
      <c r="AG57" s="299"/>
      <c r="AH57" s="271">
        <f ca="1">SUMIF('申請額一覧(自動計算) '!$E$6:$E$20,B57,'申請額一覧(自動計算) '!$M$6:$M$20)</f>
        <v>0</v>
      </c>
      <c r="AI57" s="272"/>
      <c r="AJ57" s="272"/>
      <c r="AK57" s="272"/>
      <c r="AL57" s="205" t="s">
        <v>75</v>
      </c>
      <c r="AM57" s="206"/>
    </row>
    <row r="58" spans="1:39" ht="15.75" customHeight="1">
      <c r="A58" s="279" t="s">
        <v>37</v>
      </c>
      <c r="B58" s="280"/>
      <c r="C58" s="280"/>
      <c r="D58" s="280"/>
      <c r="E58" s="280"/>
      <c r="F58" s="280"/>
      <c r="G58" s="280"/>
      <c r="H58" s="280"/>
      <c r="I58" s="280"/>
      <c r="J58" s="280"/>
      <c r="K58" s="280"/>
      <c r="L58" s="280"/>
      <c r="M58" s="280"/>
      <c r="N58" s="280"/>
      <c r="O58" s="280"/>
      <c r="P58" s="280"/>
      <c r="Q58" s="280"/>
      <c r="R58" s="280"/>
      <c r="S58" s="281"/>
      <c r="T58" s="292">
        <f ca="1">SUM(T23:U57)</f>
        <v>0</v>
      </c>
      <c r="U58" s="293"/>
      <c r="V58" s="294" t="s">
        <v>15</v>
      </c>
      <c r="W58" s="295"/>
      <c r="X58" s="263">
        <f ca="1">SUM(X23:AA57)</f>
        <v>0</v>
      </c>
      <c r="Y58" s="264"/>
      <c r="Z58" s="264"/>
      <c r="AA58" s="264"/>
      <c r="AB58" s="214" t="s">
        <v>75</v>
      </c>
      <c r="AC58" s="215"/>
      <c r="AD58" s="292">
        <f ca="1">SUM(AD23:AE57)</f>
        <v>0</v>
      </c>
      <c r="AE58" s="293"/>
      <c r="AF58" s="294" t="s">
        <v>15</v>
      </c>
      <c r="AG58" s="295"/>
      <c r="AH58" s="263">
        <f ca="1">SUM(AH23:AK57)</f>
        <v>0</v>
      </c>
      <c r="AI58" s="264"/>
      <c r="AJ58" s="264"/>
      <c r="AK58" s="264"/>
      <c r="AL58" s="214" t="s">
        <v>75</v>
      </c>
      <c r="AM58" s="215"/>
    </row>
    <row r="59" spans="1:39" ht="15.75" customHeight="1">
      <c r="A59" s="279" t="s">
        <v>227</v>
      </c>
      <c r="B59" s="280"/>
      <c r="C59" s="280"/>
      <c r="D59" s="280"/>
      <c r="E59" s="280"/>
      <c r="F59" s="280"/>
      <c r="G59" s="280"/>
      <c r="H59" s="280"/>
      <c r="I59" s="280"/>
      <c r="J59" s="280"/>
      <c r="K59" s="280"/>
      <c r="L59" s="280"/>
      <c r="M59" s="280"/>
      <c r="N59" s="280"/>
      <c r="O59" s="280"/>
      <c r="P59" s="280"/>
      <c r="Q59" s="280"/>
      <c r="R59" s="280"/>
      <c r="S59" s="281"/>
      <c r="T59" s="370">
        <f ca="1">X58+AH58</f>
        <v>0</v>
      </c>
      <c r="U59" s="371"/>
      <c r="V59" s="371"/>
      <c r="W59" s="371"/>
      <c r="X59" s="371"/>
      <c r="Y59" s="371"/>
      <c r="Z59" s="371"/>
      <c r="AA59" s="371"/>
      <c r="AB59" s="371"/>
      <c r="AC59" s="371"/>
      <c r="AD59" s="371"/>
      <c r="AE59" s="371"/>
      <c r="AF59" s="371"/>
      <c r="AG59" s="371"/>
      <c r="AH59" s="371"/>
      <c r="AI59" s="371"/>
      <c r="AJ59" s="371"/>
      <c r="AK59" s="371"/>
      <c r="AL59" s="214" t="s">
        <v>75</v>
      </c>
      <c r="AM59" s="215"/>
    </row>
    <row r="60" spans="1:39">
      <c r="A60" s="105" t="s">
        <v>173</v>
      </c>
      <c r="B60" s="105"/>
      <c r="C60" s="105"/>
      <c r="D60" s="105"/>
      <c r="E60" s="105"/>
      <c r="F60" s="105"/>
      <c r="G60" s="105"/>
      <c r="H60" s="105"/>
      <c r="I60" s="105"/>
      <c r="J60" s="105"/>
      <c r="K60" s="105"/>
      <c r="L60" s="105"/>
    </row>
    <row r="61" spans="1:39">
      <c r="A61" s="105"/>
      <c r="B61" s="105"/>
      <c r="C61" s="105" t="s">
        <v>174</v>
      </c>
      <c r="D61" s="105"/>
      <c r="E61" s="105"/>
      <c r="F61" s="105"/>
      <c r="G61" s="105"/>
      <c r="H61" s="105"/>
      <c r="I61" s="105"/>
      <c r="J61" s="105"/>
      <c r="K61" s="105"/>
      <c r="L61" s="105"/>
    </row>
    <row r="62" spans="1:39" s="105" customFormat="1" ht="10.5">
      <c r="A62" s="106" t="s">
        <v>99</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row>
    <row r="63" spans="1:39">
      <c r="A63" s="105" t="s">
        <v>100</v>
      </c>
      <c r="B63" s="105"/>
      <c r="C63" s="105"/>
      <c r="D63" s="105"/>
      <c r="E63" s="105"/>
      <c r="F63" s="105"/>
      <c r="G63" s="105"/>
      <c r="H63" s="105"/>
      <c r="I63" s="105"/>
      <c r="J63" s="105"/>
      <c r="K63" s="105"/>
      <c r="L63" s="105"/>
    </row>
    <row r="64" spans="1:39" s="105" customFormat="1" ht="10.5">
      <c r="C64" s="105" t="s">
        <v>101</v>
      </c>
    </row>
    <row r="65" spans="1:3">
      <c r="A65" s="172" t="s">
        <v>197</v>
      </c>
      <c r="B65" s="167"/>
      <c r="C65" s="167"/>
    </row>
  </sheetData>
  <sheetProtection algorithmName="SHA-512" hashValue="AxWnEABUhEuE5jQz1ORN81Ulgsj7UzL3yEqRfd6F9WEC4OE25I4RijDBgcLa+mOosHBYbjo+obsYCyPwPL1NUA==" saltValue="4LkIVXlLa56t8xRZCODhdg==" spinCount="100000" sheet="1" objects="1" scenarios="1"/>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O39"/>
  <sheetViews>
    <sheetView tabSelected="1" view="pageBreakPreview" zoomScaleNormal="140" zoomScaleSheetLayoutView="100" workbookViewId="0">
      <selection activeCell="J6" sqref="J6"/>
    </sheetView>
  </sheetViews>
  <sheetFormatPr defaultColWidth="2.25" defaultRowHeight="13.5"/>
  <cols>
    <col min="1" max="1" width="2.25" style="87"/>
    <col min="2" max="2" width="3.125" style="87" customWidth="1"/>
    <col min="3" max="3" width="12.875" style="87" customWidth="1"/>
    <col min="4" max="4" width="16.875" style="87" customWidth="1"/>
    <col min="5" max="5" width="18.875" style="87" customWidth="1"/>
    <col min="6" max="13" width="11.25" style="87" customWidth="1"/>
    <col min="14" max="14" width="12.625" style="87" customWidth="1"/>
    <col min="15" max="15" width="18.75" style="87" customWidth="1"/>
    <col min="16" max="16384" width="2.25" style="87"/>
  </cols>
  <sheetData>
    <row r="1" spans="1:15">
      <c r="A1" s="168" t="s">
        <v>198</v>
      </c>
    </row>
    <row r="3" spans="1:15" ht="18" customHeight="1" thickBot="1">
      <c r="B3" s="88"/>
      <c r="O3" s="112" t="s">
        <v>162</v>
      </c>
    </row>
    <row r="4" spans="1:15" ht="18" customHeight="1" thickBot="1">
      <c r="B4" s="376" t="s">
        <v>77</v>
      </c>
      <c r="C4" s="377" t="s">
        <v>74</v>
      </c>
      <c r="D4" s="378" t="s">
        <v>164</v>
      </c>
      <c r="E4" s="379" t="s">
        <v>76</v>
      </c>
      <c r="F4" s="380" t="s">
        <v>96</v>
      </c>
      <c r="G4" s="380"/>
      <c r="H4" s="381"/>
      <c r="I4" s="381"/>
      <c r="J4" s="381"/>
      <c r="K4" s="380" t="s">
        <v>97</v>
      </c>
      <c r="L4" s="380"/>
      <c r="M4" s="381"/>
      <c r="N4" s="374" t="s">
        <v>228</v>
      </c>
      <c r="O4" s="375" t="s">
        <v>80</v>
      </c>
    </row>
    <row r="5" spans="1:15" ht="27.75" customHeight="1">
      <c r="B5" s="376"/>
      <c r="C5" s="377"/>
      <c r="D5" s="378"/>
      <c r="E5" s="379"/>
      <c r="F5" s="218" t="s">
        <v>73</v>
      </c>
      <c r="G5" s="218" t="s">
        <v>233</v>
      </c>
      <c r="H5" s="218" t="s">
        <v>172</v>
      </c>
      <c r="I5" s="218" t="s">
        <v>209</v>
      </c>
      <c r="J5" s="220" t="s">
        <v>229</v>
      </c>
      <c r="K5" s="219" t="s">
        <v>230</v>
      </c>
      <c r="L5" s="218" t="s">
        <v>231</v>
      </c>
      <c r="M5" s="221" t="s">
        <v>232</v>
      </c>
      <c r="N5" s="375"/>
      <c r="O5" s="375"/>
    </row>
    <row r="6" spans="1:15" ht="22.5" customHeight="1">
      <c r="B6" s="222">
        <v>1</v>
      </c>
      <c r="C6" s="223">
        <f ca="1">IFERROR(INDIRECT("個票"&amp;$B6&amp;"！$AG$4"),"")</f>
        <v>0</v>
      </c>
      <c r="D6" s="223">
        <f ca="1">IFERROR(INDIRECT("個票"&amp;$B6&amp;"！$L$4"),"")</f>
        <v>0</v>
      </c>
      <c r="E6" s="222">
        <f ca="1">IFERROR(INDIRECT("個票"&amp;$B6&amp;"！$L$5"),"")</f>
        <v>0</v>
      </c>
      <c r="F6" s="141">
        <f ca="1">IF(E6&lt;&gt;0,IFERROR(INDIRECT("個票"&amp;$B6&amp;"！$H$13"),""),0)</f>
        <v>0</v>
      </c>
      <c r="G6" s="141" t="str">
        <f ca="1">IFERROR(INDIRECT("個票"&amp;$B6&amp;"！$Q$13"),"")</f>
        <v/>
      </c>
      <c r="H6" s="141" t="str">
        <f ca="1">IFERROR(INDIRECT("個票"&amp;$B6&amp;"！$z$13"),"")</f>
        <v/>
      </c>
      <c r="I6" s="141">
        <f ca="1">IFERROR(INDIRECT("個票"&amp;$B6&amp;"！$AI$13"),"")</f>
        <v>0</v>
      </c>
      <c r="J6" s="224">
        <f ca="1">IF(E6="","",MIN(F6,
IF(INDIRECT("個票"&amp;$B6&amp;"！$Q$13")="",0,INDIRECT("個票"&amp;$B6&amp;"！$Q$13"))
+IF(INDIRECT("個票"&amp;$B6&amp;"！$F$52")/1000="",0,INDIRECT("個票"&amp;$B6&amp;"！$F$52")/1000))
+IF(INDIRECT("個票"&amp;$B6&amp;"！$Z$13")="",0,INDIRECT("個票"&amp;$B6&amp;"！$Z$13"))
+IF(INDIRECT("個票"&amp;$B6&amp;"！$F$53")/1000="",0,INDIRECT("個票"&amp;$B6&amp;"！$F$53")/1000))</f>
        <v>0</v>
      </c>
      <c r="K6" s="225">
        <f ca="1">IF(E6&lt;&gt;0,IFERROR(INDIRECT("個票"&amp;$B6&amp;"！$AA$56"),""),0)</f>
        <v>0</v>
      </c>
      <c r="L6" s="141">
        <f ca="1">IFERROR(ROUNDDOWN(INDIRECT("個票"&amp;$B6&amp;"！$AI$56"),3),"")</f>
        <v>0</v>
      </c>
      <c r="M6" s="226">
        <f ca="1">MIN(K6:L6)</f>
        <v>0</v>
      </c>
      <c r="N6" s="226">
        <f ca="1">SUM(J6,M6)</f>
        <v>0</v>
      </c>
      <c r="O6" s="227"/>
    </row>
    <row r="7" spans="1:15" ht="22.5" customHeight="1">
      <c r="B7" s="222">
        <v>2</v>
      </c>
      <c r="C7" s="223">
        <f ca="1">IFERROR(INDIRECT("個票"&amp;$B7&amp;"！$AG$4"),"")</f>
        <v>0</v>
      </c>
      <c r="D7" s="223">
        <f ca="1">IFERROR(INDIRECT("個票"&amp;$B7&amp;"！$L$4"),"")</f>
        <v>0</v>
      </c>
      <c r="E7" s="222">
        <f ca="1">IFERROR(INDIRECT("個票"&amp;$B7&amp;"！$L$5"),"")</f>
        <v>0</v>
      </c>
      <c r="F7" s="141">
        <f ca="1">IF(E7&lt;&gt;0,IFERROR(INDIRECT("個票"&amp;$B7&amp;"！$H$13"),""),0)</f>
        <v>0</v>
      </c>
      <c r="G7" s="141" t="str">
        <f t="shared" ref="G7:G20" ca="1" si="0">IFERROR(INDIRECT("個票"&amp;$B7&amp;"！$Q$13"),"")</f>
        <v/>
      </c>
      <c r="H7" s="141" t="str">
        <f t="shared" ref="H7:H20" ca="1" si="1">IFERROR(INDIRECT("個票"&amp;$B7&amp;"！$z$13"),"")</f>
        <v/>
      </c>
      <c r="I7" s="141">
        <f t="shared" ref="I7:I20" ca="1" si="2">IFERROR(INDIRECT("個票"&amp;$B7&amp;"！$AI$13"),"")</f>
        <v>0</v>
      </c>
      <c r="J7" s="224">
        <f t="shared" ref="J7:J20" ca="1" si="3">IF(E7="","",MIN(F7,
IF(INDIRECT("個票"&amp;$B7&amp;"！$Q$13")="",0,INDIRECT("個票"&amp;$B7&amp;"！$Q$13"))
+IF(INDIRECT("個票"&amp;$B7&amp;"！$F$52")/1000="",0,INDIRECT("個票"&amp;$B7&amp;"！$F$52")/1000))
+IF(INDIRECT("個票"&amp;$B7&amp;"！$Z$13")="",0,INDIRECT("個票"&amp;$B7&amp;"！$Z$13"))
+IF(INDIRECT("個票"&amp;$B7&amp;"！$F$53")/1000="",0,INDIRECT("個票"&amp;$B7&amp;"！$F$53")/1000))</f>
        <v>0</v>
      </c>
      <c r="K7" s="225">
        <f ca="1">IF(E7&lt;&gt;0,IFERROR(INDIRECT("個票"&amp;$B7&amp;"！$AA$56"),""),0)</f>
        <v>0</v>
      </c>
      <c r="L7" s="141">
        <f ca="1">IFERROR(ROUNDDOWN(INDIRECT("個票"&amp;$B7&amp;"！$AI$56"),3),"")</f>
        <v>0</v>
      </c>
      <c r="M7" s="226">
        <f t="shared" ref="M7:M20" ca="1" si="4">MIN(K7:L7)</f>
        <v>0</v>
      </c>
      <c r="N7" s="226">
        <f t="shared" ref="N7:N20" ca="1" si="5">SUM(J7,M7)</f>
        <v>0</v>
      </c>
      <c r="O7" s="227"/>
    </row>
    <row r="8" spans="1:15" ht="22.5" customHeight="1">
      <c r="B8" s="222">
        <v>3</v>
      </c>
      <c r="C8" s="223" t="str">
        <f t="shared" ref="C8:C20" ca="1" si="6">IFERROR(INDIRECT("個票"&amp;$B8&amp;"！$AG$4"),"")</f>
        <v/>
      </c>
      <c r="D8" s="223" t="str">
        <f t="shared" ref="D8:D11" ca="1" si="7">IFERROR(INDIRECT("個票"&amp;$B8&amp;"！$L$4"),"")</f>
        <v/>
      </c>
      <c r="E8" s="222" t="str">
        <f ca="1">IFERROR(INDIRECT("個票"&amp;$B8&amp;"！$L$5"),"")</f>
        <v/>
      </c>
      <c r="F8" s="141" t="str">
        <f t="shared" ref="F8:F20" ca="1" si="8">IF(E8&lt;&gt;0,IFERROR(INDIRECT("個票"&amp;$B8&amp;"！$H$13"),""),0)</f>
        <v/>
      </c>
      <c r="G8" s="141" t="str">
        <f t="shared" ca="1" si="0"/>
        <v/>
      </c>
      <c r="H8" s="141" t="str">
        <f t="shared" ca="1" si="1"/>
        <v/>
      </c>
      <c r="I8" s="141" t="str">
        <f t="shared" ca="1" si="2"/>
        <v/>
      </c>
      <c r="J8" s="224" t="str">
        <f t="shared" ca="1" si="3"/>
        <v/>
      </c>
      <c r="K8" s="225" t="str">
        <f t="shared" ref="K8:K20" ca="1" si="9">IF(E8&lt;&gt;0,IFERROR(INDIRECT("個票"&amp;$B8&amp;"！$AA$56"),""),0)</f>
        <v/>
      </c>
      <c r="L8" s="141" t="str">
        <f t="shared" ref="L7:L20" ca="1" si="10">IFERROR(ROUNDDOWN(INDIRECT("個票"&amp;$B8&amp;"！$AI$56"),3),"")</f>
        <v/>
      </c>
      <c r="M8" s="226">
        <f t="shared" ca="1" si="4"/>
        <v>0</v>
      </c>
      <c r="N8" s="226">
        <f t="shared" ca="1" si="5"/>
        <v>0</v>
      </c>
      <c r="O8" s="227"/>
    </row>
    <row r="9" spans="1:15" ht="22.5" customHeight="1">
      <c r="B9" s="222">
        <v>4</v>
      </c>
      <c r="C9" s="223" t="str">
        <f t="shared" ca="1" si="6"/>
        <v/>
      </c>
      <c r="D9" s="223" t="str">
        <f t="shared" ca="1" si="7"/>
        <v/>
      </c>
      <c r="E9" s="222" t="str">
        <f t="shared" ref="E9:E11" ca="1" si="11">IFERROR(INDIRECT("個票"&amp;$B9&amp;"！$L$5"),"")</f>
        <v/>
      </c>
      <c r="F9" s="141" t="str">
        <f t="shared" ca="1" si="8"/>
        <v/>
      </c>
      <c r="G9" s="141" t="str">
        <f t="shared" ca="1" si="0"/>
        <v/>
      </c>
      <c r="H9" s="141" t="str">
        <f t="shared" ca="1" si="1"/>
        <v/>
      </c>
      <c r="I9" s="141" t="str">
        <f t="shared" ca="1" si="2"/>
        <v/>
      </c>
      <c r="J9" s="224" t="str">
        <f t="shared" ca="1" si="3"/>
        <v/>
      </c>
      <c r="K9" s="225" t="str">
        <f t="shared" ca="1" si="9"/>
        <v/>
      </c>
      <c r="L9" s="141" t="str">
        <f t="shared" ca="1" si="10"/>
        <v/>
      </c>
      <c r="M9" s="226">
        <f t="shared" ca="1" si="4"/>
        <v>0</v>
      </c>
      <c r="N9" s="226">
        <f t="shared" ca="1" si="5"/>
        <v>0</v>
      </c>
      <c r="O9" s="227"/>
    </row>
    <row r="10" spans="1:15" ht="22.5" customHeight="1">
      <c r="B10" s="222">
        <v>5</v>
      </c>
      <c r="C10" s="223" t="str">
        <f t="shared" ca="1" si="6"/>
        <v/>
      </c>
      <c r="D10" s="223" t="str">
        <f t="shared" ca="1" si="7"/>
        <v/>
      </c>
      <c r="E10" s="222" t="str">
        <f t="shared" ca="1" si="11"/>
        <v/>
      </c>
      <c r="F10" s="141" t="str">
        <f t="shared" ca="1" si="8"/>
        <v/>
      </c>
      <c r="G10" s="141" t="str">
        <f t="shared" ca="1" si="0"/>
        <v/>
      </c>
      <c r="H10" s="141" t="str">
        <f t="shared" ca="1" si="1"/>
        <v/>
      </c>
      <c r="I10" s="141" t="str">
        <f t="shared" ca="1" si="2"/>
        <v/>
      </c>
      <c r="J10" s="224" t="str">
        <f t="shared" ca="1" si="3"/>
        <v/>
      </c>
      <c r="K10" s="225" t="str">
        <f t="shared" ca="1" si="9"/>
        <v/>
      </c>
      <c r="L10" s="141" t="str">
        <f t="shared" ca="1" si="10"/>
        <v/>
      </c>
      <c r="M10" s="226">
        <f t="shared" ca="1" si="4"/>
        <v>0</v>
      </c>
      <c r="N10" s="226">
        <f t="shared" ca="1" si="5"/>
        <v>0</v>
      </c>
      <c r="O10" s="227"/>
    </row>
    <row r="11" spans="1:15" ht="22.5" customHeight="1">
      <c r="B11" s="222">
        <v>6</v>
      </c>
      <c r="C11" s="223" t="str">
        <f t="shared" ca="1" si="6"/>
        <v/>
      </c>
      <c r="D11" s="223" t="str">
        <f t="shared" ca="1" si="7"/>
        <v/>
      </c>
      <c r="E11" s="222" t="str">
        <f t="shared" ca="1" si="11"/>
        <v/>
      </c>
      <c r="F11" s="141" t="str">
        <f t="shared" ca="1" si="8"/>
        <v/>
      </c>
      <c r="G11" s="141" t="str">
        <f t="shared" ca="1" si="0"/>
        <v/>
      </c>
      <c r="H11" s="141" t="str">
        <f t="shared" ca="1" si="1"/>
        <v/>
      </c>
      <c r="I11" s="141" t="str">
        <f t="shared" ca="1" si="2"/>
        <v/>
      </c>
      <c r="J11" s="224" t="str">
        <f t="shared" ca="1" si="3"/>
        <v/>
      </c>
      <c r="K11" s="225" t="str">
        <f t="shared" ca="1" si="9"/>
        <v/>
      </c>
      <c r="L11" s="141" t="str">
        <f t="shared" ca="1" si="10"/>
        <v/>
      </c>
      <c r="M11" s="226">
        <f t="shared" ca="1" si="4"/>
        <v>0</v>
      </c>
      <c r="N11" s="226">
        <f t="shared" ca="1" si="5"/>
        <v>0</v>
      </c>
      <c r="O11" s="227"/>
    </row>
    <row r="12" spans="1:15" ht="22.5" customHeight="1">
      <c r="B12" s="222">
        <v>7</v>
      </c>
      <c r="C12" s="223" t="str">
        <f t="shared" ca="1" si="6"/>
        <v/>
      </c>
      <c r="D12" s="223" t="str">
        <f t="shared" ref="D12:D19" ca="1" si="12">IFERROR(INDIRECT("個票"&amp;$B12&amp;"！$L$4"),"")</f>
        <v/>
      </c>
      <c r="E12" s="222" t="str">
        <f t="shared" ref="E12:E19" ca="1" si="13">IFERROR(INDIRECT("個票"&amp;$B12&amp;"！$L$5"),"")</f>
        <v/>
      </c>
      <c r="F12" s="141" t="str">
        <f t="shared" ca="1" si="8"/>
        <v/>
      </c>
      <c r="G12" s="141" t="str">
        <f t="shared" ca="1" si="0"/>
        <v/>
      </c>
      <c r="H12" s="141" t="str">
        <f t="shared" ca="1" si="1"/>
        <v/>
      </c>
      <c r="I12" s="141" t="str">
        <f t="shared" ca="1" si="2"/>
        <v/>
      </c>
      <c r="J12" s="224" t="str">
        <f t="shared" ca="1" si="3"/>
        <v/>
      </c>
      <c r="K12" s="225" t="str">
        <f t="shared" ca="1" si="9"/>
        <v/>
      </c>
      <c r="L12" s="141" t="str">
        <f t="shared" ca="1" si="10"/>
        <v/>
      </c>
      <c r="M12" s="226">
        <f t="shared" ca="1" si="4"/>
        <v>0</v>
      </c>
      <c r="N12" s="226">
        <f t="shared" ca="1" si="5"/>
        <v>0</v>
      </c>
      <c r="O12" s="227"/>
    </row>
    <row r="13" spans="1:15" ht="22.5" customHeight="1">
      <c r="B13" s="222">
        <v>8</v>
      </c>
      <c r="C13" s="223" t="str">
        <f t="shared" ca="1" si="6"/>
        <v/>
      </c>
      <c r="D13" s="223" t="str">
        <f t="shared" ca="1" si="12"/>
        <v/>
      </c>
      <c r="E13" s="222" t="str">
        <f t="shared" ca="1" si="13"/>
        <v/>
      </c>
      <c r="F13" s="141" t="str">
        <f t="shared" ca="1" si="8"/>
        <v/>
      </c>
      <c r="G13" s="141" t="str">
        <f t="shared" ca="1" si="0"/>
        <v/>
      </c>
      <c r="H13" s="141" t="str">
        <f t="shared" ca="1" si="1"/>
        <v/>
      </c>
      <c r="I13" s="141" t="str">
        <f t="shared" ca="1" si="2"/>
        <v/>
      </c>
      <c r="J13" s="224" t="str">
        <f t="shared" ca="1" si="3"/>
        <v/>
      </c>
      <c r="K13" s="225" t="str">
        <f t="shared" ca="1" si="9"/>
        <v/>
      </c>
      <c r="L13" s="141" t="str">
        <f t="shared" ca="1" si="10"/>
        <v/>
      </c>
      <c r="M13" s="226">
        <f t="shared" ca="1" si="4"/>
        <v>0</v>
      </c>
      <c r="N13" s="226">
        <f t="shared" ca="1" si="5"/>
        <v>0</v>
      </c>
      <c r="O13" s="227"/>
    </row>
    <row r="14" spans="1:15" ht="22.5" customHeight="1">
      <c r="B14" s="222">
        <v>9</v>
      </c>
      <c r="C14" s="223" t="str">
        <f t="shared" ca="1" si="6"/>
        <v/>
      </c>
      <c r="D14" s="223" t="str">
        <f t="shared" ca="1" si="12"/>
        <v/>
      </c>
      <c r="E14" s="222" t="str">
        <f t="shared" ca="1" si="13"/>
        <v/>
      </c>
      <c r="F14" s="141" t="str">
        <f t="shared" ca="1" si="8"/>
        <v/>
      </c>
      <c r="G14" s="141" t="str">
        <f t="shared" ca="1" si="0"/>
        <v/>
      </c>
      <c r="H14" s="141" t="str">
        <f t="shared" ca="1" si="1"/>
        <v/>
      </c>
      <c r="I14" s="141" t="str">
        <f t="shared" ca="1" si="2"/>
        <v/>
      </c>
      <c r="J14" s="224" t="str">
        <f t="shared" ca="1" si="3"/>
        <v/>
      </c>
      <c r="K14" s="225" t="str">
        <f t="shared" ca="1" si="9"/>
        <v/>
      </c>
      <c r="L14" s="141" t="str">
        <f t="shared" ca="1" si="10"/>
        <v/>
      </c>
      <c r="M14" s="226">
        <f t="shared" ca="1" si="4"/>
        <v>0</v>
      </c>
      <c r="N14" s="226">
        <f t="shared" ca="1" si="5"/>
        <v>0</v>
      </c>
      <c r="O14" s="227"/>
    </row>
    <row r="15" spans="1:15" ht="22.5" customHeight="1">
      <c r="B15" s="222">
        <v>10</v>
      </c>
      <c r="C15" s="223" t="str">
        <f t="shared" ca="1" si="6"/>
        <v/>
      </c>
      <c r="D15" s="223" t="str">
        <f t="shared" ca="1" si="12"/>
        <v/>
      </c>
      <c r="E15" s="222" t="str">
        <f t="shared" ca="1" si="13"/>
        <v/>
      </c>
      <c r="F15" s="141" t="str">
        <f t="shared" ca="1" si="8"/>
        <v/>
      </c>
      <c r="G15" s="141" t="str">
        <f t="shared" ca="1" si="0"/>
        <v/>
      </c>
      <c r="H15" s="141" t="str">
        <f t="shared" ca="1" si="1"/>
        <v/>
      </c>
      <c r="I15" s="141" t="str">
        <f t="shared" ca="1" si="2"/>
        <v/>
      </c>
      <c r="J15" s="224" t="str">
        <f t="shared" ca="1" si="3"/>
        <v/>
      </c>
      <c r="K15" s="225" t="str">
        <f t="shared" ca="1" si="9"/>
        <v/>
      </c>
      <c r="L15" s="141" t="str">
        <f t="shared" ca="1" si="10"/>
        <v/>
      </c>
      <c r="M15" s="226">
        <f t="shared" ca="1" si="4"/>
        <v>0</v>
      </c>
      <c r="N15" s="226">
        <f t="shared" ca="1" si="5"/>
        <v>0</v>
      </c>
      <c r="O15" s="227"/>
    </row>
    <row r="16" spans="1:15" ht="22.5" customHeight="1">
      <c r="B16" s="222">
        <v>11</v>
      </c>
      <c r="C16" s="223" t="str">
        <f t="shared" ca="1" si="6"/>
        <v/>
      </c>
      <c r="D16" s="223" t="str">
        <f t="shared" ca="1" si="12"/>
        <v/>
      </c>
      <c r="E16" s="222" t="str">
        <f t="shared" ca="1" si="13"/>
        <v/>
      </c>
      <c r="F16" s="141" t="str">
        <f t="shared" ca="1" si="8"/>
        <v/>
      </c>
      <c r="G16" s="141" t="str">
        <f t="shared" ca="1" si="0"/>
        <v/>
      </c>
      <c r="H16" s="141" t="str">
        <f t="shared" ca="1" si="1"/>
        <v/>
      </c>
      <c r="I16" s="141" t="str">
        <f t="shared" ca="1" si="2"/>
        <v/>
      </c>
      <c r="J16" s="224" t="str">
        <f t="shared" ca="1" si="3"/>
        <v/>
      </c>
      <c r="K16" s="225" t="str">
        <f t="shared" ca="1" si="9"/>
        <v/>
      </c>
      <c r="L16" s="141" t="str">
        <f t="shared" ca="1" si="10"/>
        <v/>
      </c>
      <c r="M16" s="226">
        <f t="shared" ca="1" si="4"/>
        <v>0</v>
      </c>
      <c r="N16" s="226">
        <f t="shared" ca="1" si="5"/>
        <v>0</v>
      </c>
      <c r="O16" s="227"/>
    </row>
    <row r="17" spans="1:15" ht="22.5" customHeight="1">
      <c r="B17" s="222">
        <v>12</v>
      </c>
      <c r="C17" s="223" t="str">
        <f t="shared" ca="1" si="6"/>
        <v/>
      </c>
      <c r="D17" s="223" t="str">
        <f t="shared" ca="1" si="12"/>
        <v/>
      </c>
      <c r="E17" s="222" t="str">
        <f t="shared" ca="1" si="13"/>
        <v/>
      </c>
      <c r="F17" s="141" t="str">
        <f t="shared" ca="1" si="8"/>
        <v/>
      </c>
      <c r="G17" s="141" t="str">
        <f t="shared" ca="1" si="0"/>
        <v/>
      </c>
      <c r="H17" s="141" t="str">
        <f t="shared" ca="1" si="1"/>
        <v/>
      </c>
      <c r="I17" s="141" t="str">
        <f t="shared" ca="1" si="2"/>
        <v/>
      </c>
      <c r="J17" s="224" t="str">
        <f t="shared" ca="1" si="3"/>
        <v/>
      </c>
      <c r="K17" s="225" t="str">
        <f t="shared" ca="1" si="9"/>
        <v/>
      </c>
      <c r="L17" s="141" t="str">
        <f t="shared" ca="1" si="10"/>
        <v/>
      </c>
      <c r="M17" s="226">
        <f t="shared" ca="1" si="4"/>
        <v>0</v>
      </c>
      <c r="N17" s="226">
        <f t="shared" ca="1" si="5"/>
        <v>0</v>
      </c>
      <c r="O17" s="227"/>
    </row>
    <row r="18" spans="1:15" ht="22.5" customHeight="1">
      <c r="B18" s="222">
        <v>13</v>
      </c>
      <c r="C18" s="223" t="str">
        <f t="shared" ca="1" si="6"/>
        <v/>
      </c>
      <c r="D18" s="223" t="str">
        <f t="shared" ca="1" si="12"/>
        <v/>
      </c>
      <c r="E18" s="222" t="str">
        <f t="shared" ca="1" si="13"/>
        <v/>
      </c>
      <c r="F18" s="141" t="str">
        <f t="shared" ca="1" si="8"/>
        <v/>
      </c>
      <c r="G18" s="141" t="str">
        <f t="shared" ca="1" si="0"/>
        <v/>
      </c>
      <c r="H18" s="141" t="str">
        <f t="shared" ca="1" si="1"/>
        <v/>
      </c>
      <c r="I18" s="141" t="str">
        <f t="shared" ca="1" si="2"/>
        <v/>
      </c>
      <c r="J18" s="224" t="str">
        <f t="shared" ca="1" si="3"/>
        <v/>
      </c>
      <c r="K18" s="225" t="str">
        <f t="shared" ca="1" si="9"/>
        <v/>
      </c>
      <c r="L18" s="141" t="str">
        <f t="shared" ca="1" si="10"/>
        <v/>
      </c>
      <c r="M18" s="226">
        <f t="shared" ca="1" si="4"/>
        <v>0</v>
      </c>
      <c r="N18" s="226">
        <f t="shared" ca="1" si="5"/>
        <v>0</v>
      </c>
      <c r="O18" s="227"/>
    </row>
    <row r="19" spans="1:15" ht="22.5" customHeight="1">
      <c r="B19" s="222">
        <v>14</v>
      </c>
      <c r="C19" s="223" t="str">
        <f t="shared" ca="1" si="6"/>
        <v/>
      </c>
      <c r="D19" s="223" t="str">
        <f t="shared" ca="1" si="12"/>
        <v/>
      </c>
      <c r="E19" s="222" t="str">
        <f t="shared" ca="1" si="13"/>
        <v/>
      </c>
      <c r="F19" s="141" t="str">
        <f t="shared" ca="1" si="8"/>
        <v/>
      </c>
      <c r="G19" s="141" t="str">
        <f t="shared" ca="1" si="0"/>
        <v/>
      </c>
      <c r="H19" s="141" t="str">
        <f t="shared" ca="1" si="1"/>
        <v/>
      </c>
      <c r="I19" s="141" t="str">
        <f t="shared" ca="1" si="2"/>
        <v/>
      </c>
      <c r="J19" s="224" t="str">
        <f t="shared" ca="1" si="3"/>
        <v/>
      </c>
      <c r="K19" s="225" t="str">
        <f t="shared" ca="1" si="9"/>
        <v/>
      </c>
      <c r="L19" s="141" t="str">
        <f t="shared" ca="1" si="10"/>
        <v/>
      </c>
      <c r="M19" s="226">
        <f t="shared" ca="1" si="4"/>
        <v>0</v>
      </c>
      <c r="N19" s="226">
        <f t="shared" ca="1" si="5"/>
        <v>0</v>
      </c>
      <c r="O19" s="227"/>
    </row>
    <row r="20" spans="1:15" ht="22.5" customHeight="1" thickBot="1">
      <c r="B20" s="228">
        <v>15</v>
      </c>
      <c r="C20" s="229" t="str">
        <f t="shared" ca="1" si="6"/>
        <v/>
      </c>
      <c r="D20" s="229" t="str">
        <f ca="1">IFERROR(INDIRECT("個票"&amp;$B20&amp;"！$L$4"),"")</f>
        <v/>
      </c>
      <c r="E20" s="228" t="str">
        <f ca="1">IFERROR(INDIRECT("個票"&amp;$B20&amp;"！$L$5"),"")</f>
        <v/>
      </c>
      <c r="F20" s="146" t="str">
        <f t="shared" ca="1" si="8"/>
        <v/>
      </c>
      <c r="G20" s="146" t="str">
        <f t="shared" ca="1" si="0"/>
        <v/>
      </c>
      <c r="H20" s="146" t="str">
        <f t="shared" ca="1" si="1"/>
        <v/>
      </c>
      <c r="I20" s="146" t="str">
        <f t="shared" ca="1" si="2"/>
        <v/>
      </c>
      <c r="J20" s="230" t="str">
        <f t="shared" ca="1" si="3"/>
        <v/>
      </c>
      <c r="K20" s="231" t="str">
        <f t="shared" ca="1" si="9"/>
        <v/>
      </c>
      <c r="L20" s="146" t="str">
        <f t="shared" ca="1" si="10"/>
        <v/>
      </c>
      <c r="M20" s="231">
        <f t="shared" ca="1" si="4"/>
        <v>0</v>
      </c>
      <c r="N20" s="230">
        <f t="shared" ca="1" si="5"/>
        <v>0</v>
      </c>
      <c r="O20" s="232"/>
    </row>
    <row r="21" spans="1:15" ht="22.5" customHeight="1" thickTop="1" thickBot="1">
      <c r="B21" s="372" t="s">
        <v>79</v>
      </c>
      <c r="C21" s="373"/>
      <c r="D21" s="373"/>
      <c r="E21" s="373"/>
      <c r="F21" s="139"/>
      <c r="G21" s="139"/>
      <c r="H21" s="139"/>
      <c r="I21" s="139"/>
      <c r="J21" s="233">
        <f ca="1">SUM(J6:J20)</f>
        <v>0</v>
      </c>
      <c r="K21" s="142"/>
      <c r="L21" s="139"/>
      <c r="M21" s="234">
        <f ca="1">SUM(M6:M20)</f>
        <v>0</v>
      </c>
      <c r="N21" s="234">
        <f ca="1">SUM(J21,M21)</f>
        <v>0</v>
      </c>
      <c r="O21" s="235"/>
    </row>
    <row r="22" spans="1:15" ht="19.5" customHeight="1"/>
    <row r="23" spans="1:15" s="89" customFormat="1" ht="18" customHeight="1">
      <c r="A23" s="87" t="s">
        <v>78</v>
      </c>
      <c r="B23" s="87"/>
      <c r="C23" s="87"/>
      <c r="D23" s="87"/>
    </row>
    <row r="24" spans="1:15" s="89" customFormat="1" ht="16.5" customHeight="1">
      <c r="A24" s="87"/>
      <c r="B24" s="90">
        <v>1</v>
      </c>
      <c r="C24" s="91" t="s">
        <v>81</v>
      </c>
      <c r="D24" s="87"/>
    </row>
    <row r="25" spans="1:15" s="115" customFormat="1" ht="16.5" customHeight="1">
      <c r="A25" s="29"/>
      <c r="B25" s="173">
        <v>2</v>
      </c>
      <c r="C25" s="180" t="s">
        <v>199</v>
      </c>
      <c r="D25" s="29"/>
    </row>
    <row r="26" spans="1:15" s="115" customFormat="1" ht="16.5" customHeight="1">
      <c r="A26" s="29"/>
      <c r="B26" s="178"/>
      <c r="C26" s="179"/>
      <c r="D26" s="29"/>
    </row>
    <row r="27" spans="1:15" s="115" customFormat="1" ht="16.5" customHeight="1">
      <c r="A27" s="29"/>
      <c r="B27" s="171"/>
      <c r="C27" s="169"/>
      <c r="D27" s="29"/>
    </row>
    <row r="28" spans="1:15" s="115" customFormat="1" ht="16.5" customHeight="1">
      <c r="A28" s="29"/>
      <c r="B28" s="116"/>
      <c r="C28" s="117"/>
      <c r="D28" s="29"/>
    </row>
    <row r="29" spans="1:15" s="89" customFormat="1" ht="22.5" customHeight="1">
      <c r="B29" s="173"/>
      <c r="C29" s="180"/>
    </row>
    <row r="30" spans="1:15" s="89" customFormat="1" ht="22.5" customHeight="1"/>
    <row r="31" spans="1:15" s="89" customFormat="1" ht="22.5" customHeight="1"/>
    <row r="32" spans="1:15" s="89" customFormat="1" ht="22.5" customHeight="1"/>
    <row r="33" s="89" customFormat="1" ht="22.5" customHeight="1"/>
    <row r="34" s="89" customFormat="1" ht="22.5" customHeight="1"/>
    <row r="35" s="89" customFormat="1" ht="22.5" customHeight="1"/>
    <row r="36" s="89" customFormat="1" ht="22.5" customHeight="1"/>
    <row r="37" s="89" customFormat="1" ht="22.5" customHeight="1"/>
    <row r="38" s="89" customFormat="1" ht="22.5" customHeight="1"/>
    <row r="39" s="89" customFormat="1" ht="22.5" customHeight="1"/>
  </sheetData>
  <sheetProtection algorithmName="SHA-512" hashValue="QBfDSDWm4MsmGJ5ZT4Vs6ztbDnnu4K4fmvfjq9Ll/kO/CV0QX/vH8qbBYwx8PTdRSSxzmVYbzYEYC1hmWJDDpg==" saltValue="7TFMVPr7ldrk6PQMgLRVkg==" spinCount="100000" sheet="1" objects="1" scenarios="1"/>
  <mergeCells count="9">
    <mergeCell ref="B21:E21"/>
    <mergeCell ref="N4:N5"/>
    <mergeCell ref="O4:O5"/>
    <mergeCell ref="B4:B5"/>
    <mergeCell ref="C4:C5"/>
    <mergeCell ref="D4:D5"/>
    <mergeCell ref="E4:E5"/>
    <mergeCell ref="F4:J4"/>
    <mergeCell ref="K4:M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146"/>
  <sheetViews>
    <sheetView showGridLines="0" view="pageBreakPreview" zoomScale="190" zoomScaleNormal="145" zoomScaleSheetLayoutView="190" workbookViewId="0">
      <selection activeCell="H57" sqref="H57:J57"/>
    </sheetView>
  </sheetViews>
  <sheetFormatPr defaultColWidth="2.25" defaultRowHeight="13.5"/>
  <cols>
    <col min="1" max="1" width="2.25" style="29" customWidth="1"/>
    <col min="2" max="5" width="2.375" style="29" customWidth="1"/>
    <col min="6" max="7" width="2.375" style="29" bestFit="1" customWidth="1"/>
    <col min="8" max="40" width="2.25" style="29"/>
    <col min="41" max="47" width="2.25" style="29" customWidth="1"/>
    <col min="48" max="16384" width="2.25" style="29"/>
  </cols>
  <sheetData>
    <row r="1" spans="1:46">
      <c r="A1" s="170" t="s">
        <v>200</v>
      </c>
    </row>
    <row r="3" spans="1:46" s="34" customFormat="1" ht="12" customHeight="1">
      <c r="A3" s="335" t="s">
        <v>165</v>
      </c>
      <c r="B3" s="30" t="s">
        <v>0</v>
      </c>
      <c r="C3" s="31"/>
      <c r="D3" s="31"/>
      <c r="E3" s="32"/>
      <c r="F3" s="32"/>
      <c r="G3" s="32"/>
      <c r="H3" s="32"/>
      <c r="I3" s="32"/>
      <c r="J3" s="32"/>
      <c r="K3" s="33"/>
      <c r="L3" s="392"/>
      <c r="M3" s="393"/>
      <c r="N3" s="393"/>
      <c r="O3" s="393"/>
      <c r="P3" s="393"/>
      <c r="Q3" s="393"/>
      <c r="R3" s="393"/>
      <c r="S3" s="393"/>
      <c r="T3" s="393"/>
      <c r="U3" s="393"/>
      <c r="V3" s="393"/>
      <c r="W3" s="393"/>
      <c r="X3" s="393"/>
      <c r="Y3" s="393"/>
      <c r="Z3" s="393"/>
      <c r="AA3" s="393"/>
      <c r="AB3" s="393"/>
      <c r="AC3" s="393"/>
      <c r="AD3" s="393"/>
      <c r="AE3" s="393"/>
      <c r="AF3" s="394"/>
      <c r="AG3" s="395" t="s">
        <v>66</v>
      </c>
      <c r="AH3" s="294"/>
      <c r="AI3" s="294"/>
      <c r="AJ3" s="294"/>
      <c r="AK3" s="294"/>
      <c r="AL3" s="294"/>
      <c r="AM3" s="295"/>
    </row>
    <row r="4" spans="1:46" s="34" customFormat="1" ht="20.25" customHeight="1">
      <c r="A4" s="333"/>
      <c r="B4" s="35" t="s">
        <v>166</v>
      </c>
      <c r="C4" s="36"/>
      <c r="D4" s="36"/>
      <c r="E4" s="37"/>
      <c r="F4" s="37"/>
      <c r="G4" s="37"/>
      <c r="H4" s="37"/>
      <c r="I4" s="37"/>
      <c r="J4" s="37"/>
      <c r="K4" s="38"/>
      <c r="L4" s="389"/>
      <c r="M4" s="390"/>
      <c r="N4" s="390"/>
      <c r="O4" s="390"/>
      <c r="P4" s="390"/>
      <c r="Q4" s="390"/>
      <c r="R4" s="390"/>
      <c r="S4" s="390"/>
      <c r="T4" s="390"/>
      <c r="U4" s="390"/>
      <c r="V4" s="390"/>
      <c r="W4" s="390"/>
      <c r="X4" s="390"/>
      <c r="Y4" s="390"/>
      <c r="Z4" s="390"/>
      <c r="AA4" s="390"/>
      <c r="AB4" s="390"/>
      <c r="AC4" s="390"/>
      <c r="AD4" s="390"/>
      <c r="AE4" s="390"/>
      <c r="AF4" s="391"/>
      <c r="AG4" s="396"/>
      <c r="AH4" s="397"/>
      <c r="AI4" s="397"/>
      <c r="AJ4" s="397"/>
      <c r="AK4" s="397"/>
      <c r="AL4" s="397"/>
      <c r="AM4" s="398"/>
      <c r="AP4" s="382"/>
      <c r="AQ4" s="382"/>
      <c r="AR4" s="382"/>
      <c r="AS4" s="382"/>
      <c r="AT4" s="382"/>
    </row>
    <row r="5" spans="1:46" s="34" customFormat="1" ht="20.25" customHeight="1">
      <c r="A5" s="333"/>
      <c r="B5" s="119" t="s">
        <v>76</v>
      </c>
      <c r="C5" s="118"/>
      <c r="D5" s="118"/>
      <c r="E5" s="39"/>
      <c r="F5" s="39"/>
      <c r="G5" s="39"/>
      <c r="H5" s="39"/>
      <c r="I5" s="39"/>
      <c r="J5" s="39"/>
      <c r="K5" s="40"/>
      <c r="L5" s="399"/>
      <c r="M5" s="400"/>
      <c r="N5" s="400"/>
      <c r="O5" s="400"/>
      <c r="P5" s="400"/>
      <c r="Q5" s="400"/>
      <c r="R5" s="400"/>
      <c r="S5" s="400"/>
      <c r="T5" s="400"/>
      <c r="U5" s="400"/>
      <c r="V5" s="400"/>
      <c r="W5" s="400"/>
      <c r="X5" s="400"/>
      <c r="Y5" s="400"/>
      <c r="Z5" s="400"/>
      <c r="AA5" s="400"/>
      <c r="AB5" s="401"/>
      <c r="AC5" s="402" t="s">
        <v>67</v>
      </c>
      <c r="AD5" s="403"/>
      <c r="AE5" s="403"/>
      <c r="AF5" s="404"/>
      <c r="AG5" s="405"/>
      <c r="AH5" s="405"/>
      <c r="AI5" s="405"/>
      <c r="AJ5" s="405"/>
      <c r="AK5" s="405"/>
      <c r="AL5" s="280" t="s">
        <v>68</v>
      </c>
      <c r="AM5" s="281"/>
      <c r="AP5" s="382"/>
      <c r="AQ5" s="382"/>
      <c r="AR5" s="382"/>
      <c r="AS5" s="382"/>
      <c r="AT5" s="382"/>
    </row>
    <row r="6" spans="1:46" s="34" customFormat="1" ht="13.5" customHeight="1">
      <c r="A6" s="333"/>
      <c r="B6" s="383" t="s">
        <v>167</v>
      </c>
      <c r="C6" s="384"/>
      <c r="D6" s="384"/>
      <c r="E6" s="384"/>
      <c r="F6" s="384"/>
      <c r="G6" s="384"/>
      <c r="H6" s="384"/>
      <c r="I6" s="384"/>
      <c r="J6" s="384"/>
      <c r="K6" s="385"/>
      <c r="L6" s="41" t="s">
        <v>5</v>
      </c>
      <c r="M6" s="41"/>
      <c r="N6" s="41"/>
      <c r="O6" s="41"/>
      <c r="P6" s="41"/>
      <c r="Q6" s="387"/>
      <c r="R6" s="387"/>
      <c r="S6" s="41" t="s">
        <v>6</v>
      </c>
      <c r="T6" s="387"/>
      <c r="U6" s="387"/>
      <c r="V6" s="387"/>
      <c r="W6" s="41" t="s">
        <v>7</v>
      </c>
      <c r="X6" s="41"/>
      <c r="Y6" s="41"/>
      <c r="Z6" s="41"/>
      <c r="AA6" s="41"/>
      <c r="AB6" s="41"/>
      <c r="AC6" s="42" t="s">
        <v>69</v>
      </c>
      <c r="AD6" s="41"/>
      <c r="AE6" s="41"/>
      <c r="AF6" s="41"/>
      <c r="AG6" s="41"/>
      <c r="AH6" s="41"/>
      <c r="AI6" s="41"/>
      <c r="AJ6" s="41"/>
      <c r="AK6" s="41"/>
      <c r="AL6" s="41"/>
      <c r="AM6" s="43"/>
      <c r="AP6" s="11"/>
      <c r="AQ6" s="21"/>
      <c r="AR6" s="21"/>
      <c r="AS6" s="21"/>
      <c r="AT6" s="388"/>
    </row>
    <row r="7" spans="1:46" s="34" customFormat="1" ht="20.25" customHeight="1">
      <c r="A7" s="333"/>
      <c r="B7" s="302"/>
      <c r="C7" s="303"/>
      <c r="D7" s="303"/>
      <c r="E7" s="303"/>
      <c r="F7" s="303"/>
      <c r="G7" s="303"/>
      <c r="H7" s="303"/>
      <c r="I7" s="303"/>
      <c r="J7" s="303"/>
      <c r="K7" s="386"/>
      <c r="L7" s="389"/>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1"/>
      <c r="AP7" s="21"/>
      <c r="AQ7" s="21"/>
      <c r="AR7" s="21"/>
      <c r="AS7" s="21"/>
      <c r="AT7" s="388"/>
    </row>
    <row r="8" spans="1:46" s="34" customFormat="1" ht="20.25" customHeight="1">
      <c r="A8" s="333"/>
      <c r="B8" s="44" t="s">
        <v>8</v>
      </c>
      <c r="C8" s="242"/>
      <c r="D8" s="242"/>
      <c r="E8" s="45"/>
      <c r="F8" s="45"/>
      <c r="G8" s="45"/>
      <c r="H8" s="45"/>
      <c r="I8" s="45"/>
      <c r="J8" s="45"/>
      <c r="K8" s="45"/>
      <c r="L8" s="44" t="s">
        <v>9</v>
      </c>
      <c r="M8" s="45"/>
      <c r="N8" s="45"/>
      <c r="O8" s="45"/>
      <c r="P8" s="45"/>
      <c r="Q8" s="45"/>
      <c r="R8" s="46"/>
      <c r="S8" s="406"/>
      <c r="T8" s="407"/>
      <c r="U8" s="407"/>
      <c r="V8" s="407"/>
      <c r="W8" s="407"/>
      <c r="X8" s="407"/>
      <c r="Y8" s="408"/>
      <c r="Z8" s="44" t="s">
        <v>61</v>
      </c>
      <c r="AA8" s="45"/>
      <c r="AB8" s="45"/>
      <c r="AC8" s="45"/>
      <c r="AD8" s="45"/>
      <c r="AE8" s="45"/>
      <c r="AF8" s="46"/>
      <c r="AG8" s="406"/>
      <c r="AH8" s="407"/>
      <c r="AI8" s="407"/>
      <c r="AJ8" s="407"/>
      <c r="AK8" s="407"/>
      <c r="AL8" s="407"/>
      <c r="AM8" s="408"/>
    </row>
    <row r="9" spans="1:46" s="34" customFormat="1" ht="20.25" customHeight="1">
      <c r="A9" s="334"/>
      <c r="B9" s="44" t="s">
        <v>39</v>
      </c>
      <c r="C9" s="242"/>
      <c r="D9" s="242"/>
      <c r="E9" s="45"/>
      <c r="F9" s="45"/>
      <c r="G9" s="45"/>
      <c r="H9" s="45"/>
      <c r="I9" s="45"/>
      <c r="J9" s="45"/>
      <c r="K9" s="45"/>
      <c r="L9" s="406"/>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8"/>
    </row>
    <row r="10" spans="1:46" s="34" customFormat="1" ht="18" customHeight="1">
      <c r="A10" s="409" t="s">
        <v>112</v>
      </c>
      <c r="B10" s="410"/>
      <c r="C10" s="410"/>
      <c r="D10" s="410"/>
      <c r="E10" s="410"/>
      <c r="F10" s="410"/>
      <c r="G10" s="410"/>
      <c r="H10" s="411"/>
      <c r="I10" s="47"/>
      <c r="J10" s="16" t="s">
        <v>98</v>
      </c>
      <c r="K10" s="41"/>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9"/>
    </row>
    <row r="11" spans="1:46" s="34" customFormat="1" ht="18" customHeight="1">
      <c r="A11" s="412"/>
      <c r="B11" s="413"/>
      <c r="C11" s="413"/>
      <c r="D11" s="413"/>
      <c r="E11" s="413"/>
      <c r="F11" s="413"/>
      <c r="G11" s="413"/>
      <c r="H11" s="414"/>
      <c r="I11" s="50"/>
      <c r="J11" s="51" t="s">
        <v>120</v>
      </c>
      <c r="K11" s="37"/>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52"/>
    </row>
    <row r="12" spans="1:46" s="34" customFormat="1" ht="5.25" customHeight="1">
      <c r="A12" s="15"/>
      <c r="B12" s="15"/>
      <c r="C12" s="15"/>
      <c r="D12" s="15"/>
      <c r="E12" s="15"/>
      <c r="F12" s="15"/>
      <c r="G12" s="15"/>
      <c r="H12" s="15"/>
      <c r="I12" s="16"/>
      <c r="J12" s="9"/>
      <c r="K12" s="41"/>
      <c r="L12" s="48"/>
      <c r="M12" s="48"/>
      <c r="N12" s="48"/>
      <c r="O12" s="48"/>
      <c r="P12" s="48"/>
      <c r="Q12" s="48"/>
      <c r="R12" s="48"/>
      <c r="S12" s="48"/>
      <c r="T12" s="48"/>
      <c r="U12" s="48"/>
      <c r="V12" s="242"/>
      <c r="W12" s="242"/>
      <c r="X12" s="242"/>
      <c r="Y12" s="242"/>
      <c r="Z12" s="242"/>
      <c r="AA12" s="242"/>
      <c r="AB12" s="242"/>
      <c r="AC12" s="242"/>
      <c r="AD12" s="242"/>
      <c r="AE12" s="242"/>
      <c r="AF12" s="242"/>
      <c r="AG12" s="242"/>
      <c r="AH12" s="242"/>
      <c r="AI12" s="242"/>
      <c r="AJ12" s="242"/>
      <c r="AK12" s="242"/>
      <c r="AL12" s="242"/>
      <c r="AM12" s="242"/>
    </row>
    <row r="13" spans="1:46" s="34" customFormat="1" ht="20.25" customHeight="1">
      <c r="A13" s="53" t="s">
        <v>98</v>
      </c>
      <c r="B13" s="28"/>
      <c r="C13" s="22"/>
      <c r="D13" s="22"/>
      <c r="E13" s="395" t="s">
        <v>72</v>
      </c>
      <c r="F13" s="294"/>
      <c r="G13" s="294"/>
      <c r="H13" s="415" t="str">
        <f>IF(L5="","",VLOOKUP(L5,$A$103:$B$137,2,0))</f>
        <v/>
      </c>
      <c r="I13" s="416"/>
      <c r="J13" s="416"/>
      <c r="K13" s="294" t="s">
        <v>58</v>
      </c>
      <c r="L13" s="295"/>
      <c r="M13" s="417" t="s">
        <v>236</v>
      </c>
      <c r="N13" s="418"/>
      <c r="O13" s="418"/>
      <c r="P13" s="418"/>
      <c r="Q13" s="419" t="str">
        <f>IFERROR(IF(F41=0,"",IF(F41&gt;=(H13*1000),H13,ROUNDDOWN(F41/1000,0))
+IF(F41=0,"",IF(AND((F41+F52)&lt;(H13*1000),(RIGHT(F41,3)+RIGHT(F48,3))&gt;=1000,F48&gt;1000),1,0))),"")</f>
        <v/>
      </c>
      <c r="R13" s="420"/>
      <c r="S13" s="420"/>
      <c r="T13" s="421" t="s">
        <v>58</v>
      </c>
      <c r="U13" s="422"/>
      <c r="V13" s="417" t="s">
        <v>237</v>
      </c>
      <c r="W13" s="418"/>
      <c r="X13" s="418"/>
      <c r="Y13" s="418"/>
      <c r="Z13" s="419" t="str">
        <f>IFERROR(IF(OR(F48=0,L5=""),"",ROUNDDOWN(F48/1000,0))
+IF(OR(F48=0,L5=""),"",IF(AND((F41+F52)&lt;(H13*1000),RIGHT(F41,3)+RIGHT(F48,3)&gt;=1000,F48&gt;1000),0,IF(AND((F41+F52)&lt;(H13*1000),RIGHT(F41,3)+RIGHT(F48,3)&gt;=1000),1,0))),"")</f>
        <v/>
      </c>
      <c r="AA13" s="420"/>
      <c r="AB13" s="420"/>
      <c r="AC13" s="438" t="s">
        <v>58</v>
      </c>
      <c r="AD13" s="439"/>
      <c r="AE13" s="417" t="s">
        <v>238</v>
      </c>
      <c r="AF13" s="418"/>
      <c r="AG13" s="418"/>
      <c r="AH13" s="418"/>
      <c r="AI13" s="440">
        <f>ROUNDDOWN($F$54/1000,0)</f>
        <v>0</v>
      </c>
      <c r="AJ13" s="441"/>
      <c r="AK13" s="441"/>
      <c r="AL13" s="438" t="s">
        <v>58</v>
      </c>
      <c r="AM13" s="439"/>
    </row>
    <row r="14" spans="1:46" s="34" customFormat="1" ht="20.25" customHeight="1">
      <c r="A14" s="54" t="s">
        <v>40</v>
      </c>
      <c r="B14" s="243"/>
      <c r="C14" s="17"/>
      <c r="D14" s="17"/>
      <c r="E14" s="17"/>
      <c r="F14" s="17"/>
      <c r="G14" s="17"/>
      <c r="H14" s="423"/>
      <c r="I14" s="424"/>
      <c r="J14" s="425"/>
      <c r="K14" s="426" t="s">
        <v>121</v>
      </c>
      <c r="L14" s="427"/>
      <c r="M14" s="427"/>
      <c r="N14" s="427"/>
      <c r="O14" s="427"/>
      <c r="P14" s="427"/>
      <c r="Q14" s="427"/>
      <c r="R14" s="427"/>
      <c r="S14" s="427"/>
      <c r="T14" s="427"/>
      <c r="U14" s="427"/>
      <c r="V14" s="427"/>
      <c r="W14" s="427"/>
      <c r="X14" s="427"/>
      <c r="Y14" s="427"/>
      <c r="Z14" s="427"/>
      <c r="AA14" s="427"/>
      <c r="AB14" s="427"/>
      <c r="AC14" s="427"/>
      <c r="AD14" s="427"/>
      <c r="AE14" s="427"/>
      <c r="AF14" s="55" t="s">
        <v>70</v>
      </c>
      <c r="AG14" s="56"/>
      <c r="AH14" s="56"/>
      <c r="AI14" s="18"/>
      <c r="AJ14" s="18"/>
      <c r="AK14" s="242"/>
      <c r="AL14" s="17"/>
      <c r="AM14" s="57"/>
    </row>
    <row r="15" spans="1:46" s="34" customFormat="1" ht="21" customHeight="1">
      <c r="A15" s="58"/>
      <c r="B15" s="11"/>
      <c r="C15" s="428" t="s">
        <v>169</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9"/>
    </row>
    <row r="16" spans="1:46" s="34" customFormat="1" ht="21" customHeight="1">
      <c r="A16" s="59"/>
      <c r="B16" s="10"/>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9"/>
    </row>
    <row r="17" spans="1:39" s="34" customFormat="1" ht="21" customHeight="1">
      <c r="A17" s="59"/>
      <c r="B17" s="10"/>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9"/>
    </row>
    <row r="18" spans="1:39" s="34" customFormat="1" ht="21" customHeight="1">
      <c r="A18" s="59"/>
      <c r="B18" s="10"/>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9"/>
    </row>
    <row r="19" spans="1:39" s="34" customFormat="1" ht="21" customHeight="1">
      <c r="A19" s="59"/>
      <c r="B19" s="10"/>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9"/>
    </row>
    <row r="20" spans="1:39" s="34" customFormat="1" ht="21" customHeight="1">
      <c r="A20" s="59"/>
      <c r="B20" s="10"/>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9"/>
    </row>
    <row r="21" spans="1:39" s="34" customFormat="1" ht="21" customHeight="1">
      <c r="A21" s="59"/>
      <c r="B21" s="10"/>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9"/>
    </row>
    <row r="22" spans="1:39" s="34" customFormat="1" ht="21" customHeight="1">
      <c r="A22" s="60"/>
      <c r="B22" s="13"/>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1"/>
    </row>
    <row r="23" spans="1:39" s="34" customFormat="1" ht="18.75" customHeight="1">
      <c r="A23" s="237" t="s">
        <v>208</v>
      </c>
      <c r="B23" s="174"/>
      <c r="C23" s="17"/>
      <c r="D23" s="17"/>
      <c r="E23" s="17"/>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7"/>
    </row>
    <row r="24" spans="1:39" ht="18" customHeight="1">
      <c r="A24" s="432" t="s">
        <v>41</v>
      </c>
      <c r="B24" s="433"/>
      <c r="C24" s="433"/>
      <c r="D24" s="433"/>
      <c r="E24" s="434"/>
      <c r="F24" s="435" t="s">
        <v>239</v>
      </c>
      <c r="G24" s="436"/>
      <c r="H24" s="436"/>
      <c r="I24" s="436"/>
      <c r="J24" s="436"/>
      <c r="K24" s="437" t="s">
        <v>42</v>
      </c>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row>
    <row r="25" spans="1:39" ht="9.75" customHeight="1">
      <c r="A25" s="442"/>
      <c r="B25" s="442"/>
      <c r="C25" s="442"/>
      <c r="D25" s="442"/>
      <c r="E25" s="442"/>
      <c r="F25" s="443"/>
      <c r="G25" s="443"/>
      <c r="H25" s="443"/>
      <c r="I25" s="443"/>
      <c r="J25" s="443"/>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row>
    <row r="26" spans="1:39" ht="9.75" customHeight="1">
      <c r="A26" s="442"/>
      <c r="B26" s="442"/>
      <c r="C26" s="442"/>
      <c r="D26" s="442"/>
      <c r="E26" s="442"/>
      <c r="F26" s="443"/>
      <c r="G26" s="443"/>
      <c r="H26" s="443"/>
      <c r="I26" s="443"/>
      <c r="J26" s="443"/>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row>
    <row r="27" spans="1:39" ht="9.75" customHeight="1">
      <c r="A27" s="442"/>
      <c r="B27" s="442"/>
      <c r="C27" s="442"/>
      <c r="D27" s="442"/>
      <c r="E27" s="442"/>
      <c r="F27" s="443"/>
      <c r="G27" s="443"/>
      <c r="H27" s="443"/>
      <c r="I27" s="443"/>
      <c r="J27" s="443"/>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row>
    <row r="28" spans="1:39" ht="9.75" customHeight="1">
      <c r="A28" s="442"/>
      <c r="B28" s="442"/>
      <c r="C28" s="442"/>
      <c r="D28" s="442"/>
      <c r="E28" s="442"/>
      <c r="F28" s="443"/>
      <c r="G28" s="443"/>
      <c r="H28" s="443"/>
      <c r="I28" s="443"/>
      <c r="J28" s="443"/>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row>
    <row r="29" spans="1:39" ht="9.75" customHeight="1">
      <c r="A29" s="442"/>
      <c r="B29" s="442"/>
      <c r="C29" s="442"/>
      <c r="D29" s="442"/>
      <c r="E29" s="442"/>
      <c r="F29" s="443"/>
      <c r="G29" s="443"/>
      <c r="H29" s="443"/>
      <c r="I29" s="443"/>
      <c r="J29" s="443"/>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row>
    <row r="30" spans="1:39" ht="9.75" customHeight="1">
      <c r="A30" s="442"/>
      <c r="B30" s="442"/>
      <c r="C30" s="442"/>
      <c r="D30" s="442"/>
      <c r="E30" s="442"/>
      <c r="F30" s="443"/>
      <c r="G30" s="443"/>
      <c r="H30" s="443"/>
      <c r="I30" s="443"/>
      <c r="J30" s="443"/>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row>
    <row r="31" spans="1:39" ht="9.75" customHeight="1">
      <c r="A31" s="442"/>
      <c r="B31" s="442"/>
      <c r="C31" s="442"/>
      <c r="D31" s="442"/>
      <c r="E31" s="442"/>
      <c r="F31" s="443"/>
      <c r="G31" s="443"/>
      <c r="H31" s="443"/>
      <c r="I31" s="443"/>
      <c r="J31" s="443"/>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row>
    <row r="32" spans="1:39" ht="9.75" customHeight="1">
      <c r="A32" s="442"/>
      <c r="B32" s="442"/>
      <c r="C32" s="442"/>
      <c r="D32" s="442"/>
      <c r="E32" s="442"/>
      <c r="F32" s="443"/>
      <c r="G32" s="443"/>
      <c r="H32" s="443"/>
      <c r="I32" s="443"/>
      <c r="J32" s="443"/>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row>
    <row r="33" spans="1:39" ht="9.75" customHeight="1">
      <c r="A33" s="442"/>
      <c r="B33" s="442"/>
      <c r="C33" s="442"/>
      <c r="D33" s="442"/>
      <c r="E33" s="442"/>
      <c r="F33" s="443"/>
      <c r="G33" s="443"/>
      <c r="H33" s="443"/>
      <c r="I33" s="443"/>
      <c r="J33" s="443"/>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row>
    <row r="34" spans="1:39" ht="9.75" customHeight="1">
      <c r="A34" s="442"/>
      <c r="B34" s="442"/>
      <c r="C34" s="442"/>
      <c r="D34" s="442"/>
      <c r="E34" s="442"/>
      <c r="F34" s="443"/>
      <c r="G34" s="443"/>
      <c r="H34" s="443"/>
      <c r="I34" s="443"/>
      <c r="J34" s="443"/>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row>
    <row r="35" spans="1:39" ht="9.75" customHeight="1">
      <c r="A35" s="442"/>
      <c r="B35" s="442"/>
      <c r="C35" s="442"/>
      <c r="D35" s="442"/>
      <c r="E35" s="442"/>
      <c r="F35" s="443"/>
      <c r="G35" s="443"/>
      <c r="H35" s="443"/>
      <c r="I35" s="443"/>
      <c r="J35" s="443"/>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row>
    <row r="36" spans="1:39" ht="9.75" customHeight="1">
      <c r="A36" s="442"/>
      <c r="B36" s="442"/>
      <c r="C36" s="442"/>
      <c r="D36" s="442"/>
      <c r="E36" s="442"/>
      <c r="F36" s="443"/>
      <c r="G36" s="443"/>
      <c r="H36" s="443"/>
      <c r="I36" s="443"/>
      <c r="J36" s="443"/>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row>
    <row r="37" spans="1:39" ht="9.75" customHeight="1">
      <c r="A37" s="442"/>
      <c r="B37" s="442"/>
      <c r="C37" s="442"/>
      <c r="D37" s="442"/>
      <c r="E37" s="442"/>
      <c r="F37" s="443"/>
      <c r="G37" s="443"/>
      <c r="H37" s="443"/>
      <c r="I37" s="443"/>
      <c r="J37" s="443"/>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row>
    <row r="38" spans="1:39" ht="9.75" customHeight="1">
      <c r="A38" s="442"/>
      <c r="B38" s="442"/>
      <c r="C38" s="442"/>
      <c r="D38" s="442"/>
      <c r="E38" s="442"/>
      <c r="F38" s="443"/>
      <c r="G38" s="443"/>
      <c r="H38" s="443"/>
      <c r="I38" s="443"/>
      <c r="J38" s="443"/>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row>
    <row r="39" spans="1:39" ht="9.75" customHeight="1">
      <c r="A39" s="442"/>
      <c r="B39" s="442"/>
      <c r="C39" s="442"/>
      <c r="D39" s="442"/>
      <c r="E39" s="442"/>
      <c r="F39" s="443"/>
      <c r="G39" s="443"/>
      <c r="H39" s="443"/>
      <c r="I39" s="443"/>
      <c r="J39" s="443"/>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row>
    <row r="40" spans="1:39" ht="9.75" customHeight="1" thickBot="1">
      <c r="A40" s="442"/>
      <c r="B40" s="442"/>
      <c r="C40" s="442"/>
      <c r="D40" s="442"/>
      <c r="E40" s="442"/>
      <c r="F40" s="443"/>
      <c r="G40" s="443"/>
      <c r="H40" s="443"/>
      <c r="I40" s="443"/>
      <c r="J40" s="443"/>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row>
    <row r="41" spans="1:39" ht="22.5" customHeight="1" thickTop="1">
      <c r="A41" s="448" t="s">
        <v>79</v>
      </c>
      <c r="B41" s="449"/>
      <c r="C41" s="449"/>
      <c r="D41" s="449"/>
      <c r="E41" s="449"/>
      <c r="F41" s="450">
        <f>SUM(F25:J40)</f>
        <v>0</v>
      </c>
      <c r="G41" s="451"/>
      <c r="H41" s="451"/>
      <c r="I41" s="451"/>
      <c r="J41" s="452"/>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row>
    <row r="42" spans="1:39" ht="11.25" customHeight="1">
      <c r="A42" s="129"/>
      <c r="B42" s="128"/>
      <c r="C42" s="128"/>
      <c r="D42" s="128"/>
      <c r="E42" s="128"/>
      <c r="F42" s="130"/>
      <c r="G42" s="130"/>
      <c r="H42" s="130"/>
      <c r="I42" s="130"/>
      <c r="J42" s="130"/>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131"/>
    </row>
    <row r="43" spans="1:39" s="34" customFormat="1" ht="18.75" customHeight="1">
      <c r="A43" s="238" t="s">
        <v>206</v>
      </c>
      <c r="B43" s="239"/>
      <c r="C43" s="239"/>
      <c r="D43" s="239"/>
      <c r="E43" s="239"/>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1"/>
    </row>
    <row r="44" spans="1:39" ht="18" customHeight="1">
      <c r="A44" s="435" t="s">
        <v>41</v>
      </c>
      <c r="B44" s="436"/>
      <c r="C44" s="436"/>
      <c r="D44" s="436"/>
      <c r="E44" s="454"/>
      <c r="F44" s="435" t="s">
        <v>170</v>
      </c>
      <c r="G44" s="436"/>
      <c r="H44" s="436"/>
      <c r="I44" s="436"/>
      <c r="J44" s="436"/>
      <c r="K44" s="455" t="s">
        <v>212</v>
      </c>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row>
    <row r="45" spans="1:39" ht="9.75" customHeight="1">
      <c r="A45" s="445"/>
      <c r="B45" s="445"/>
      <c r="C45" s="445"/>
      <c r="D45" s="445"/>
      <c r="E45" s="445"/>
      <c r="F45" s="446"/>
      <c r="G45" s="446"/>
      <c r="H45" s="446"/>
      <c r="I45" s="446"/>
      <c r="J45" s="446"/>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row>
    <row r="46" spans="1:39" ht="9.75" customHeight="1">
      <c r="A46" s="445"/>
      <c r="B46" s="445"/>
      <c r="C46" s="445"/>
      <c r="D46" s="445"/>
      <c r="E46" s="445"/>
      <c r="F46" s="446"/>
      <c r="G46" s="446"/>
      <c r="H46" s="446"/>
      <c r="I46" s="446"/>
      <c r="J46" s="446"/>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row>
    <row r="47" spans="1:39" ht="9.75" customHeight="1" thickBot="1">
      <c r="A47" s="445"/>
      <c r="B47" s="445"/>
      <c r="C47" s="445"/>
      <c r="D47" s="445"/>
      <c r="E47" s="445"/>
      <c r="F47" s="446"/>
      <c r="G47" s="446"/>
      <c r="H47" s="446"/>
      <c r="I47" s="446"/>
      <c r="J47" s="446"/>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row>
    <row r="48" spans="1:39" ht="22.5" customHeight="1" thickTop="1">
      <c r="A48" s="457" t="s">
        <v>79</v>
      </c>
      <c r="B48" s="458"/>
      <c r="C48" s="458"/>
      <c r="D48" s="458"/>
      <c r="E48" s="458"/>
      <c r="F48" s="459">
        <f>SUM(F45:J47)</f>
        <v>0</v>
      </c>
      <c r="G48" s="460"/>
      <c r="H48" s="460"/>
      <c r="I48" s="460"/>
      <c r="J48" s="461"/>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row>
    <row r="49" spans="1:39" ht="11.25" customHeight="1">
      <c r="A49" s="129"/>
      <c r="B49" s="128"/>
      <c r="C49" s="128"/>
      <c r="D49" s="128"/>
      <c r="E49" s="128"/>
      <c r="F49" s="130"/>
      <c r="G49" s="130"/>
      <c r="H49" s="130"/>
      <c r="I49" s="130"/>
      <c r="J49" s="130"/>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131"/>
    </row>
    <row r="50" spans="1:39" s="34" customFormat="1" ht="18.75" customHeight="1">
      <c r="A50" s="238" t="s">
        <v>205</v>
      </c>
      <c r="B50" s="239"/>
      <c r="C50" s="239"/>
      <c r="D50" s="239"/>
      <c r="E50" s="239"/>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1"/>
    </row>
    <row r="51" spans="1:39" ht="18" customHeight="1">
      <c r="A51" s="435" t="s">
        <v>41</v>
      </c>
      <c r="B51" s="436"/>
      <c r="C51" s="436"/>
      <c r="D51" s="436"/>
      <c r="E51" s="454"/>
      <c r="F51" s="435" t="s">
        <v>207</v>
      </c>
      <c r="G51" s="436"/>
      <c r="H51" s="436"/>
      <c r="I51" s="436"/>
      <c r="J51" s="436"/>
      <c r="K51" s="455" t="s">
        <v>175</v>
      </c>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row>
    <row r="52" spans="1:39" ht="9.75" customHeight="1">
      <c r="A52" s="456" t="s">
        <v>210</v>
      </c>
      <c r="B52" s="456"/>
      <c r="C52" s="456"/>
      <c r="D52" s="456"/>
      <c r="E52" s="456"/>
      <c r="F52" s="446"/>
      <c r="G52" s="446"/>
      <c r="H52" s="446"/>
      <c r="I52" s="446"/>
      <c r="J52" s="446"/>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row>
    <row r="53" spans="1:39" ht="9.75" customHeight="1" thickBot="1">
      <c r="A53" s="456" t="s">
        <v>211</v>
      </c>
      <c r="B53" s="456"/>
      <c r="C53" s="456"/>
      <c r="D53" s="456"/>
      <c r="E53" s="456"/>
      <c r="F53" s="446"/>
      <c r="G53" s="446"/>
      <c r="H53" s="446"/>
      <c r="I53" s="446"/>
      <c r="J53" s="446"/>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row>
    <row r="54" spans="1:39" ht="22.5" customHeight="1" thickTop="1">
      <c r="A54" s="457" t="s">
        <v>79</v>
      </c>
      <c r="B54" s="458"/>
      <c r="C54" s="458"/>
      <c r="D54" s="458"/>
      <c r="E54" s="458"/>
      <c r="F54" s="459">
        <f>SUM(F52:J53)</f>
        <v>0</v>
      </c>
      <c r="G54" s="460"/>
      <c r="H54" s="460"/>
      <c r="I54" s="460"/>
      <c r="J54" s="461"/>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row>
    <row r="55" spans="1:39" ht="11.25" customHeight="1">
      <c r="A55" s="172" t="s">
        <v>197</v>
      </c>
      <c r="B55" s="182"/>
      <c r="C55" s="183"/>
      <c r="D55" s="184"/>
      <c r="E55" s="123"/>
      <c r="F55" s="21"/>
      <c r="G55" s="21"/>
      <c r="H55" s="21"/>
      <c r="I55" s="21"/>
      <c r="J55" s="124"/>
      <c r="K55" s="124"/>
      <c r="L55" s="124"/>
      <c r="M55" s="124"/>
      <c r="N55" s="124"/>
      <c r="O55" s="10"/>
      <c r="P55" s="125"/>
      <c r="Q55" s="26"/>
      <c r="R55" s="26"/>
      <c r="S55" s="124"/>
      <c r="T55" s="126"/>
      <c r="U55" s="124"/>
      <c r="V55" s="124"/>
      <c r="W55" s="124"/>
      <c r="X55" s="124"/>
      <c r="Y55" s="21"/>
      <c r="Z55" s="21"/>
      <c r="AA55" s="21"/>
      <c r="AB55" s="10"/>
      <c r="AC55" s="122"/>
      <c r="AD55" s="124"/>
      <c r="AE55" s="124"/>
      <c r="AF55" s="124"/>
      <c r="AG55" s="124"/>
      <c r="AH55" s="124"/>
      <c r="AI55" s="127"/>
      <c r="AJ55" s="127"/>
      <c r="AK55" s="127"/>
      <c r="AL55" s="127"/>
      <c r="AM55" s="124"/>
    </row>
    <row r="56" spans="1:39" ht="18.75" customHeight="1">
      <c r="A56" s="61" t="s">
        <v>95</v>
      </c>
      <c r="B56" s="22"/>
      <c r="C56" s="12"/>
      <c r="D56" s="22"/>
      <c r="E56" s="14"/>
      <c r="F56" s="22"/>
      <c r="G56" s="22"/>
      <c r="H56" s="22"/>
      <c r="I56" s="22"/>
      <c r="J56" s="19"/>
      <c r="K56" s="19"/>
      <c r="L56" s="19"/>
      <c r="M56" s="19"/>
      <c r="N56" s="19"/>
      <c r="O56" s="27"/>
      <c r="P56" s="24"/>
      <c r="Q56" s="25"/>
      <c r="R56" s="25"/>
      <c r="S56" s="19"/>
      <c r="T56" s="20"/>
      <c r="U56" s="19"/>
      <c r="V56" s="23"/>
      <c r="W56" s="395" t="s">
        <v>72</v>
      </c>
      <c r="X56" s="294"/>
      <c r="Y56" s="294"/>
      <c r="Z56" s="295"/>
      <c r="AA56" s="415" t="str">
        <f>IF(L5="","",VLOOKUP(L5,$A$103:$C$137,3,FALSE))</f>
        <v/>
      </c>
      <c r="AB56" s="416"/>
      <c r="AC56" s="416"/>
      <c r="AD56" s="294" t="s">
        <v>58</v>
      </c>
      <c r="AE56" s="295"/>
      <c r="AF56" s="395" t="s">
        <v>43</v>
      </c>
      <c r="AG56" s="294"/>
      <c r="AH56" s="295"/>
      <c r="AI56" s="463">
        <f>ROUNDDOWN($F$74/1000,0)</f>
        <v>0</v>
      </c>
      <c r="AJ56" s="464"/>
      <c r="AK56" s="464"/>
      <c r="AL56" s="294" t="s">
        <v>58</v>
      </c>
      <c r="AM56" s="295"/>
    </row>
    <row r="57" spans="1:39" ht="18.75" customHeight="1">
      <c r="A57" s="54" t="s">
        <v>40</v>
      </c>
      <c r="B57" s="243"/>
      <c r="C57" s="17"/>
      <c r="D57" s="17"/>
      <c r="E57" s="17"/>
      <c r="F57" s="17"/>
      <c r="G57" s="17"/>
      <c r="H57" s="423"/>
      <c r="I57" s="424"/>
      <c r="J57" s="425"/>
      <c r="K57" s="426" t="s">
        <v>121</v>
      </c>
      <c r="L57" s="427"/>
      <c r="M57" s="427"/>
      <c r="N57" s="427"/>
      <c r="O57" s="427"/>
      <c r="P57" s="427"/>
      <c r="Q57" s="427"/>
      <c r="R57" s="427"/>
      <c r="S57" s="427"/>
      <c r="T57" s="427"/>
      <c r="U57" s="427"/>
      <c r="V57" s="427"/>
      <c r="W57" s="427"/>
      <c r="X57" s="427"/>
      <c r="Y57" s="427"/>
      <c r="Z57" s="427"/>
      <c r="AA57" s="427"/>
      <c r="AB57" s="427"/>
      <c r="AC57" s="427"/>
      <c r="AD57" s="427"/>
      <c r="AE57" s="427"/>
      <c r="AF57" s="55" t="s">
        <v>71</v>
      </c>
      <c r="AG57" s="56"/>
      <c r="AH57" s="56"/>
      <c r="AI57" s="18"/>
      <c r="AJ57" s="18"/>
      <c r="AK57" s="242"/>
      <c r="AL57" s="17"/>
      <c r="AM57" s="57"/>
    </row>
    <row r="58" spans="1:39" ht="25.5" customHeight="1">
      <c r="A58" s="58"/>
      <c r="B58" s="11"/>
      <c r="C58" s="465" t="s">
        <v>130</v>
      </c>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6"/>
    </row>
    <row r="59" spans="1:39" ht="25.5" customHeight="1">
      <c r="A59" s="60"/>
      <c r="B59" s="13"/>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1"/>
    </row>
    <row r="60" spans="1:39" ht="18.75" customHeight="1">
      <c r="A60" s="432" t="s">
        <v>161</v>
      </c>
      <c r="B60" s="433"/>
      <c r="C60" s="433"/>
      <c r="D60" s="433"/>
      <c r="E60" s="433"/>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9"/>
    </row>
    <row r="61" spans="1:39" ht="18" customHeight="1">
      <c r="A61" s="432" t="s">
        <v>41</v>
      </c>
      <c r="B61" s="433"/>
      <c r="C61" s="433"/>
      <c r="D61" s="433"/>
      <c r="E61" s="434"/>
      <c r="F61" s="432" t="s">
        <v>44</v>
      </c>
      <c r="G61" s="433"/>
      <c r="H61" s="433"/>
      <c r="I61" s="433"/>
      <c r="J61" s="433"/>
      <c r="K61" s="437" t="s">
        <v>42</v>
      </c>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row>
    <row r="62" spans="1:39" ht="9.75" customHeight="1">
      <c r="A62" s="442"/>
      <c r="B62" s="442"/>
      <c r="C62" s="442"/>
      <c r="D62" s="442"/>
      <c r="E62" s="442"/>
      <c r="F62" s="443"/>
      <c r="G62" s="443"/>
      <c r="H62" s="443"/>
      <c r="I62" s="443"/>
      <c r="J62" s="443"/>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row>
    <row r="63" spans="1:39" ht="9.75" customHeight="1">
      <c r="A63" s="442"/>
      <c r="B63" s="442"/>
      <c r="C63" s="442"/>
      <c r="D63" s="442"/>
      <c r="E63" s="442"/>
      <c r="F63" s="443"/>
      <c r="G63" s="443"/>
      <c r="H63" s="443"/>
      <c r="I63" s="443"/>
      <c r="J63" s="443"/>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row>
    <row r="64" spans="1:39" ht="9.75" customHeight="1">
      <c r="A64" s="442"/>
      <c r="B64" s="442"/>
      <c r="C64" s="442"/>
      <c r="D64" s="442"/>
      <c r="E64" s="442"/>
      <c r="F64" s="443"/>
      <c r="G64" s="443"/>
      <c r="H64" s="443"/>
      <c r="I64" s="443"/>
      <c r="J64" s="443"/>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row>
    <row r="65" spans="1:40" ht="9.75" customHeight="1">
      <c r="A65" s="442"/>
      <c r="B65" s="442"/>
      <c r="C65" s="442"/>
      <c r="D65" s="442"/>
      <c r="E65" s="442"/>
      <c r="F65" s="443"/>
      <c r="G65" s="443"/>
      <c r="H65" s="443"/>
      <c r="I65" s="443"/>
      <c r="J65" s="443"/>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row>
    <row r="66" spans="1:40" ht="9.75" customHeight="1">
      <c r="A66" s="442"/>
      <c r="B66" s="442"/>
      <c r="C66" s="442"/>
      <c r="D66" s="442"/>
      <c r="E66" s="442"/>
      <c r="F66" s="443"/>
      <c r="G66" s="443"/>
      <c r="H66" s="443"/>
      <c r="I66" s="443"/>
      <c r="J66" s="443"/>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row>
    <row r="67" spans="1:40" ht="9.75" customHeight="1">
      <c r="A67" s="442"/>
      <c r="B67" s="442"/>
      <c r="C67" s="442"/>
      <c r="D67" s="442"/>
      <c r="E67" s="442"/>
      <c r="F67" s="443"/>
      <c r="G67" s="443"/>
      <c r="H67" s="443"/>
      <c r="I67" s="443"/>
      <c r="J67" s="443"/>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row>
    <row r="68" spans="1:40" ht="9.75" customHeight="1">
      <c r="A68" s="442"/>
      <c r="B68" s="442"/>
      <c r="C68" s="442"/>
      <c r="D68" s="442"/>
      <c r="E68" s="442"/>
      <c r="F68" s="443"/>
      <c r="G68" s="443"/>
      <c r="H68" s="443"/>
      <c r="I68" s="443"/>
      <c r="J68" s="443"/>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row>
    <row r="69" spans="1:40" ht="9.75" customHeight="1">
      <c r="A69" s="442"/>
      <c r="B69" s="442"/>
      <c r="C69" s="442"/>
      <c r="D69" s="442"/>
      <c r="E69" s="442"/>
      <c r="F69" s="443"/>
      <c r="G69" s="443"/>
      <c r="H69" s="443"/>
      <c r="I69" s="443"/>
      <c r="J69" s="443"/>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row>
    <row r="70" spans="1:40" ht="9.75" customHeight="1">
      <c r="A70" s="442"/>
      <c r="B70" s="442"/>
      <c r="C70" s="442"/>
      <c r="D70" s="442"/>
      <c r="E70" s="442"/>
      <c r="F70" s="443"/>
      <c r="G70" s="443"/>
      <c r="H70" s="443"/>
      <c r="I70" s="443"/>
      <c r="J70" s="443"/>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row>
    <row r="71" spans="1:40" ht="9.75" customHeight="1">
      <c r="A71" s="442"/>
      <c r="B71" s="442"/>
      <c r="C71" s="442"/>
      <c r="D71" s="442"/>
      <c r="E71" s="442"/>
      <c r="F71" s="443"/>
      <c r="G71" s="443"/>
      <c r="H71" s="443"/>
      <c r="I71" s="443"/>
      <c r="J71" s="443"/>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row>
    <row r="72" spans="1:40" ht="9.75" customHeight="1">
      <c r="A72" s="442"/>
      <c r="B72" s="442"/>
      <c r="C72" s="442"/>
      <c r="D72" s="442"/>
      <c r="E72" s="442"/>
      <c r="F72" s="443"/>
      <c r="G72" s="443"/>
      <c r="H72" s="443"/>
      <c r="I72" s="443"/>
      <c r="J72" s="443"/>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row>
    <row r="73" spans="1:40" ht="9.75" customHeight="1" thickBot="1">
      <c r="A73" s="474"/>
      <c r="B73" s="475"/>
      <c r="C73" s="475"/>
      <c r="D73" s="475"/>
      <c r="E73" s="476"/>
      <c r="F73" s="477"/>
      <c r="G73" s="478"/>
      <c r="H73" s="478"/>
      <c r="I73" s="478"/>
      <c r="J73" s="478"/>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26"/>
    </row>
    <row r="74" spans="1:40" ht="22.5" customHeight="1" thickTop="1">
      <c r="A74" s="448" t="s">
        <v>171</v>
      </c>
      <c r="B74" s="449"/>
      <c r="C74" s="449"/>
      <c r="D74" s="449"/>
      <c r="E74" s="467"/>
      <c r="F74" s="468">
        <f>SUM(F62:J73)</f>
        <v>0</v>
      </c>
      <c r="G74" s="469"/>
      <c r="H74" s="469"/>
      <c r="I74" s="469"/>
      <c r="J74" s="469"/>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row>
    <row r="75" spans="1:40">
      <c r="A75" s="172" t="s">
        <v>197</v>
      </c>
      <c r="B75" s="181"/>
      <c r="C75" s="181"/>
      <c r="D75" s="181"/>
      <c r="E75" s="181"/>
      <c r="F75" s="62"/>
      <c r="G75" s="62"/>
      <c r="H75" s="62"/>
      <c r="I75" s="62"/>
      <c r="J75" s="62"/>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26"/>
      <c r="AL75" s="26"/>
      <c r="AM75" s="26"/>
    </row>
    <row r="76" spans="1:40" ht="3.75" customHeight="1">
      <c r="A76" s="64"/>
      <c r="B76" s="65"/>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7"/>
      <c r="AL76" s="67"/>
      <c r="AM76" s="68"/>
    </row>
    <row r="77" spans="1:40" s="73" customFormat="1" ht="11.25" customHeight="1">
      <c r="A77" s="69" t="s">
        <v>102</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1"/>
      <c r="AM77" s="72"/>
    </row>
    <row r="78" spans="1:40" s="73" customFormat="1" ht="11.25" customHeight="1">
      <c r="A78" s="245" t="s">
        <v>104</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74"/>
      <c r="AM78" s="75"/>
    </row>
    <row r="79" spans="1:40" s="73" customFormat="1" ht="11.25" customHeight="1">
      <c r="A79" s="69" t="s">
        <v>105</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6"/>
      <c r="AM79" s="77"/>
    </row>
    <row r="80" spans="1:40" s="73" customFormat="1" ht="11.25" customHeight="1">
      <c r="A80" s="69" t="s">
        <v>106</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8"/>
      <c r="AL80" s="71"/>
      <c r="AM80" s="72"/>
    </row>
    <row r="81" spans="1:39" s="73" customFormat="1" ht="4.5" customHeight="1">
      <c r="A81" s="69"/>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8"/>
      <c r="AL81" s="71"/>
      <c r="AM81" s="72"/>
    </row>
    <row r="82" spans="1:39" s="73" customFormat="1" ht="11.25" customHeight="1">
      <c r="A82" s="471" t="s">
        <v>113</v>
      </c>
      <c r="B82" s="472"/>
      <c r="C82" s="472"/>
      <c r="D82" s="472"/>
      <c r="E82" s="472"/>
      <c r="F82" s="472"/>
      <c r="G82" s="472"/>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472"/>
      <c r="AF82" s="472"/>
      <c r="AG82" s="472"/>
      <c r="AH82" s="472"/>
      <c r="AI82" s="472"/>
      <c r="AJ82" s="472"/>
      <c r="AK82" s="472"/>
      <c r="AL82" s="71"/>
      <c r="AM82" s="72"/>
    </row>
    <row r="83" spans="1:39" s="73" customFormat="1" ht="11.25" customHeight="1">
      <c r="A83" s="245" t="s">
        <v>107</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71"/>
      <c r="AM83" s="72"/>
    </row>
    <row r="84" spans="1:39" s="73" customFormat="1" ht="11.25" customHeight="1">
      <c r="A84" s="245" t="s">
        <v>108</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8"/>
      <c r="AL84" s="71"/>
      <c r="AM84" s="72"/>
    </row>
    <row r="85" spans="1:39" s="73" customFormat="1" ht="11.25" customHeight="1">
      <c r="A85" s="245" t="s">
        <v>114</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8"/>
      <c r="AL85" s="71"/>
      <c r="AM85" s="72"/>
    </row>
    <row r="86" spans="1:39" s="73" customFormat="1" ht="4.5" customHeight="1">
      <c r="A86" s="245"/>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8"/>
      <c r="AL86" s="71"/>
      <c r="AM86" s="72"/>
    </row>
    <row r="87" spans="1:39" s="73" customFormat="1" ht="11.25" customHeight="1">
      <c r="A87" s="473" t="s">
        <v>115</v>
      </c>
      <c r="B87" s="472"/>
      <c r="C87" s="472"/>
      <c r="D87" s="472"/>
      <c r="E87" s="472"/>
      <c r="F87" s="472"/>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472"/>
      <c r="AJ87" s="472"/>
      <c r="AK87" s="472"/>
      <c r="AL87" s="71"/>
      <c r="AM87" s="72"/>
    </row>
    <row r="88" spans="1:39" s="73" customFormat="1" ht="11.25" customHeight="1">
      <c r="A88" s="245" t="s">
        <v>116</v>
      </c>
      <c r="B88" s="244"/>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71"/>
      <c r="AM88" s="72"/>
    </row>
    <row r="89" spans="1:39" s="73" customFormat="1" ht="11.25" customHeight="1">
      <c r="A89" s="245" t="s">
        <v>109</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71"/>
      <c r="AM89" s="72"/>
    </row>
    <row r="90" spans="1:39" s="73" customFormat="1" ht="3" customHeight="1">
      <c r="A90" s="245"/>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71"/>
      <c r="AM90" s="72"/>
    </row>
    <row r="91" spans="1:39" s="73" customFormat="1" ht="11.25" customHeight="1">
      <c r="A91" s="471" t="s">
        <v>103</v>
      </c>
      <c r="B91" s="472"/>
      <c r="C91" s="472"/>
      <c r="D91" s="472"/>
      <c r="E91" s="472"/>
      <c r="F91" s="472"/>
      <c r="G91" s="472"/>
      <c r="H91" s="472"/>
      <c r="I91" s="472"/>
      <c r="J91" s="472"/>
      <c r="K91" s="472"/>
      <c r="L91" s="472"/>
      <c r="M91" s="472"/>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2"/>
      <c r="AK91" s="472"/>
      <c r="AL91" s="71"/>
      <c r="AM91" s="72"/>
    </row>
    <row r="92" spans="1:39" s="73" customFormat="1" ht="11.25" customHeight="1">
      <c r="A92" s="245" t="s">
        <v>110</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71"/>
      <c r="AL92" s="71"/>
      <c r="AM92" s="72"/>
    </row>
    <row r="93" spans="1:39" s="73" customFormat="1" ht="11.25" customHeight="1">
      <c r="A93" s="245" t="s">
        <v>111</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71"/>
      <c r="AL93" s="71"/>
      <c r="AM93" s="72"/>
    </row>
    <row r="94" spans="1:39" s="73" customFormat="1" ht="3" customHeight="1">
      <c r="A94" s="245"/>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71"/>
      <c r="AL94" s="71"/>
      <c r="AM94" s="72"/>
    </row>
    <row r="95" spans="1:39" s="73" customFormat="1" ht="11.25" customHeight="1">
      <c r="A95" s="245" t="s">
        <v>117</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71"/>
      <c r="AL95" s="71"/>
      <c r="AM95" s="72"/>
    </row>
    <row r="96" spans="1:39">
      <c r="A96" s="81" t="s">
        <v>118</v>
      </c>
      <c r="B96" s="82"/>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83"/>
    </row>
    <row r="97" spans="1:39">
      <c r="A97" s="84" t="s">
        <v>119</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6"/>
    </row>
    <row r="102" spans="1:39" s="110" customFormat="1" ht="6">
      <c r="B102" s="110" t="s">
        <v>128</v>
      </c>
      <c r="C102" s="110" t="s">
        <v>129</v>
      </c>
      <c r="D102" s="110" t="s">
        <v>139</v>
      </c>
      <c r="E102" s="110" t="s">
        <v>140</v>
      </c>
      <c r="H102" s="110" t="s">
        <v>41</v>
      </c>
    </row>
    <row r="103" spans="1:39" s="110" customFormat="1" ht="6">
      <c r="A103" s="110" t="s">
        <v>141</v>
      </c>
      <c r="B103" s="111">
        <v>537</v>
      </c>
      <c r="C103" s="111">
        <v>268</v>
      </c>
      <c r="D103" s="111">
        <v>537</v>
      </c>
      <c r="E103" s="111">
        <v>268</v>
      </c>
      <c r="F103" s="110" t="s">
        <v>142</v>
      </c>
      <c r="G103" s="111"/>
      <c r="H103" s="110" t="s">
        <v>213</v>
      </c>
    </row>
    <row r="104" spans="1:39" s="110" customFormat="1" ht="6">
      <c r="A104" s="110" t="s">
        <v>143</v>
      </c>
      <c r="B104" s="111">
        <v>684</v>
      </c>
      <c r="C104" s="111">
        <v>342</v>
      </c>
      <c r="D104" s="111">
        <v>684</v>
      </c>
      <c r="E104" s="111">
        <v>342</v>
      </c>
      <c r="F104" s="110" t="s">
        <v>142</v>
      </c>
      <c r="G104" s="111"/>
      <c r="H104" s="110" t="s">
        <v>214</v>
      </c>
    </row>
    <row r="105" spans="1:39" s="110" customFormat="1" ht="6">
      <c r="A105" s="110" t="s">
        <v>144</v>
      </c>
      <c r="B105" s="111">
        <v>889</v>
      </c>
      <c r="C105" s="111">
        <v>445</v>
      </c>
      <c r="D105" s="111">
        <v>889</v>
      </c>
      <c r="E105" s="111">
        <v>445</v>
      </c>
      <c r="F105" s="110" t="s">
        <v>142</v>
      </c>
      <c r="G105" s="111"/>
      <c r="H105" s="110" t="s">
        <v>215</v>
      </c>
    </row>
    <row r="106" spans="1:39" s="110" customFormat="1" ht="6">
      <c r="A106" s="110" t="s">
        <v>145</v>
      </c>
      <c r="B106" s="111">
        <v>231</v>
      </c>
      <c r="C106" s="111">
        <v>115</v>
      </c>
      <c r="D106" s="111">
        <v>231</v>
      </c>
      <c r="E106" s="111">
        <v>115</v>
      </c>
      <c r="F106" s="110" t="s">
        <v>142</v>
      </c>
      <c r="G106" s="111"/>
    </row>
    <row r="107" spans="1:39" s="110" customFormat="1" ht="6">
      <c r="A107" s="110" t="s">
        <v>16</v>
      </c>
      <c r="B107" s="111">
        <v>226</v>
      </c>
      <c r="C107" s="111">
        <v>113</v>
      </c>
      <c r="D107" s="111">
        <v>226</v>
      </c>
      <c r="E107" s="111">
        <v>113</v>
      </c>
      <c r="F107" s="110" t="s">
        <v>142</v>
      </c>
      <c r="G107" s="111"/>
      <c r="H107" s="110" t="s">
        <v>216</v>
      </c>
    </row>
    <row r="108" spans="1:39" s="110" customFormat="1" ht="6">
      <c r="A108" s="110" t="s">
        <v>146</v>
      </c>
      <c r="B108" s="111">
        <v>564</v>
      </c>
      <c r="C108" s="111">
        <v>113</v>
      </c>
      <c r="D108" s="111">
        <v>564</v>
      </c>
      <c r="E108" s="111">
        <v>282</v>
      </c>
      <c r="F108" s="110" t="s">
        <v>142</v>
      </c>
      <c r="G108" s="111"/>
      <c r="H108" s="110" t="s">
        <v>217</v>
      </c>
    </row>
    <row r="109" spans="1:39" s="110" customFormat="1" ht="6">
      <c r="A109" s="110" t="s">
        <v>147</v>
      </c>
      <c r="B109" s="111">
        <v>710</v>
      </c>
      <c r="C109" s="111">
        <v>355</v>
      </c>
      <c r="D109" s="111">
        <v>710</v>
      </c>
      <c r="E109" s="111">
        <v>355</v>
      </c>
      <c r="F109" s="110" t="s">
        <v>142</v>
      </c>
      <c r="G109" s="111"/>
      <c r="H109" s="110" t="s">
        <v>218</v>
      </c>
    </row>
    <row r="110" spans="1:39" s="110" customFormat="1" ht="6">
      <c r="A110" s="110" t="s">
        <v>148</v>
      </c>
      <c r="B110" s="111">
        <v>1133</v>
      </c>
      <c r="C110" s="111">
        <v>567</v>
      </c>
      <c r="D110" s="111">
        <v>1133</v>
      </c>
      <c r="E110" s="111">
        <v>567</v>
      </c>
      <c r="F110" s="110" t="s">
        <v>142</v>
      </c>
      <c r="G110" s="111"/>
      <c r="H110" s="110" t="s">
        <v>226</v>
      </c>
    </row>
    <row r="111" spans="1:39" s="110" customFormat="1" ht="6">
      <c r="A111" s="110" t="s">
        <v>46</v>
      </c>
      <c r="B111" s="121">
        <f t="shared" ref="B111:C112" si="0">D111*$AG$5</f>
        <v>0</v>
      </c>
      <c r="C111" s="121">
        <f t="shared" si="0"/>
        <v>0</v>
      </c>
      <c r="D111" s="111">
        <v>27</v>
      </c>
      <c r="E111" s="111">
        <v>13</v>
      </c>
      <c r="F111" s="110" t="s">
        <v>149</v>
      </c>
      <c r="G111" s="111"/>
      <c r="H111" s="110" t="s">
        <v>219</v>
      </c>
    </row>
    <row r="112" spans="1:39" s="110" customFormat="1" ht="6">
      <c r="A112" s="110" t="s">
        <v>150</v>
      </c>
      <c r="B112" s="121">
        <f t="shared" si="0"/>
        <v>0</v>
      </c>
      <c r="C112" s="121">
        <f t="shared" si="0"/>
        <v>0</v>
      </c>
      <c r="D112" s="111">
        <v>27</v>
      </c>
      <c r="E112" s="111">
        <v>13</v>
      </c>
      <c r="F112" s="110" t="s">
        <v>149</v>
      </c>
      <c r="G112" s="111"/>
      <c r="H112" s="110" t="s">
        <v>220</v>
      </c>
    </row>
    <row r="113" spans="1:8" s="110" customFormat="1" ht="6">
      <c r="A113" s="110" t="s">
        <v>17</v>
      </c>
      <c r="B113" s="111">
        <v>320</v>
      </c>
      <c r="C113" s="111">
        <v>160</v>
      </c>
      <c r="D113" s="111">
        <v>320</v>
      </c>
      <c r="E113" s="111">
        <v>160</v>
      </c>
      <c r="F113" s="110" t="s">
        <v>142</v>
      </c>
      <c r="G113" s="111"/>
      <c r="H113" s="110" t="s">
        <v>221</v>
      </c>
    </row>
    <row r="114" spans="1:8" s="110" customFormat="1" ht="6">
      <c r="A114" s="110" t="s">
        <v>18</v>
      </c>
      <c r="B114" s="111">
        <v>339</v>
      </c>
      <c r="C114" s="111">
        <v>169</v>
      </c>
      <c r="D114" s="111">
        <v>339</v>
      </c>
      <c r="E114" s="111">
        <v>169</v>
      </c>
      <c r="F114" s="110" t="s">
        <v>142</v>
      </c>
      <c r="G114" s="111"/>
      <c r="H114" s="110" t="s">
        <v>222</v>
      </c>
    </row>
    <row r="115" spans="1:8" s="110" customFormat="1" ht="6">
      <c r="A115" s="110" t="s">
        <v>19</v>
      </c>
      <c r="B115" s="111">
        <v>311</v>
      </c>
      <c r="C115" s="111">
        <v>156</v>
      </c>
      <c r="D115" s="111">
        <v>311</v>
      </c>
      <c r="E115" s="111">
        <v>156</v>
      </c>
      <c r="F115" s="110" t="s">
        <v>142</v>
      </c>
      <c r="G115" s="111"/>
      <c r="H115" s="110" t="s">
        <v>223</v>
      </c>
    </row>
    <row r="116" spans="1:8" s="110" customFormat="1" ht="6">
      <c r="A116" s="110" t="s">
        <v>20</v>
      </c>
      <c r="B116" s="111">
        <v>137</v>
      </c>
      <c r="C116" s="111">
        <v>68</v>
      </c>
      <c r="D116" s="111">
        <v>137</v>
      </c>
      <c r="E116" s="111">
        <v>68</v>
      </c>
      <c r="F116" s="110" t="s">
        <v>142</v>
      </c>
      <c r="G116" s="111"/>
      <c r="H116" s="110" t="s">
        <v>224</v>
      </c>
    </row>
    <row r="117" spans="1:8" s="110" customFormat="1" ht="6">
      <c r="A117" s="110" t="s">
        <v>21</v>
      </c>
      <c r="B117" s="111">
        <v>508</v>
      </c>
      <c r="C117" s="111">
        <v>254</v>
      </c>
      <c r="D117" s="111">
        <v>508</v>
      </c>
      <c r="E117" s="111">
        <v>254</v>
      </c>
      <c r="F117" s="110" t="s">
        <v>142</v>
      </c>
      <c r="G117" s="111"/>
      <c r="H117" s="110" t="s">
        <v>225</v>
      </c>
    </row>
    <row r="118" spans="1:8" s="110" customFormat="1" ht="6">
      <c r="A118" s="110" t="s">
        <v>22</v>
      </c>
      <c r="B118" s="111">
        <v>204</v>
      </c>
      <c r="C118" s="111">
        <v>102</v>
      </c>
      <c r="D118" s="111">
        <v>204</v>
      </c>
      <c r="E118" s="111">
        <v>102</v>
      </c>
      <c r="F118" s="110" t="s">
        <v>142</v>
      </c>
      <c r="G118" s="111"/>
      <c r="H118" s="110" t="s">
        <v>225</v>
      </c>
    </row>
    <row r="119" spans="1:8" s="110" customFormat="1" ht="6">
      <c r="A119" s="110" t="s">
        <v>23</v>
      </c>
      <c r="B119" s="111">
        <v>148</v>
      </c>
      <c r="C119" s="111">
        <v>74</v>
      </c>
      <c r="D119" s="111">
        <v>148</v>
      </c>
      <c r="E119" s="111">
        <v>74</v>
      </c>
      <c r="F119" s="110" t="s">
        <v>142</v>
      </c>
      <c r="G119" s="111"/>
    </row>
    <row r="120" spans="1:8" s="110" customFormat="1" ht="6">
      <c r="A120" s="110" t="s">
        <v>24</v>
      </c>
      <c r="B120" s="111"/>
      <c r="C120" s="111">
        <v>282</v>
      </c>
      <c r="D120" s="111"/>
      <c r="E120" s="111">
        <v>282</v>
      </c>
      <c r="F120" s="110" t="s">
        <v>142</v>
      </c>
      <c r="G120" s="111"/>
      <c r="H120" s="110" t="s">
        <v>244</v>
      </c>
    </row>
    <row r="121" spans="1:8" s="110" customFormat="1" ht="6">
      <c r="A121" s="110" t="s">
        <v>151</v>
      </c>
      <c r="B121" s="111">
        <v>33</v>
      </c>
      <c r="C121" s="111">
        <v>16</v>
      </c>
      <c r="D121" s="111">
        <v>33</v>
      </c>
      <c r="E121" s="111">
        <v>16</v>
      </c>
      <c r="F121" s="110" t="s">
        <v>142</v>
      </c>
      <c r="G121" s="111"/>
      <c r="H121" s="110" t="s">
        <v>243</v>
      </c>
    </row>
    <row r="122" spans="1:8" s="110" customFormat="1" ht="6">
      <c r="A122" s="110" t="s">
        <v>25</v>
      </c>
      <c r="B122" s="111">
        <v>475</v>
      </c>
      <c r="C122" s="111">
        <v>237</v>
      </c>
      <c r="D122" s="111">
        <v>475</v>
      </c>
      <c r="E122" s="111">
        <v>237</v>
      </c>
      <c r="F122" s="110" t="s">
        <v>142</v>
      </c>
      <c r="G122" s="111"/>
      <c r="H122" s="110" t="s">
        <v>245</v>
      </c>
    </row>
    <row r="123" spans="1:8" s="110" customFormat="1" ht="6">
      <c r="A123" s="110" t="s">
        <v>26</v>
      </c>
      <c r="B123" s="111">
        <v>638</v>
      </c>
      <c r="C123" s="111">
        <v>319</v>
      </c>
      <c r="D123" s="111">
        <v>638</v>
      </c>
      <c r="E123" s="111">
        <v>319</v>
      </c>
      <c r="F123" s="110" t="s">
        <v>142</v>
      </c>
      <c r="G123" s="111"/>
      <c r="H123" s="110" t="s">
        <v>246</v>
      </c>
    </row>
    <row r="124" spans="1:8" s="110" customFormat="1" ht="6">
      <c r="A124" s="110" t="s">
        <v>27</v>
      </c>
      <c r="B124" s="111">
        <f>D124*$AG$5</f>
        <v>0</v>
      </c>
      <c r="C124" s="111">
        <f>E124*$AG$5</f>
        <v>0</v>
      </c>
      <c r="D124" s="111">
        <v>38</v>
      </c>
      <c r="E124" s="111">
        <v>19</v>
      </c>
      <c r="F124" s="110" t="s">
        <v>149</v>
      </c>
      <c r="G124" s="111"/>
      <c r="H124" s="110" t="s">
        <v>247</v>
      </c>
    </row>
    <row r="125" spans="1:8" s="110" customFormat="1" ht="6">
      <c r="A125" s="110" t="s">
        <v>28</v>
      </c>
      <c r="B125" s="111">
        <f>D125*$AG$5</f>
        <v>0</v>
      </c>
      <c r="C125" s="111">
        <f t="shared" ref="C125:C137" si="1">E125*$AG$5</f>
        <v>0</v>
      </c>
      <c r="D125" s="111">
        <v>40</v>
      </c>
      <c r="E125" s="111">
        <v>20</v>
      </c>
      <c r="F125" s="110" t="s">
        <v>149</v>
      </c>
      <c r="G125" s="111"/>
    </row>
    <row r="126" spans="1:8" s="110" customFormat="1" ht="6">
      <c r="A126" s="110" t="s">
        <v>29</v>
      </c>
      <c r="B126" s="111">
        <f t="shared" ref="B126:B137" si="2">D126*$AG$5</f>
        <v>0</v>
      </c>
      <c r="C126" s="111">
        <f t="shared" si="1"/>
        <v>0</v>
      </c>
      <c r="D126" s="111">
        <v>38</v>
      </c>
      <c r="E126" s="111">
        <v>19</v>
      </c>
      <c r="F126" s="110" t="s">
        <v>149</v>
      </c>
      <c r="G126" s="111"/>
    </row>
    <row r="127" spans="1:8" s="110" customFormat="1" ht="6">
      <c r="A127" s="110" t="s">
        <v>30</v>
      </c>
      <c r="B127" s="111">
        <f t="shared" si="2"/>
        <v>0</v>
      </c>
      <c r="C127" s="111">
        <f t="shared" si="1"/>
        <v>0</v>
      </c>
      <c r="D127" s="111">
        <v>48</v>
      </c>
      <c r="E127" s="111">
        <v>24</v>
      </c>
      <c r="F127" s="110" t="s">
        <v>149</v>
      </c>
      <c r="G127" s="111"/>
    </row>
    <row r="128" spans="1:8" s="110" customFormat="1" ht="6">
      <c r="A128" s="110" t="s">
        <v>31</v>
      </c>
      <c r="B128" s="111">
        <f t="shared" si="2"/>
        <v>0</v>
      </c>
      <c r="C128" s="111">
        <f t="shared" si="1"/>
        <v>0</v>
      </c>
      <c r="D128" s="111">
        <v>43</v>
      </c>
      <c r="E128" s="111">
        <v>21</v>
      </c>
      <c r="F128" s="110" t="s">
        <v>149</v>
      </c>
      <c r="G128" s="111"/>
    </row>
    <row r="129" spans="1:7" s="110" customFormat="1" ht="6">
      <c r="A129" s="110" t="s">
        <v>32</v>
      </c>
      <c r="B129" s="111">
        <f t="shared" si="2"/>
        <v>0</v>
      </c>
      <c r="C129" s="111">
        <f t="shared" si="1"/>
        <v>0</v>
      </c>
      <c r="D129" s="111">
        <v>36</v>
      </c>
      <c r="E129" s="111">
        <v>18</v>
      </c>
      <c r="F129" s="110" t="s">
        <v>149</v>
      </c>
      <c r="G129" s="111"/>
    </row>
    <row r="130" spans="1:7" s="110" customFormat="1" ht="6">
      <c r="A130" s="110" t="s">
        <v>152</v>
      </c>
      <c r="B130" s="111">
        <f t="shared" si="2"/>
        <v>0</v>
      </c>
      <c r="C130" s="111">
        <f t="shared" si="1"/>
        <v>0</v>
      </c>
      <c r="D130" s="111">
        <v>37</v>
      </c>
      <c r="E130" s="111">
        <v>19</v>
      </c>
      <c r="F130" s="110" t="s">
        <v>149</v>
      </c>
      <c r="G130" s="111"/>
    </row>
    <row r="131" spans="1:7" s="110" customFormat="1" ht="6">
      <c r="A131" s="110" t="s">
        <v>153</v>
      </c>
      <c r="B131" s="111">
        <f t="shared" si="2"/>
        <v>0</v>
      </c>
      <c r="C131" s="111">
        <f t="shared" si="1"/>
        <v>0</v>
      </c>
      <c r="D131" s="111">
        <v>35</v>
      </c>
      <c r="E131" s="111">
        <v>18</v>
      </c>
      <c r="F131" s="110" t="s">
        <v>149</v>
      </c>
      <c r="G131" s="111"/>
    </row>
    <row r="132" spans="1:7" s="110" customFormat="1" ht="6">
      <c r="A132" s="110" t="s">
        <v>154</v>
      </c>
      <c r="B132" s="111">
        <f t="shared" si="2"/>
        <v>0</v>
      </c>
      <c r="C132" s="111">
        <f t="shared" si="1"/>
        <v>0</v>
      </c>
      <c r="D132" s="111">
        <v>37</v>
      </c>
      <c r="E132" s="111">
        <v>19</v>
      </c>
      <c r="F132" s="110" t="s">
        <v>149</v>
      </c>
      <c r="G132" s="111"/>
    </row>
    <row r="133" spans="1:7" s="110" customFormat="1" ht="6">
      <c r="A133" s="110" t="s">
        <v>155</v>
      </c>
      <c r="B133" s="111">
        <f t="shared" si="2"/>
        <v>0</v>
      </c>
      <c r="C133" s="111">
        <f t="shared" si="1"/>
        <v>0</v>
      </c>
      <c r="D133" s="111">
        <v>35</v>
      </c>
      <c r="E133" s="111">
        <v>18</v>
      </c>
      <c r="F133" s="110" t="s">
        <v>149</v>
      </c>
      <c r="G133" s="111"/>
    </row>
    <row r="134" spans="1:7" s="110" customFormat="1" ht="6">
      <c r="A134" s="110" t="s">
        <v>156</v>
      </c>
      <c r="B134" s="111">
        <f t="shared" si="2"/>
        <v>0</v>
      </c>
      <c r="C134" s="111">
        <f t="shared" si="1"/>
        <v>0</v>
      </c>
      <c r="D134" s="111">
        <v>37</v>
      </c>
      <c r="E134" s="111">
        <v>19</v>
      </c>
      <c r="F134" s="110" t="s">
        <v>149</v>
      </c>
      <c r="G134" s="111"/>
    </row>
    <row r="135" spans="1:7" s="110" customFormat="1" ht="6">
      <c r="A135" s="110" t="s">
        <v>157</v>
      </c>
      <c r="B135" s="111">
        <f t="shared" si="2"/>
        <v>0</v>
      </c>
      <c r="C135" s="111">
        <f t="shared" si="1"/>
        <v>0</v>
      </c>
      <c r="D135" s="111">
        <v>35</v>
      </c>
      <c r="E135" s="111">
        <v>18</v>
      </c>
      <c r="F135" s="110" t="s">
        <v>149</v>
      </c>
      <c r="G135" s="111"/>
    </row>
    <row r="136" spans="1:7" s="110" customFormat="1" ht="6">
      <c r="A136" s="110" t="s">
        <v>158</v>
      </c>
      <c r="B136" s="111">
        <f t="shared" si="2"/>
        <v>0</v>
      </c>
      <c r="C136" s="111">
        <f t="shared" si="1"/>
        <v>0</v>
      </c>
      <c r="D136" s="111">
        <v>37</v>
      </c>
      <c r="E136" s="111">
        <v>19</v>
      </c>
      <c r="F136" s="110" t="s">
        <v>149</v>
      </c>
      <c r="G136" s="111"/>
    </row>
    <row r="137" spans="1:7" s="110" customFormat="1" ht="6">
      <c r="A137" s="110" t="s">
        <v>159</v>
      </c>
      <c r="B137" s="111">
        <f t="shared" si="2"/>
        <v>0</v>
      </c>
      <c r="C137" s="111">
        <f t="shared" si="1"/>
        <v>0</v>
      </c>
      <c r="D137" s="111">
        <v>35</v>
      </c>
      <c r="E137" s="111">
        <v>18</v>
      </c>
      <c r="F137" s="110" t="s">
        <v>149</v>
      </c>
      <c r="G137" s="111"/>
    </row>
    <row r="138" spans="1:7" s="110" customFormat="1" ht="6"/>
    <row r="139" spans="1:7" s="110" customFormat="1" ht="6">
      <c r="A139" s="110" t="s">
        <v>131</v>
      </c>
      <c r="B139" s="110" t="s">
        <v>160</v>
      </c>
    </row>
    <row r="140" spans="1:7" s="110" customFormat="1" ht="6">
      <c r="A140" s="110" t="s">
        <v>132</v>
      </c>
      <c r="B140" s="110">
        <v>0</v>
      </c>
      <c r="C140" s="110" t="b">
        <v>0</v>
      </c>
      <c r="D140" s="110" t="b">
        <v>0</v>
      </c>
      <c r="E140" s="110" t="b">
        <v>0</v>
      </c>
      <c r="F140" s="110">
        <v>0</v>
      </c>
      <c r="G140" s="110">
        <v>0</v>
      </c>
    </row>
    <row r="141" spans="1:7" s="110" customFormat="1" ht="6">
      <c r="A141" s="110" t="s">
        <v>133</v>
      </c>
    </row>
    <row r="142" spans="1:7" s="110" customFormat="1" ht="6">
      <c r="A142" s="110" t="s">
        <v>134</v>
      </c>
    </row>
    <row r="143" spans="1:7" s="110" customFormat="1" ht="6">
      <c r="A143" s="110" t="s">
        <v>135</v>
      </c>
    </row>
    <row r="144" spans="1:7" s="110" customFormat="1" ht="6">
      <c r="A144" s="110" t="s">
        <v>136</v>
      </c>
    </row>
    <row r="145" spans="1:1" s="110" customFormat="1" ht="6">
      <c r="A145" s="110" t="s">
        <v>137</v>
      </c>
    </row>
    <row r="146" spans="1:1" s="110" customFormat="1" ht="6">
      <c r="A146" s="110" t="s">
        <v>138</v>
      </c>
    </row>
  </sheetData>
  <sheetProtection algorithmName="SHA-512" hashValue="TedC0UdG4CEqq0jYovprV3LbOPrs2vznwyXsvVOtftv/93Rnk0HqIbUaBEGwXptIcuTyqInIOSbA9CKwDEyfWw==" saltValue="u3+arIkNk9ogI5+aR42+Dg==" spinCount="100000" sheet="1" objects="1" scenarios="1" formatCells="0" formatColumns="0" formatRows="0" insertColumns="0" insertRows="0" autoFilter="0"/>
  <mergeCells count="171">
    <mergeCell ref="A74:E74"/>
    <mergeCell ref="F74:J74"/>
    <mergeCell ref="K74:AM74"/>
    <mergeCell ref="A82:AK82"/>
    <mergeCell ref="A87:AK87"/>
    <mergeCell ref="A91:AK91"/>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H57:J57"/>
    <mergeCell ref="K57:AE57"/>
    <mergeCell ref="C58:AM59"/>
    <mergeCell ref="A60:E60"/>
    <mergeCell ref="A61:E61"/>
    <mergeCell ref="F61:J61"/>
    <mergeCell ref="K61:AM61"/>
    <mergeCell ref="W56:Z56"/>
    <mergeCell ref="AA56:AC56"/>
    <mergeCell ref="AD56:AE56"/>
    <mergeCell ref="AF56:AH56"/>
    <mergeCell ref="AI56:AK56"/>
    <mergeCell ref="AL56:AM56"/>
    <mergeCell ref="A53:E53"/>
    <mergeCell ref="F53:J53"/>
    <mergeCell ref="K53:AM53"/>
    <mergeCell ref="A54:E54"/>
    <mergeCell ref="F54:J54"/>
    <mergeCell ref="K54:AM54"/>
    <mergeCell ref="A51:E51"/>
    <mergeCell ref="F51:J51"/>
    <mergeCell ref="K51:AM51"/>
    <mergeCell ref="A52:E52"/>
    <mergeCell ref="F52:J52"/>
    <mergeCell ref="K52:AM52"/>
    <mergeCell ref="A47:E47"/>
    <mergeCell ref="F47:J47"/>
    <mergeCell ref="K47:AM47"/>
    <mergeCell ref="A48:E48"/>
    <mergeCell ref="F48:J48"/>
    <mergeCell ref="K48:AM48"/>
    <mergeCell ref="A45:E45"/>
    <mergeCell ref="F45:J45"/>
    <mergeCell ref="K45:AM45"/>
    <mergeCell ref="A46:E46"/>
    <mergeCell ref="F46:J46"/>
    <mergeCell ref="K46:AM46"/>
    <mergeCell ref="A41:E41"/>
    <mergeCell ref="F41:J41"/>
    <mergeCell ref="K41:AM41"/>
    <mergeCell ref="A44:E44"/>
    <mergeCell ref="F44:J44"/>
    <mergeCell ref="K44:AM44"/>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C15:AM22"/>
    <mergeCell ref="A24:E24"/>
    <mergeCell ref="F24:J24"/>
    <mergeCell ref="K24:AM24"/>
    <mergeCell ref="V13:Y13"/>
    <mergeCell ref="Z13:AB13"/>
    <mergeCell ref="AC13:AD13"/>
    <mergeCell ref="AE13:AH13"/>
    <mergeCell ref="AI13:AK13"/>
    <mergeCell ref="AL13:AM13"/>
    <mergeCell ref="A10:H11"/>
    <mergeCell ref="E13:G13"/>
    <mergeCell ref="H13:J13"/>
    <mergeCell ref="K13:L13"/>
    <mergeCell ref="M13:P13"/>
    <mergeCell ref="Q13:S13"/>
    <mergeCell ref="T13:U13"/>
    <mergeCell ref="H14:J14"/>
    <mergeCell ref="K14:AE1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1"/>
  <dataValidations count="7">
    <dataValidation imeMode="halfAlpha" allowBlank="1" showInputMessage="1" showErrorMessage="1" sqref="S56:V56 AD55:AH55 S55:X55 J55:N56 AM55"/>
    <dataValidation type="list" allowBlank="1" showInputMessage="1" showErrorMessage="1" sqref="H14:J14">
      <formula1>$A$139:$A$144</formula1>
    </dataValidation>
    <dataValidation type="list" allowBlank="1" showInputMessage="1" showErrorMessage="1" sqref="H57:J57">
      <formula1>$A$145:$A$146</formula1>
    </dataValidation>
    <dataValidation type="list" allowBlank="1" showInputMessage="1" showErrorMessage="1" sqref="L5:AB5">
      <formula1>$A$103:$A$137</formula1>
    </dataValidation>
    <dataValidation type="list" allowBlank="1" showInputMessage="1" showErrorMessage="1" sqref="A25:E40">
      <formula1>$H$107:$H$119</formula1>
    </dataValidation>
    <dataValidation type="list" allowBlank="1" showInputMessage="1" showErrorMessage="1" sqref="A45:E47">
      <formula1>$H$103:$H$106</formula1>
    </dataValidation>
    <dataValidation type="list" allowBlank="1" showInputMessage="1" showErrorMessage="1" sqref="A62:E73">
      <formula1>$H$119:$H$124</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locked="0" defaultSize="0" autoFill="0" autoLine="0" autoPict="0">
                <anchor moveWithCells="1">
                  <from>
                    <xdr:col>7</xdr:col>
                    <xdr:colOff>161925</xdr:colOff>
                    <xdr:row>9</xdr:row>
                    <xdr:rowOff>9525</xdr:rowOff>
                  </from>
                  <to>
                    <xdr:col>9</xdr:col>
                    <xdr:colOff>85725</xdr:colOff>
                    <xdr:row>10</xdr:row>
                    <xdr:rowOff>38100</xdr:rowOff>
                  </to>
                </anchor>
              </controlPr>
            </control>
          </mc:Choice>
        </mc:AlternateContent>
        <mc:AlternateContent xmlns:mc="http://schemas.openxmlformats.org/markup-compatibility/2006">
          <mc:Choice Requires="x14">
            <control shapeId="39938" r:id="rId5" name="Check Box 2">
              <controlPr locked="0" defaultSize="0" autoFill="0" autoLine="0" autoPict="0">
                <anchor moveWithCells="1">
                  <from>
                    <xdr:col>7</xdr:col>
                    <xdr:colOff>152400</xdr:colOff>
                    <xdr:row>10</xdr:row>
                    <xdr:rowOff>0</xdr:rowOff>
                  </from>
                  <to>
                    <xdr:col>9</xdr:col>
                    <xdr:colOff>76200</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146"/>
  <sheetViews>
    <sheetView showGridLines="0" view="pageBreakPreview" zoomScale="190" zoomScaleNormal="145" zoomScaleSheetLayoutView="190" workbookViewId="0">
      <selection activeCell="AG5" sqref="AG5:AK5"/>
    </sheetView>
  </sheetViews>
  <sheetFormatPr defaultColWidth="2.25" defaultRowHeight="13.5"/>
  <cols>
    <col min="1" max="1" width="2.25" style="29" customWidth="1"/>
    <col min="2" max="5" width="2.375" style="29" customWidth="1"/>
    <col min="6" max="7" width="2.375" style="29" bestFit="1" customWidth="1"/>
    <col min="8" max="40" width="2.25" style="29"/>
    <col min="41" max="47" width="2.25" style="29" customWidth="1"/>
    <col min="48" max="16384" width="2.25" style="29"/>
  </cols>
  <sheetData>
    <row r="1" spans="1:46">
      <c r="A1" s="170" t="s">
        <v>200</v>
      </c>
    </row>
    <row r="3" spans="1:46" s="34" customFormat="1" ht="12" customHeight="1">
      <c r="A3" s="335" t="s">
        <v>165</v>
      </c>
      <c r="B3" s="30" t="s">
        <v>0</v>
      </c>
      <c r="C3" s="31"/>
      <c r="D3" s="31"/>
      <c r="E3" s="32"/>
      <c r="F3" s="32"/>
      <c r="G3" s="32"/>
      <c r="H3" s="32"/>
      <c r="I3" s="32"/>
      <c r="J3" s="32"/>
      <c r="K3" s="33"/>
      <c r="L3" s="392"/>
      <c r="M3" s="393"/>
      <c r="N3" s="393"/>
      <c r="O3" s="393"/>
      <c r="P3" s="393"/>
      <c r="Q3" s="393"/>
      <c r="R3" s="393"/>
      <c r="S3" s="393"/>
      <c r="T3" s="393"/>
      <c r="U3" s="393"/>
      <c r="V3" s="393"/>
      <c r="W3" s="393"/>
      <c r="X3" s="393"/>
      <c r="Y3" s="393"/>
      <c r="Z3" s="393"/>
      <c r="AA3" s="393"/>
      <c r="AB3" s="393"/>
      <c r="AC3" s="393"/>
      <c r="AD3" s="393"/>
      <c r="AE3" s="393"/>
      <c r="AF3" s="394"/>
      <c r="AG3" s="395" t="s">
        <v>66</v>
      </c>
      <c r="AH3" s="294"/>
      <c r="AI3" s="294"/>
      <c r="AJ3" s="294"/>
      <c r="AK3" s="294"/>
      <c r="AL3" s="294"/>
      <c r="AM3" s="295"/>
    </row>
    <row r="4" spans="1:46" s="34" customFormat="1" ht="20.25" customHeight="1">
      <c r="A4" s="333"/>
      <c r="B4" s="35" t="s">
        <v>166</v>
      </c>
      <c r="C4" s="36"/>
      <c r="D4" s="36"/>
      <c r="E4" s="37"/>
      <c r="F4" s="37"/>
      <c r="G4" s="37"/>
      <c r="H4" s="37"/>
      <c r="I4" s="37"/>
      <c r="J4" s="37"/>
      <c r="K4" s="38"/>
      <c r="L4" s="389"/>
      <c r="M4" s="390"/>
      <c r="N4" s="390"/>
      <c r="O4" s="390"/>
      <c r="P4" s="390"/>
      <c r="Q4" s="390"/>
      <c r="R4" s="390"/>
      <c r="S4" s="390"/>
      <c r="T4" s="390"/>
      <c r="U4" s="390"/>
      <c r="V4" s="390"/>
      <c r="W4" s="390"/>
      <c r="X4" s="390"/>
      <c r="Y4" s="390"/>
      <c r="Z4" s="390"/>
      <c r="AA4" s="390"/>
      <c r="AB4" s="390"/>
      <c r="AC4" s="390"/>
      <c r="AD4" s="390"/>
      <c r="AE4" s="390"/>
      <c r="AF4" s="391"/>
      <c r="AG4" s="396"/>
      <c r="AH4" s="397"/>
      <c r="AI4" s="397"/>
      <c r="AJ4" s="397"/>
      <c r="AK4" s="397"/>
      <c r="AL4" s="397"/>
      <c r="AM4" s="398"/>
      <c r="AP4" s="382"/>
      <c r="AQ4" s="382"/>
      <c r="AR4" s="382"/>
      <c r="AS4" s="382"/>
      <c r="AT4" s="382"/>
    </row>
    <row r="5" spans="1:46" s="34" customFormat="1" ht="20.25" customHeight="1">
      <c r="A5" s="333"/>
      <c r="B5" s="119" t="s">
        <v>76</v>
      </c>
      <c r="C5" s="118"/>
      <c r="D5" s="118"/>
      <c r="E5" s="39"/>
      <c r="F5" s="39"/>
      <c r="G5" s="39"/>
      <c r="H5" s="39"/>
      <c r="I5" s="39"/>
      <c r="J5" s="39"/>
      <c r="K5" s="40"/>
      <c r="L5" s="399"/>
      <c r="M5" s="400"/>
      <c r="N5" s="400"/>
      <c r="O5" s="400"/>
      <c r="P5" s="400"/>
      <c r="Q5" s="400"/>
      <c r="R5" s="400"/>
      <c r="S5" s="400"/>
      <c r="T5" s="400"/>
      <c r="U5" s="400"/>
      <c r="V5" s="400"/>
      <c r="W5" s="400"/>
      <c r="X5" s="400"/>
      <c r="Y5" s="400"/>
      <c r="Z5" s="400"/>
      <c r="AA5" s="400"/>
      <c r="AB5" s="401"/>
      <c r="AC5" s="402" t="s">
        <v>67</v>
      </c>
      <c r="AD5" s="403"/>
      <c r="AE5" s="403"/>
      <c r="AF5" s="404"/>
      <c r="AG5" s="405"/>
      <c r="AH5" s="405"/>
      <c r="AI5" s="405"/>
      <c r="AJ5" s="405"/>
      <c r="AK5" s="405"/>
      <c r="AL5" s="280" t="s">
        <v>68</v>
      </c>
      <c r="AM5" s="281"/>
      <c r="AP5" s="382"/>
      <c r="AQ5" s="382"/>
      <c r="AR5" s="382"/>
      <c r="AS5" s="382"/>
      <c r="AT5" s="382"/>
    </row>
    <row r="6" spans="1:46" s="34" customFormat="1" ht="13.5" customHeight="1">
      <c r="A6" s="333"/>
      <c r="B6" s="383" t="s">
        <v>167</v>
      </c>
      <c r="C6" s="384"/>
      <c r="D6" s="384"/>
      <c r="E6" s="384"/>
      <c r="F6" s="384"/>
      <c r="G6" s="384"/>
      <c r="H6" s="384"/>
      <c r="I6" s="384"/>
      <c r="J6" s="384"/>
      <c r="K6" s="385"/>
      <c r="L6" s="41" t="s">
        <v>5</v>
      </c>
      <c r="M6" s="41"/>
      <c r="N6" s="41"/>
      <c r="O6" s="41"/>
      <c r="P6" s="41"/>
      <c r="Q6" s="387"/>
      <c r="R6" s="387"/>
      <c r="S6" s="41" t="s">
        <v>6</v>
      </c>
      <c r="T6" s="387"/>
      <c r="U6" s="387"/>
      <c r="V6" s="387"/>
      <c r="W6" s="41" t="s">
        <v>7</v>
      </c>
      <c r="X6" s="41"/>
      <c r="Y6" s="41"/>
      <c r="Z6" s="41"/>
      <c r="AA6" s="41"/>
      <c r="AB6" s="41"/>
      <c r="AC6" s="42" t="s">
        <v>69</v>
      </c>
      <c r="AD6" s="41"/>
      <c r="AE6" s="41"/>
      <c r="AF6" s="41"/>
      <c r="AG6" s="41"/>
      <c r="AH6" s="41"/>
      <c r="AI6" s="41"/>
      <c r="AJ6" s="41"/>
      <c r="AK6" s="41"/>
      <c r="AL6" s="41"/>
      <c r="AM6" s="43"/>
      <c r="AP6" s="11"/>
      <c r="AQ6" s="21"/>
      <c r="AR6" s="21"/>
      <c r="AS6" s="21"/>
      <c r="AT6" s="388"/>
    </row>
    <row r="7" spans="1:46" s="34" customFormat="1" ht="20.25" customHeight="1">
      <c r="A7" s="333"/>
      <c r="B7" s="302"/>
      <c r="C7" s="303"/>
      <c r="D7" s="303"/>
      <c r="E7" s="303"/>
      <c r="F7" s="303"/>
      <c r="G7" s="303"/>
      <c r="H7" s="303"/>
      <c r="I7" s="303"/>
      <c r="J7" s="303"/>
      <c r="K7" s="386"/>
      <c r="L7" s="389"/>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1"/>
      <c r="AP7" s="21"/>
      <c r="AQ7" s="21"/>
      <c r="AR7" s="21"/>
      <c r="AS7" s="21"/>
      <c r="AT7" s="388"/>
    </row>
    <row r="8" spans="1:46" s="34" customFormat="1" ht="20.25" customHeight="1">
      <c r="A8" s="333"/>
      <c r="B8" s="44" t="s">
        <v>8</v>
      </c>
      <c r="C8" s="250"/>
      <c r="D8" s="250"/>
      <c r="E8" s="45"/>
      <c r="F8" s="45"/>
      <c r="G8" s="45"/>
      <c r="H8" s="45"/>
      <c r="I8" s="45"/>
      <c r="J8" s="45"/>
      <c r="K8" s="45"/>
      <c r="L8" s="44" t="s">
        <v>9</v>
      </c>
      <c r="M8" s="45"/>
      <c r="N8" s="45"/>
      <c r="O8" s="45"/>
      <c r="P8" s="45"/>
      <c r="Q8" s="45"/>
      <c r="R8" s="46"/>
      <c r="S8" s="406"/>
      <c r="T8" s="407"/>
      <c r="U8" s="407"/>
      <c r="V8" s="407"/>
      <c r="W8" s="407"/>
      <c r="X8" s="407"/>
      <c r="Y8" s="408"/>
      <c r="Z8" s="44" t="s">
        <v>61</v>
      </c>
      <c r="AA8" s="45"/>
      <c r="AB8" s="45"/>
      <c r="AC8" s="45"/>
      <c r="AD8" s="45"/>
      <c r="AE8" s="45"/>
      <c r="AF8" s="46"/>
      <c r="AG8" s="406"/>
      <c r="AH8" s="407"/>
      <c r="AI8" s="407"/>
      <c r="AJ8" s="407"/>
      <c r="AK8" s="407"/>
      <c r="AL8" s="407"/>
      <c r="AM8" s="408"/>
    </row>
    <row r="9" spans="1:46" s="34" customFormat="1" ht="20.25" customHeight="1">
      <c r="A9" s="334"/>
      <c r="B9" s="44" t="s">
        <v>39</v>
      </c>
      <c r="C9" s="250"/>
      <c r="D9" s="250"/>
      <c r="E9" s="45"/>
      <c r="F9" s="45"/>
      <c r="G9" s="45"/>
      <c r="H9" s="45"/>
      <c r="I9" s="45"/>
      <c r="J9" s="45"/>
      <c r="K9" s="45"/>
      <c r="L9" s="406"/>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8"/>
    </row>
    <row r="10" spans="1:46" s="34" customFormat="1" ht="18" customHeight="1">
      <c r="A10" s="409" t="s">
        <v>112</v>
      </c>
      <c r="B10" s="410"/>
      <c r="C10" s="410"/>
      <c r="D10" s="410"/>
      <c r="E10" s="410"/>
      <c r="F10" s="410"/>
      <c r="G10" s="410"/>
      <c r="H10" s="411"/>
      <c r="I10" s="47"/>
      <c r="J10" s="16" t="s">
        <v>98</v>
      </c>
      <c r="K10" s="41"/>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9"/>
    </row>
    <row r="11" spans="1:46" s="34" customFormat="1" ht="18" customHeight="1">
      <c r="A11" s="412"/>
      <c r="B11" s="413"/>
      <c r="C11" s="413"/>
      <c r="D11" s="413"/>
      <c r="E11" s="413"/>
      <c r="F11" s="413"/>
      <c r="G11" s="413"/>
      <c r="H11" s="414"/>
      <c r="I11" s="50"/>
      <c r="J11" s="51" t="s">
        <v>120</v>
      </c>
      <c r="K11" s="37"/>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52"/>
    </row>
    <row r="12" spans="1:46" s="34" customFormat="1" ht="5.25" customHeight="1">
      <c r="A12" s="15"/>
      <c r="B12" s="15"/>
      <c r="C12" s="15"/>
      <c r="D12" s="15"/>
      <c r="E12" s="15"/>
      <c r="F12" s="15"/>
      <c r="G12" s="15"/>
      <c r="H12" s="15"/>
      <c r="I12" s="16"/>
      <c r="J12" s="9"/>
      <c r="K12" s="41"/>
      <c r="L12" s="48"/>
      <c r="M12" s="48"/>
      <c r="N12" s="48"/>
      <c r="O12" s="48"/>
      <c r="P12" s="48"/>
      <c r="Q12" s="48"/>
      <c r="R12" s="48"/>
      <c r="S12" s="48"/>
      <c r="T12" s="48"/>
      <c r="U12" s="48"/>
      <c r="V12" s="250"/>
      <c r="W12" s="250"/>
      <c r="X12" s="250"/>
      <c r="Y12" s="250"/>
      <c r="Z12" s="250"/>
      <c r="AA12" s="250"/>
      <c r="AB12" s="250"/>
      <c r="AC12" s="250"/>
      <c r="AD12" s="250"/>
      <c r="AE12" s="250"/>
      <c r="AF12" s="250"/>
      <c r="AG12" s="250"/>
      <c r="AH12" s="250"/>
      <c r="AI12" s="250"/>
      <c r="AJ12" s="250"/>
      <c r="AK12" s="250"/>
      <c r="AL12" s="250"/>
      <c r="AM12" s="250"/>
    </row>
    <row r="13" spans="1:46" s="34" customFormat="1" ht="20.25" customHeight="1">
      <c r="A13" s="53" t="s">
        <v>98</v>
      </c>
      <c r="B13" s="28"/>
      <c r="C13" s="22"/>
      <c r="D13" s="22"/>
      <c r="E13" s="395" t="s">
        <v>72</v>
      </c>
      <c r="F13" s="294"/>
      <c r="G13" s="294"/>
      <c r="H13" s="415" t="str">
        <f>IF(L5="","",VLOOKUP(L5,$A$103:$B$137,2,0))</f>
        <v/>
      </c>
      <c r="I13" s="416"/>
      <c r="J13" s="416"/>
      <c r="K13" s="294" t="s">
        <v>58</v>
      </c>
      <c r="L13" s="295"/>
      <c r="M13" s="417" t="s">
        <v>236</v>
      </c>
      <c r="N13" s="418"/>
      <c r="O13" s="418"/>
      <c r="P13" s="418"/>
      <c r="Q13" s="419" t="str">
        <f>IFERROR(IF(F41=0,"",IF(F41&gt;=(H13*1000),H13,ROUNDDOWN(F41/1000,0))
+IF(F41=0,"",IF(AND((F41+F52)&lt;(H13*1000),(RIGHT(F41,3)+RIGHT(F48,3))&gt;=1000,F48&gt;1000),1,0))),"")</f>
        <v/>
      </c>
      <c r="R13" s="420"/>
      <c r="S13" s="420"/>
      <c r="T13" s="421" t="s">
        <v>58</v>
      </c>
      <c r="U13" s="422"/>
      <c r="V13" s="417" t="s">
        <v>237</v>
      </c>
      <c r="W13" s="418"/>
      <c r="X13" s="418"/>
      <c r="Y13" s="418"/>
      <c r="Z13" s="419" t="str">
        <f>IFERROR(IF(OR(F48=0,L5=""),"",ROUNDDOWN(F48/1000,0))
+IF(OR(F48=0,L5=""),"",IF(AND((F41+F52)&lt;(H13*1000),RIGHT(F41,3)+RIGHT(F48,3)&gt;=1000,F48&gt;1000),0,IF(AND((F41+F52)&lt;(H13*1000),RIGHT(F41,3)+RIGHT(F48,3)&gt;=1000),1,0))),"")</f>
        <v/>
      </c>
      <c r="AA13" s="420"/>
      <c r="AB13" s="420"/>
      <c r="AC13" s="438" t="s">
        <v>58</v>
      </c>
      <c r="AD13" s="439"/>
      <c r="AE13" s="417" t="s">
        <v>238</v>
      </c>
      <c r="AF13" s="418"/>
      <c r="AG13" s="418"/>
      <c r="AH13" s="418"/>
      <c r="AI13" s="440">
        <f>ROUNDDOWN($F$54/1000,0)</f>
        <v>0</v>
      </c>
      <c r="AJ13" s="441"/>
      <c r="AK13" s="441"/>
      <c r="AL13" s="438" t="s">
        <v>58</v>
      </c>
      <c r="AM13" s="439"/>
    </row>
    <row r="14" spans="1:46" s="34" customFormat="1" ht="20.25" customHeight="1">
      <c r="A14" s="54" t="s">
        <v>40</v>
      </c>
      <c r="B14" s="255"/>
      <c r="C14" s="17"/>
      <c r="D14" s="17"/>
      <c r="E14" s="17"/>
      <c r="F14" s="17"/>
      <c r="G14" s="17"/>
      <c r="H14" s="423"/>
      <c r="I14" s="424"/>
      <c r="J14" s="425"/>
      <c r="K14" s="426" t="s">
        <v>121</v>
      </c>
      <c r="L14" s="427"/>
      <c r="M14" s="427"/>
      <c r="N14" s="427"/>
      <c r="O14" s="427"/>
      <c r="P14" s="427"/>
      <c r="Q14" s="427"/>
      <c r="R14" s="427"/>
      <c r="S14" s="427"/>
      <c r="T14" s="427"/>
      <c r="U14" s="427"/>
      <c r="V14" s="427"/>
      <c r="W14" s="427"/>
      <c r="X14" s="427"/>
      <c r="Y14" s="427"/>
      <c r="Z14" s="427"/>
      <c r="AA14" s="427"/>
      <c r="AB14" s="427"/>
      <c r="AC14" s="427"/>
      <c r="AD14" s="427"/>
      <c r="AE14" s="427"/>
      <c r="AF14" s="55" t="s">
        <v>70</v>
      </c>
      <c r="AG14" s="56"/>
      <c r="AH14" s="56"/>
      <c r="AI14" s="18"/>
      <c r="AJ14" s="18"/>
      <c r="AK14" s="250"/>
      <c r="AL14" s="17"/>
      <c r="AM14" s="57"/>
    </row>
    <row r="15" spans="1:46" s="34" customFormat="1" ht="21" customHeight="1">
      <c r="A15" s="58"/>
      <c r="B15" s="11"/>
      <c r="C15" s="428" t="s">
        <v>169</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9"/>
    </row>
    <row r="16" spans="1:46" s="34" customFormat="1" ht="21" customHeight="1">
      <c r="A16" s="59"/>
      <c r="B16" s="10"/>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9"/>
    </row>
    <row r="17" spans="1:39" s="34" customFormat="1" ht="21" customHeight="1">
      <c r="A17" s="59"/>
      <c r="B17" s="10"/>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9"/>
    </row>
    <row r="18" spans="1:39" s="34" customFormat="1" ht="21" customHeight="1">
      <c r="A18" s="59"/>
      <c r="B18" s="10"/>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9"/>
    </row>
    <row r="19" spans="1:39" s="34" customFormat="1" ht="21" customHeight="1">
      <c r="A19" s="59"/>
      <c r="B19" s="10"/>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9"/>
    </row>
    <row r="20" spans="1:39" s="34" customFormat="1" ht="21" customHeight="1">
      <c r="A20" s="59"/>
      <c r="B20" s="10"/>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9"/>
    </row>
    <row r="21" spans="1:39" s="34" customFormat="1" ht="21" customHeight="1">
      <c r="A21" s="59"/>
      <c r="B21" s="10"/>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9"/>
    </row>
    <row r="22" spans="1:39" s="34" customFormat="1" ht="21" customHeight="1">
      <c r="A22" s="60"/>
      <c r="B22" s="13"/>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1"/>
    </row>
    <row r="23" spans="1:39" s="34" customFormat="1" ht="18.75" customHeight="1">
      <c r="A23" s="237" t="s">
        <v>208</v>
      </c>
      <c r="B23" s="174"/>
      <c r="C23" s="17"/>
      <c r="D23" s="17"/>
      <c r="E23" s="17"/>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4"/>
    </row>
    <row r="24" spans="1:39" ht="18" customHeight="1">
      <c r="A24" s="432" t="s">
        <v>41</v>
      </c>
      <c r="B24" s="433"/>
      <c r="C24" s="433"/>
      <c r="D24" s="433"/>
      <c r="E24" s="434"/>
      <c r="F24" s="435" t="s">
        <v>239</v>
      </c>
      <c r="G24" s="436"/>
      <c r="H24" s="436"/>
      <c r="I24" s="436"/>
      <c r="J24" s="436"/>
      <c r="K24" s="437" t="s">
        <v>42</v>
      </c>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row>
    <row r="25" spans="1:39" ht="9.75" customHeight="1">
      <c r="A25" s="442"/>
      <c r="B25" s="442"/>
      <c r="C25" s="442"/>
      <c r="D25" s="442"/>
      <c r="E25" s="442"/>
      <c r="F25" s="443"/>
      <c r="G25" s="443"/>
      <c r="H25" s="443"/>
      <c r="I25" s="443"/>
      <c r="J25" s="443"/>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row>
    <row r="26" spans="1:39" ht="9.75" customHeight="1">
      <c r="A26" s="442"/>
      <c r="B26" s="442"/>
      <c r="C26" s="442"/>
      <c r="D26" s="442"/>
      <c r="E26" s="442"/>
      <c r="F26" s="443"/>
      <c r="G26" s="443"/>
      <c r="H26" s="443"/>
      <c r="I26" s="443"/>
      <c r="J26" s="443"/>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row>
    <row r="27" spans="1:39" ht="9.75" customHeight="1">
      <c r="A27" s="442"/>
      <c r="B27" s="442"/>
      <c r="C27" s="442"/>
      <c r="D27" s="442"/>
      <c r="E27" s="442"/>
      <c r="F27" s="443"/>
      <c r="G27" s="443"/>
      <c r="H27" s="443"/>
      <c r="I27" s="443"/>
      <c r="J27" s="443"/>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row>
    <row r="28" spans="1:39" ht="9.75" customHeight="1">
      <c r="A28" s="442"/>
      <c r="B28" s="442"/>
      <c r="C28" s="442"/>
      <c r="D28" s="442"/>
      <c r="E28" s="442"/>
      <c r="F28" s="443"/>
      <c r="G28" s="443"/>
      <c r="H28" s="443"/>
      <c r="I28" s="443"/>
      <c r="J28" s="443"/>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row>
    <row r="29" spans="1:39" ht="9.75" customHeight="1">
      <c r="A29" s="442"/>
      <c r="B29" s="442"/>
      <c r="C29" s="442"/>
      <c r="D29" s="442"/>
      <c r="E29" s="442"/>
      <c r="F29" s="443"/>
      <c r="G29" s="443"/>
      <c r="H29" s="443"/>
      <c r="I29" s="443"/>
      <c r="J29" s="443"/>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row>
    <row r="30" spans="1:39" ht="9.75" customHeight="1">
      <c r="A30" s="442"/>
      <c r="B30" s="442"/>
      <c r="C30" s="442"/>
      <c r="D30" s="442"/>
      <c r="E30" s="442"/>
      <c r="F30" s="443"/>
      <c r="G30" s="443"/>
      <c r="H30" s="443"/>
      <c r="I30" s="443"/>
      <c r="J30" s="443"/>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row>
    <row r="31" spans="1:39" ht="9.75" customHeight="1">
      <c r="A31" s="442"/>
      <c r="B31" s="442"/>
      <c r="C31" s="442"/>
      <c r="D31" s="442"/>
      <c r="E31" s="442"/>
      <c r="F31" s="443"/>
      <c r="G31" s="443"/>
      <c r="H31" s="443"/>
      <c r="I31" s="443"/>
      <c r="J31" s="443"/>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row>
    <row r="32" spans="1:39" ht="9.75" customHeight="1">
      <c r="A32" s="442"/>
      <c r="B32" s="442"/>
      <c r="C32" s="442"/>
      <c r="D32" s="442"/>
      <c r="E32" s="442"/>
      <c r="F32" s="443"/>
      <c r="G32" s="443"/>
      <c r="H32" s="443"/>
      <c r="I32" s="443"/>
      <c r="J32" s="443"/>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row>
    <row r="33" spans="1:39" ht="9.75" customHeight="1">
      <c r="A33" s="442"/>
      <c r="B33" s="442"/>
      <c r="C33" s="442"/>
      <c r="D33" s="442"/>
      <c r="E33" s="442"/>
      <c r="F33" s="443"/>
      <c r="G33" s="443"/>
      <c r="H33" s="443"/>
      <c r="I33" s="443"/>
      <c r="J33" s="443"/>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row>
    <row r="34" spans="1:39" ht="9.75" customHeight="1">
      <c r="A34" s="442"/>
      <c r="B34" s="442"/>
      <c r="C34" s="442"/>
      <c r="D34" s="442"/>
      <c r="E34" s="442"/>
      <c r="F34" s="443"/>
      <c r="G34" s="443"/>
      <c r="H34" s="443"/>
      <c r="I34" s="443"/>
      <c r="J34" s="443"/>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row>
    <row r="35" spans="1:39" ht="9.75" customHeight="1">
      <c r="A35" s="442"/>
      <c r="B35" s="442"/>
      <c r="C35" s="442"/>
      <c r="D35" s="442"/>
      <c r="E35" s="442"/>
      <c r="F35" s="443"/>
      <c r="G35" s="443"/>
      <c r="H35" s="443"/>
      <c r="I35" s="443"/>
      <c r="J35" s="443"/>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row>
    <row r="36" spans="1:39" ht="9.75" customHeight="1">
      <c r="A36" s="442"/>
      <c r="B36" s="442"/>
      <c r="C36" s="442"/>
      <c r="D36" s="442"/>
      <c r="E36" s="442"/>
      <c r="F36" s="443"/>
      <c r="G36" s="443"/>
      <c r="H36" s="443"/>
      <c r="I36" s="443"/>
      <c r="J36" s="443"/>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row>
    <row r="37" spans="1:39" ht="9.75" customHeight="1">
      <c r="A37" s="442"/>
      <c r="B37" s="442"/>
      <c r="C37" s="442"/>
      <c r="D37" s="442"/>
      <c r="E37" s="442"/>
      <c r="F37" s="443"/>
      <c r="G37" s="443"/>
      <c r="H37" s="443"/>
      <c r="I37" s="443"/>
      <c r="J37" s="443"/>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row>
    <row r="38" spans="1:39" ht="9.75" customHeight="1">
      <c r="A38" s="442"/>
      <c r="B38" s="442"/>
      <c r="C38" s="442"/>
      <c r="D38" s="442"/>
      <c r="E38" s="442"/>
      <c r="F38" s="443"/>
      <c r="G38" s="443"/>
      <c r="H38" s="443"/>
      <c r="I38" s="443"/>
      <c r="J38" s="443"/>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row>
    <row r="39" spans="1:39" ht="9.75" customHeight="1">
      <c r="A39" s="442"/>
      <c r="B39" s="442"/>
      <c r="C39" s="442"/>
      <c r="D39" s="442"/>
      <c r="E39" s="442"/>
      <c r="F39" s="443"/>
      <c r="G39" s="443"/>
      <c r="H39" s="443"/>
      <c r="I39" s="443"/>
      <c r="J39" s="443"/>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row>
    <row r="40" spans="1:39" ht="9.75" customHeight="1" thickBot="1">
      <c r="A40" s="442"/>
      <c r="B40" s="442"/>
      <c r="C40" s="442"/>
      <c r="D40" s="442"/>
      <c r="E40" s="442"/>
      <c r="F40" s="443"/>
      <c r="G40" s="443"/>
      <c r="H40" s="443"/>
      <c r="I40" s="443"/>
      <c r="J40" s="443"/>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row>
    <row r="41" spans="1:39" ht="22.5" customHeight="1" thickTop="1">
      <c r="A41" s="448" t="s">
        <v>79</v>
      </c>
      <c r="B41" s="449"/>
      <c r="C41" s="449"/>
      <c r="D41" s="449"/>
      <c r="E41" s="449"/>
      <c r="F41" s="450">
        <f>SUM(F25:J40)</f>
        <v>0</v>
      </c>
      <c r="G41" s="451"/>
      <c r="H41" s="451"/>
      <c r="I41" s="451"/>
      <c r="J41" s="452"/>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row>
    <row r="42" spans="1:39" ht="11.25" customHeight="1">
      <c r="A42" s="129"/>
      <c r="B42" s="128"/>
      <c r="C42" s="128"/>
      <c r="D42" s="128"/>
      <c r="E42" s="128"/>
      <c r="F42" s="130"/>
      <c r="G42" s="130"/>
      <c r="H42" s="130"/>
      <c r="I42" s="130"/>
      <c r="J42" s="130"/>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131"/>
    </row>
    <row r="43" spans="1:39" s="34" customFormat="1" ht="18.75" customHeight="1">
      <c r="A43" s="238" t="s">
        <v>206</v>
      </c>
      <c r="B43" s="239"/>
      <c r="C43" s="239"/>
      <c r="D43" s="239"/>
      <c r="E43" s="239"/>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1"/>
    </row>
    <row r="44" spans="1:39" ht="18" customHeight="1">
      <c r="A44" s="435" t="s">
        <v>41</v>
      </c>
      <c r="B44" s="436"/>
      <c r="C44" s="436"/>
      <c r="D44" s="436"/>
      <c r="E44" s="454"/>
      <c r="F44" s="435" t="s">
        <v>170</v>
      </c>
      <c r="G44" s="436"/>
      <c r="H44" s="436"/>
      <c r="I44" s="436"/>
      <c r="J44" s="436"/>
      <c r="K44" s="455" t="s">
        <v>212</v>
      </c>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row>
    <row r="45" spans="1:39" ht="9.75" customHeight="1">
      <c r="A45" s="445"/>
      <c r="B45" s="445"/>
      <c r="C45" s="445"/>
      <c r="D45" s="445"/>
      <c r="E45" s="445"/>
      <c r="F45" s="446"/>
      <c r="G45" s="446"/>
      <c r="H45" s="446"/>
      <c r="I45" s="446"/>
      <c r="J45" s="446"/>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row>
    <row r="46" spans="1:39" ht="9.75" customHeight="1">
      <c r="A46" s="445"/>
      <c r="B46" s="445"/>
      <c r="C46" s="445"/>
      <c r="D46" s="445"/>
      <c r="E46" s="445"/>
      <c r="F46" s="446"/>
      <c r="G46" s="446"/>
      <c r="H46" s="446"/>
      <c r="I46" s="446"/>
      <c r="J46" s="446"/>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row>
    <row r="47" spans="1:39" ht="9.75" customHeight="1" thickBot="1">
      <c r="A47" s="445"/>
      <c r="B47" s="445"/>
      <c r="C47" s="445"/>
      <c r="D47" s="445"/>
      <c r="E47" s="445"/>
      <c r="F47" s="446"/>
      <c r="G47" s="446"/>
      <c r="H47" s="446"/>
      <c r="I47" s="446"/>
      <c r="J47" s="446"/>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row>
    <row r="48" spans="1:39" ht="22.5" customHeight="1" thickTop="1">
      <c r="A48" s="457" t="s">
        <v>79</v>
      </c>
      <c r="B48" s="458"/>
      <c r="C48" s="458"/>
      <c r="D48" s="458"/>
      <c r="E48" s="458"/>
      <c r="F48" s="459">
        <f>SUM(F45:J47)</f>
        <v>0</v>
      </c>
      <c r="G48" s="460"/>
      <c r="H48" s="460"/>
      <c r="I48" s="460"/>
      <c r="J48" s="461"/>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row>
    <row r="49" spans="1:39" ht="11.25" customHeight="1">
      <c r="A49" s="129"/>
      <c r="B49" s="128"/>
      <c r="C49" s="128"/>
      <c r="D49" s="128"/>
      <c r="E49" s="128"/>
      <c r="F49" s="130"/>
      <c r="G49" s="130"/>
      <c r="H49" s="130"/>
      <c r="I49" s="130"/>
      <c r="J49" s="130"/>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131"/>
    </row>
    <row r="50" spans="1:39" s="34" customFormat="1" ht="18.75" customHeight="1">
      <c r="A50" s="238" t="s">
        <v>205</v>
      </c>
      <c r="B50" s="239"/>
      <c r="C50" s="239"/>
      <c r="D50" s="239"/>
      <c r="E50" s="239"/>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1"/>
    </row>
    <row r="51" spans="1:39" ht="18" customHeight="1">
      <c r="A51" s="435" t="s">
        <v>41</v>
      </c>
      <c r="B51" s="436"/>
      <c r="C51" s="436"/>
      <c r="D51" s="436"/>
      <c r="E51" s="454"/>
      <c r="F51" s="435" t="s">
        <v>207</v>
      </c>
      <c r="G51" s="436"/>
      <c r="H51" s="436"/>
      <c r="I51" s="436"/>
      <c r="J51" s="436"/>
      <c r="K51" s="455" t="s">
        <v>175</v>
      </c>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row>
    <row r="52" spans="1:39" ht="9.75" customHeight="1">
      <c r="A52" s="456" t="s">
        <v>210</v>
      </c>
      <c r="B52" s="456"/>
      <c r="C52" s="456"/>
      <c r="D52" s="456"/>
      <c r="E52" s="456"/>
      <c r="F52" s="446"/>
      <c r="G52" s="446"/>
      <c r="H52" s="446"/>
      <c r="I52" s="446"/>
      <c r="J52" s="446"/>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row>
    <row r="53" spans="1:39" ht="9.75" customHeight="1" thickBot="1">
      <c r="A53" s="456" t="s">
        <v>211</v>
      </c>
      <c r="B53" s="456"/>
      <c r="C53" s="456"/>
      <c r="D53" s="456"/>
      <c r="E53" s="456"/>
      <c r="F53" s="446"/>
      <c r="G53" s="446"/>
      <c r="H53" s="446"/>
      <c r="I53" s="446"/>
      <c r="J53" s="446"/>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row>
    <row r="54" spans="1:39" ht="22.5" customHeight="1" thickTop="1">
      <c r="A54" s="457" t="s">
        <v>79</v>
      </c>
      <c r="B54" s="458"/>
      <c r="C54" s="458"/>
      <c r="D54" s="458"/>
      <c r="E54" s="458"/>
      <c r="F54" s="459">
        <f>SUM(F52:J53)</f>
        <v>0</v>
      </c>
      <c r="G54" s="460"/>
      <c r="H54" s="460"/>
      <c r="I54" s="460"/>
      <c r="J54" s="461"/>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row>
    <row r="55" spans="1:39" ht="11.25" customHeight="1">
      <c r="A55" s="172" t="s">
        <v>197</v>
      </c>
      <c r="B55" s="182"/>
      <c r="C55" s="183"/>
      <c r="D55" s="184"/>
      <c r="E55" s="123"/>
      <c r="F55" s="21"/>
      <c r="G55" s="21"/>
      <c r="H55" s="21"/>
      <c r="I55" s="21"/>
      <c r="J55" s="124"/>
      <c r="K55" s="124"/>
      <c r="L55" s="124"/>
      <c r="M55" s="124"/>
      <c r="N55" s="124"/>
      <c r="O55" s="10"/>
      <c r="P55" s="125"/>
      <c r="Q55" s="26"/>
      <c r="R55" s="26"/>
      <c r="S55" s="124"/>
      <c r="T55" s="126"/>
      <c r="U55" s="124"/>
      <c r="V55" s="124"/>
      <c r="W55" s="124"/>
      <c r="X55" s="124"/>
      <c r="Y55" s="21"/>
      <c r="Z55" s="21"/>
      <c r="AA55" s="21"/>
      <c r="AB55" s="10"/>
      <c r="AC55" s="122"/>
      <c r="AD55" s="124"/>
      <c r="AE55" s="124"/>
      <c r="AF55" s="124"/>
      <c r="AG55" s="124"/>
      <c r="AH55" s="124"/>
      <c r="AI55" s="127"/>
      <c r="AJ55" s="127"/>
      <c r="AK55" s="127"/>
      <c r="AL55" s="127"/>
      <c r="AM55" s="124"/>
    </row>
    <row r="56" spans="1:39" ht="18.75" customHeight="1">
      <c r="A56" s="61" t="s">
        <v>95</v>
      </c>
      <c r="B56" s="22"/>
      <c r="C56" s="12"/>
      <c r="D56" s="22"/>
      <c r="E56" s="14"/>
      <c r="F56" s="22"/>
      <c r="G56" s="22"/>
      <c r="H56" s="22"/>
      <c r="I56" s="22"/>
      <c r="J56" s="19"/>
      <c r="K56" s="19"/>
      <c r="L56" s="19"/>
      <c r="M56" s="19"/>
      <c r="N56" s="19"/>
      <c r="O56" s="27"/>
      <c r="P56" s="24"/>
      <c r="Q56" s="25"/>
      <c r="R56" s="25"/>
      <c r="S56" s="19"/>
      <c r="T56" s="20"/>
      <c r="U56" s="19"/>
      <c r="V56" s="23"/>
      <c r="W56" s="395" t="s">
        <v>72</v>
      </c>
      <c r="X56" s="294"/>
      <c r="Y56" s="294"/>
      <c r="Z56" s="295"/>
      <c r="AA56" s="415" t="str">
        <f>IF(L5="","",VLOOKUP(L5,$A$103:$C$137,3,FALSE))</f>
        <v/>
      </c>
      <c r="AB56" s="416"/>
      <c r="AC56" s="416"/>
      <c r="AD56" s="294" t="s">
        <v>58</v>
      </c>
      <c r="AE56" s="295"/>
      <c r="AF56" s="395" t="s">
        <v>43</v>
      </c>
      <c r="AG56" s="294"/>
      <c r="AH56" s="295"/>
      <c r="AI56" s="463">
        <f>ROUNDDOWN($F$74/1000,0)</f>
        <v>0</v>
      </c>
      <c r="AJ56" s="464"/>
      <c r="AK56" s="464"/>
      <c r="AL56" s="294" t="s">
        <v>58</v>
      </c>
      <c r="AM56" s="295"/>
    </row>
    <row r="57" spans="1:39" ht="18.75" customHeight="1">
      <c r="A57" s="54" t="s">
        <v>40</v>
      </c>
      <c r="B57" s="255"/>
      <c r="C57" s="17"/>
      <c r="D57" s="17"/>
      <c r="E57" s="17"/>
      <c r="F57" s="17"/>
      <c r="G57" s="17"/>
      <c r="H57" s="423"/>
      <c r="I57" s="424"/>
      <c r="J57" s="425"/>
      <c r="K57" s="426" t="s">
        <v>121</v>
      </c>
      <c r="L57" s="427"/>
      <c r="M57" s="427"/>
      <c r="N57" s="427"/>
      <c r="O57" s="427"/>
      <c r="P57" s="427"/>
      <c r="Q57" s="427"/>
      <c r="R57" s="427"/>
      <c r="S57" s="427"/>
      <c r="T57" s="427"/>
      <c r="U57" s="427"/>
      <c r="V57" s="427"/>
      <c r="W57" s="427"/>
      <c r="X57" s="427"/>
      <c r="Y57" s="427"/>
      <c r="Z57" s="427"/>
      <c r="AA57" s="427"/>
      <c r="AB57" s="427"/>
      <c r="AC57" s="427"/>
      <c r="AD57" s="427"/>
      <c r="AE57" s="427"/>
      <c r="AF57" s="55" t="s">
        <v>71</v>
      </c>
      <c r="AG57" s="56"/>
      <c r="AH57" s="56"/>
      <c r="AI57" s="18"/>
      <c r="AJ57" s="18"/>
      <c r="AK57" s="250"/>
      <c r="AL57" s="17"/>
      <c r="AM57" s="57"/>
    </row>
    <row r="58" spans="1:39" ht="25.5" customHeight="1">
      <c r="A58" s="58"/>
      <c r="B58" s="11"/>
      <c r="C58" s="465" t="s">
        <v>130</v>
      </c>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6"/>
    </row>
    <row r="59" spans="1:39" ht="25.5" customHeight="1">
      <c r="A59" s="60"/>
      <c r="B59" s="13"/>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1"/>
    </row>
    <row r="60" spans="1:39" ht="18.75" customHeight="1">
      <c r="A60" s="432" t="s">
        <v>161</v>
      </c>
      <c r="B60" s="433"/>
      <c r="C60" s="433"/>
      <c r="D60" s="433"/>
      <c r="E60" s="433"/>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2"/>
    </row>
    <row r="61" spans="1:39" ht="18" customHeight="1">
      <c r="A61" s="432" t="s">
        <v>41</v>
      </c>
      <c r="B61" s="433"/>
      <c r="C61" s="433"/>
      <c r="D61" s="433"/>
      <c r="E61" s="434"/>
      <c r="F61" s="432" t="s">
        <v>44</v>
      </c>
      <c r="G61" s="433"/>
      <c r="H61" s="433"/>
      <c r="I61" s="433"/>
      <c r="J61" s="433"/>
      <c r="K61" s="437" t="s">
        <v>42</v>
      </c>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row>
    <row r="62" spans="1:39" ht="9.75" customHeight="1">
      <c r="A62" s="442"/>
      <c r="B62" s="442"/>
      <c r="C62" s="442"/>
      <c r="D62" s="442"/>
      <c r="E62" s="442"/>
      <c r="F62" s="443"/>
      <c r="G62" s="443"/>
      <c r="H62" s="443"/>
      <c r="I62" s="443"/>
      <c r="J62" s="443"/>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row>
    <row r="63" spans="1:39" ht="9.75" customHeight="1">
      <c r="A63" s="442"/>
      <c r="B63" s="442"/>
      <c r="C63" s="442"/>
      <c r="D63" s="442"/>
      <c r="E63" s="442"/>
      <c r="F63" s="443"/>
      <c r="G63" s="443"/>
      <c r="H63" s="443"/>
      <c r="I63" s="443"/>
      <c r="J63" s="443"/>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row>
    <row r="64" spans="1:39" ht="9.75" customHeight="1">
      <c r="A64" s="442"/>
      <c r="B64" s="442"/>
      <c r="C64" s="442"/>
      <c r="D64" s="442"/>
      <c r="E64" s="442"/>
      <c r="F64" s="443"/>
      <c r="G64" s="443"/>
      <c r="H64" s="443"/>
      <c r="I64" s="443"/>
      <c r="J64" s="443"/>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row>
    <row r="65" spans="1:40" ht="9.75" customHeight="1">
      <c r="A65" s="442"/>
      <c r="B65" s="442"/>
      <c r="C65" s="442"/>
      <c r="D65" s="442"/>
      <c r="E65" s="442"/>
      <c r="F65" s="443"/>
      <c r="G65" s="443"/>
      <c r="H65" s="443"/>
      <c r="I65" s="443"/>
      <c r="J65" s="443"/>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row>
    <row r="66" spans="1:40" ht="9.75" customHeight="1">
      <c r="A66" s="442"/>
      <c r="B66" s="442"/>
      <c r="C66" s="442"/>
      <c r="D66" s="442"/>
      <c r="E66" s="442"/>
      <c r="F66" s="443"/>
      <c r="G66" s="443"/>
      <c r="H66" s="443"/>
      <c r="I66" s="443"/>
      <c r="J66" s="443"/>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row>
    <row r="67" spans="1:40" ht="9.75" customHeight="1">
      <c r="A67" s="442"/>
      <c r="B67" s="442"/>
      <c r="C67" s="442"/>
      <c r="D67" s="442"/>
      <c r="E67" s="442"/>
      <c r="F67" s="443"/>
      <c r="G67" s="443"/>
      <c r="H67" s="443"/>
      <c r="I67" s="443"/>
      <c r="J67" s="443"/>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row>
    <row r="68" spans="1:40" ht="9.75" customHeight="1">
      <c r="A68" s="442"/>
      <c r="B68" s="442"/>
      <c r="C68" s="442"/>
      <c r="D68" s="442"/>
      <c r="E68" s="442"/>
      <c r="F68" s="443"/>
      <c r="G68" s="443"/>
      <c r="H68" s="443"/>
      <c r="I68" s="443"/>
      <c r="J68" s="443"/>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row>
    <row r="69" spans="1:40" ht="9.75" customHeight="1">
      <c r="A69" s="442"/>
      <c r="B69" s="442"/>
      <c r="C69" s="442"/>
      <c r="D69" s="442"/>
      <c r="E69" s="442"/>
      <c r="F69" s="443"/>
      <c r="G69" s="443"/>
      <c r="H69" s="443"/>
      <c r="I69" s="443"/>
      <c r="J69" s="443"/>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row>
    <row r="70" spans="1:40" ht="9.75" customHeight="1">
      <c r="A70" s="442"/>
      <c r="B70" s="442"/>
      <c r="C70" s="442"/>
      <c r="D70" s="442"/>
      <c r="E70" s="442"/>
      <c r="F70" s="443"/>
      <c r="G70" s="443"/>
      <c r="H70" s="443"/>
      <c r="I70" s="443"/>
      <c r="J70" s="443"/>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row>
    <row r="71" spans="1:40" ht="9.75" customHeight="1">
      <c r="A71" s="442"/>
      <c r="B71" s="442"/>
      <c r="C71" s="442"/>
      <c r="D71" s="442"/>
      <c r="E71" s="442"/>
      <c r="F71" s="443"/>
      <c r="G71" s="443"/>
      <c r="H71" s="443"/>
      <c r="I71" s="443"/>
      <c r="J71" s="443"/>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row>
    <row r="72" spans="1:40" ht="9.75" customHeight="1">
      <c r="A72" s="442"/>
      <c r="B72" s="442"/>
      <c r="C72" s="442"/>
      <c r="D72" s="442"/>
      <c r="E72" s="442"/>
      <c r="F72" s="443"/>
      <c r="G72" s="443"/>
      <c r="H72" s="443"/>
      <c r="I72" s="443"/>
      <c r="J72" s="443"/>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row>
    <row r="73" spans="1:40" ht="9.75" customHeight="1" thickBot="1">
      <c r="A73" s="474"/>
      <c r="B73" s="475"/>
      <c r="C73" s="475"/>
      <c r="D73" s="475"/>
      <c r="E73" s="476"/>
      <c r="F73" s="477"/>
      <c r="G73" s="478"/>
      <c r="H73" s="478"/>
      <c r="I73" s="478"/>
      <c r="J73" s="478"/>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26"/>
    </row>
    <row r="74" spans="1:40" ht="22.5" customHeight="1" thickTop="1">
      <c r="A74" s="448" t="s">
        <v>171</v>
      </c>
      <c r="B74" s="449"/>
      <c r="C74" s="449"/>
      <c r="D74" s="449"/>
      <c r="E74" s="467"/>
      <c r="F74" s="468">
        <f>SUM(F62:J73)</f>
        <v>0</v>
      </c>
      <c r="G74" s="469"/>
      <c r="H74" s="469"/>
      <c r="I74" s="469"/>
      <c r="J74" s="469"/>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row>
    <row r="75" spans="1:40">
      <c r="A75" s="172" t="s">
        <v>197</v>
      </c>
      <c r="B75" s="181"/>
      <c r="C75" s="181"/>
      <c r="D75" s="181"/>
      <c r="E75" s="181"/>
      <c r="F75" s="62"/>
      <c r="G75" s="62"/>
      <c r="H75" s="62"/>
      <c r="I75" s="62"/>
      <c r="J75" s="62"/>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26"/>
      <c r="AL75" s="26"/>
      <c r="AM75" s="26"/>
    </row>
    <row r="76" spans="1:40" ht="3.75" customHeight="1">
      <c r="A76" s="64"/>
      <c r="B76" s="65"/>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7"/>
      <c r="AL76" s="67"/>
      <c r="AM76" s="68"/>
    </row>
    <row r="77" spans="1:40" s="73" customFormat="1" ht="11.25" customHeight="1">
      <c r="A77" s="69" t="s">
        <v>102</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1"/>
      <c r="AM77" s="72"/>
    </row>
    <row r="78" spans="1:40" s="73" customFormat="1" ht="11.25" customHeight="1">
      <c r="A78" s="257" t="s">
        <v>104</v>
      </c>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74"/>
      <c r="AM78" s="75"/>
    </row>
    <row r="79" spans="1:40" s="73" customFormat="1" ht="11.25" customHeight="1">
      <c r="A79" s="69" t="s">
        <v>105</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6"/>
      <c r="AM79" s="77"/>
    </row>
    <row r="80" spans="1:40" s="73" customFormat="1" ht="11.25" customHeight="1">
      <c r="A80" s="69" t="s">
        <v>106</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8"/>
      <c r="AL80" s="71"/>
      <c r="AM80" s="72"/>
    </row>
    <row r="81" spans="1:39" s="73" customFormat="1" ht="4.5" customHeight="1">
      <c r="A81" s="69"/>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8"/>
      <c r="AL81" s="71"/>
      <c r="AM81" s="72"/>
    </row>
    <row r="82" spans="1:39" s="73" customFormat="1" ht="11.25" customHeight="1">
      <c r="A82" s="471" t="s">
        <v>113</v>
      </c>
      <c r="B82" s="472"/>
      <c r="C82" s="472"/>
      <c r="D82" s="472"/>
      <c r="E82" s="472"/>
      <c r="F82" s="472"/>
      <c r="G82" s="472"/>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472"/>
      <c r="AF82" s="472"/>
      <c r="AG82" s="472"/>
      <c r="AH82" s="472"/>
      <c r="AI82" s="472"/>
      <c r="AJ82" s="472"/>
      <c r="AK82" s="472"/>
      <c r="AL82" s="71"/>
      <c r="AM82" s="72"/>
    </row>
    <row r="83" spans="1:39" s="73" customFormat="1" ht="11.25" customHeight="1">
      <c r="A83" s="257" t="s">
        <v>107</v>
      </c>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71"/>
      <c r="AM83" s="72"/>
    </row>
    <row r="84" spans="1:39" s="73" customFormat="1" ht="11.25" customHeight="1">
      <c r="A84" s="257" t="s">
        <v>108</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8"/>
      <c r="AL84" s="71"/>
      <c r="AM84" s="72"/>
    </row>
    <row r="85" spans="1:39" s="73" customFormat="1" ht="11.25" customHeight="1">
      <c r="A85" s="257" t="s">
        <v>114</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8"/>
      <c r="AL85" s="71"/>
      <c r="AM85" s="72"/>
    </row>
    <row r="86" spans="1:39" s="73" customFormat="1" ht="4.5" customHeight="1">
      <c r="A86" s="257"/>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8"/>
      <c r="AL86" s="71"/>
      <c r="AM86" s="72"/>
    </row>
    <row r="87" spans="1:39" s="73" customFormat="1" ht="11.25" customHeight="1">
      <c r="A87" s="473" t="s">
        <v>115</v>
      </c>
      <c r="B87" s="472"/>
      <c r="C87" s="472"/>
      <c r="D87" s="472"/>
      <c r="E87" s="472"/>
      <c r="F87" s="472"/>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472"/>
      <c r="AJ87" s="472"/>
      <c r="AK87" s="472"/>
      <c r="AL87" s="71"/>
      <c r="AM87" s="72"/>
    </row>
    <row r="88" spans="1:39" s="73" customFormat="1" ht="11.25" customHeight="1">
      <c r="A88" s="257" t="s">
        <v>116</v>
      </c>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71"/>
      <c r="AM88" s="72"/>
    </row>
    <row r="89" spans="1:39" s="73" customFormat="1" ht="11.25" customHeight="1">
      <c r="A89" s="257" t="s">
        <v>109</v>
      </c>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71"/>
      <c r="AM89" s="72"/>
    </row>
    <row r="90" spans="1:39" s="73" customFormat="1" ht="3" customHeight="1">
      <c r="A90" s="257"/>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71"/>
      <c r="AM90" s="72"/>
    </row>
    <row r="91" spans="1:39" s="73" customFormat="1" ht="11.25" customHeight="1">
      <c r="A91" s="471" t="s">
        <v>103</v>
      </c>
      <c r="B91" s="472"/>
      <c r="C91" s="472"/>
      <c r="D91" s="472"/>
      <c r="E91" s="472"/>
      <c r="F91" s="472"/>
      <c r="G91" s="472"/>
      <c r="H91" s="472"/>
      <c r="I91" s="472"/>
      <c r="J91" s="472"/>
      <c r="K91" s="472"/>
      <c r="L91" s="472"/>
      <c r="M91" s="472"/>
      <c r="N91" s="472"/>
      <c r="O91" s="472"/>
      <c r="P91" s="472"/>
      <c r="Q91" s="472"/>
      <c r="R91" s="472"/>
      <c r="S91" s="472"/>
      <c r="T91" s="472"/>
      <c r="U91" s="472"/>
      <c r="V91" s="472"/>
      <c r="W91" s="472"/>
      <c r="X91" s="472"/>
      <c r="Y91" s="472"/>
      <c r="Z91" s="472"/>
      <c r="AA91" s="472"/>
      <c r="AB91" s="472"/>
      <c r="AC91" s="472"/>
      <c r="AD91" s="472"/>
      <c r="AE91" s="472"/>
      <c r="AF91" s="472"/>
      <c r="AG91" s="472"/>
      <c r="AH91" s="472"/>
      <c r="AI91" s="472"/>
      <c r="AJ91" s="472"/>
      <c r="AK91" s="472"/>
      <c r="AL91" s="71"/>
      <c r="AM91" s="72"/>
    </row>
    <row r="92" spans="1:39" s="73" customFormat="1" ht="11.25" customHeight="1">
      <c r="A92" s="257" t="s">
        <v>110</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71"/>
      <c r="AL92" s="71"/>
      <c r="AM92" s="72"/>
    </row>
    <row r="93" spans="1:39" s="73" customFormat="1" ht="11.25" customHeight="1">
      <c r="A93" s="257" t="s">
        <v>111</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71"/>
      <c r="AL93" s="71"/>
      <c r="AM93" s="72"/>
    </row>
    <row r="94" spans="1:39" s="73" customFormat="1" ht="3" customHeight="1">
      <c r="A94" s="257"/>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71"/>
      <c r="AL94" s="71"/>
      <c r="AM94" s="72"/>
    </row>
    <row r="95" spans="1:39" s="73" customFormat="1" ht="11.25" customHeight="1">
      <c r="A95" s="257" t="s">
        <v>117</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71"/>
      <c r="AL95" s="71"/>
      <c r="AM95" s="72"/>
    </row>
    <row r="96" spans="1:39">
      <c r="A96" s="81" t="s">
        <v>118</v>
      </c>
      <c r="B96" s="82"/>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83"/>
    </row>
    <row r="97" spans="1:39">
      <c r="A97" s="84" t="s">
        <v>119</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6"/>
    </row>
    <row r="102" spans="1:39" s="110" customFormat="1" ht="6">
      <c r="B102" s="110" t="s">
        <v>128</v>
      </c>
      <c r="C102" s="110" t="s">
        <v>129</v>
      </c>
      <c r="D102" s="110" t="s">
        <v>139</v>
      </c>
      <c r="E102" s="110" t="s">
        <v>140</v>
      </c>
      <c r="H102" s="110" t="s">
        <v>41</v>
      </c>
    </row>
    <row r="103" spans="1:39" s="110" customFormat="1" ht="6">
      <c r="A103" s="110" t="s">
        <v>141</v>
      </c>
      <c r="B103" s="111">
        <v>537</v>
      </c>
      <c r="C103" s="111">
        <v>268</v>
      </c>
      <c r="D103" s="111">
        <v>537</v>
      </c>
      <c r="E103" s="111">
        <v>268</v>
      </c>
      <c r="F103" s="110" t="s">
        <v>142</v>
      </c>
      <c r="G103" s="111"/>
      <c r="H103" s="110" t="s">
        <v>213</v>
      </c>
    </row>
    <row r="104" spans="1:39" s="110" customFormat="1" ht="6">
      <c r="A104" s="110" t="s">
        <v>143</v>
      </c>
      <c r="B104" s="111">
        <v>684</v>
      </c>
      <c r="C104" s="111">
        <v>342</v>
      </c>
      <c r="D104" s="111">
        <v>684</v>
      </c>
      <c r="E104" s="111">
        <v>342</v>
      </c>
      <c r="F104" s="110" t="s">
        <v>142</v>
      </c>
      <c r="G104" s="111"/>
      <c r="H104" s="110" t="s">
        <v>214</v>
      </c>
    </row>
    <row r="105" spans="1:39" s="110" customFormat="1" ht="6">
      <c r="A105" s="110" t="s">
        <v>144</v>
      </c>
      <c r="B105" s="111">
        <v>889</v>
      </c>
      <c r="C105" s="111">
        <v>445</v>
      </c>
      <c r="D105" s="111">
        <v>889</v>
      </c>
      <c r="E105" s="111">
        <v>445</v>
      </c>
      <c r="F105" s="110" t="s">
        <v>142</v>
      </c>
      <c r="G105" s="111"/>
      <c r="H105" s="110" t="s">
        <v>215</v>
      </c>
    </row>
    <row r="106" spans="1:39" s="110" customFormat="1" ht="6">
      <c r="A106" s="110" t="s">
        <v>145</v>
      </c>
      <c r="B106" s="111">
        <v>231</v>
      </c>
      <c r="C106" s="111">
        <v>115</v>
      </c>
      <c r="D106" s="111">
        <v>231</v>
      </c>
      <c r="E106" s="111">
        <v>115</v>
      </c>
      <c r="F106" s="110" t="s">
        <v>142</v>
      </c>
      <c r="G106" s="111"/>
    </row>
    <row r="107" spans="1:39" s="110" customFormat="1" ht="6">
      <c r="A107" s="110" t="s">
        <v>16</v>
      </c>
      <c r="B107" s="111">
        <v>226</v>
      </c>
      <c r="C107" s="111">
        <v>113</v>
      </c>
      <c r="D107" s="111">
        <v>226</v>
      </c>
      <c r="E107" s="111">
        <v>113</v>
      </c>
      <c r="F107" s="110" t="s">
        <v>142</v>
      </c>
      <c r="G107" s="111"/>
      <c r="H107" s="110" t="s">
        <v>216</v>
      </c>
    </row>
    <row r="108" spans="1:39" s="110" customFormat="1" ht="6">
      <c r="A108" s="110" t="s">
        <v>146</v>
      </c>
      <c r="B108" s="111">
        <v>564</v>
      </c>
      <c r="C108" s="111">
        <v>113</v>
      </c>
      <c r="D108" s="111">
        <v>564</v>
      </c>
      <c r="E108" s="111">
        <v>282</v>
      </c>
      <c r="F108" s="110" t="s">
        <v>142</v>
      </c>
      <c r="G108" s="111"/>
      <c r="H108" s="110" t="s">
        <v>217</v>
      </c>
    </row>
    <row r="109" spans="1:39" s="110" customFormat="1" ht="6">
      <c r="A109" s="110" t="s">
        <v>147</v>
      </c>
      <c r="B109" s="111">
        <v>710</v>
      </c>
      <c r="C109" s="111">
        <v>355</v>
      </c>
      <c r="D109" s="111">
        <v>710</v>
      </c>
      <c r="E109" s="111">
        <v>355</v>
      </c>
      <c r="F109" s="110" t="s">
        <v>142</v>
      </c>
      <c r="G109" s="111"/>
      <c r="H109" s="110" t="s">
        <v>218</v>
      </c>
    </row>
    <row r="110" spans="1:39" s="110" customFormat="1" ht="6">
      <c r="A110" s="110" t="s">
        <v>148</v>
      </c>
      <c r="B110" s="111">
        <v>1133</v>
      </c>
      <c r="C110" s="111">
        <v>567</v>
      </c>
      <c r="D110" s="111">
        <v>1133</v>
      </c>
      <c r="E110" s="111">
        <v>567</v>
      </c>
      <c r="F110" s="110" t="s">
        <v>142</v>
      </c>
      <c r="G110" s="111"/>
      <c r="H110" s="110" t="s">
        <v>226</v>
      </c>
    </row>
    <row r="111" spans="1:39" s="110" customFormat="1" ht="6">
      <c r="A111" s="110" t="s">
        <v>46</v>
      </c>
      <c r="B111" s="121">
        <f t="shared" ref="B111:C112" si="0">D111*$AG$5</f>
        <v>0</v>
      </c>
      <c r="C111" s="121">
        <f t="shared" si="0"/>
        <v>0</v>
      </c>
      <c r="D111" s="111">
        <v>27</v>
      </c>
      <c r="E111" s="111">
        <v>13</v>
      </c>
      <c r="F111" s="110" t="s">
        <v>149</v>
      </c>
      <c r="G111" s="111"/>
      <c r="H111" s="110" t="s">
        <v>219</v>
      </c>
    </row>
    <row r="112" spans="1:39" s="110" customFormat="1" ht="6">
      <c r="A112" s="110" t="s">
        <v>150</v>
      </c>
      <c r="B112" s="121">
        <f t="shared" si="0"/>
        <v>0</v>
      </c>
      <c r="C112" s="121">
        <f t="shared" si="0"/>
        <v>0</v>
      </c>
      <c r="D112" s="111">
        <v>27</v>
      </c>
      <c r="E112" s="111">
        <v>13</v>
      </c>
      <c r="F112" s="110" t="s">
        <v>149</v>
      </c>
      <c r="G112" s="111"/>
      <c r="H112" s="110" t="s">
        <v>220</v>
      </c>
    </row>
    <row r="113" spans="1:8" s="110" customFormat="1" ht="6">
      <c r="A113" s="110" t="s">
        <v>17</v>
      </c>
      <c r="B113" s="111">
        <v>320</v>
      </c>
      <c r="C113" s="111">
        <v>160</v>
      </c>
      <c r="D113" s="111">
        <v>320</v>
      </c>
      <c r="E113" s="111">
        <v>160</v>
      </c>
      <c r="F113" s="110" t="s">
        <v>142</v>
      </c>
      <c r="G113" s="111"/>
      <c r="H113" s="110" t="s">
        <v>221</v>
      </c>
    </row>
    <row r="114" spans="1:8" s="110" customFormat="1" ht="6">
      <c r="A114" s="110" t="s">
        <v>18</v>
      </c>
      <c r="B114" s="111">
        <v>339</v>
      </c>
      <c r="C114" s="111">
        <v>169</v>
      </c>
      <c r="D114" s="111">
        <v>339</v>
      </c>
      <c r="E114" s="111">
        <v>169</v>
      </c>
      <c r="F114" s="110" t="s">
        <v>142</v>
      </c>
      <c r="G114" s="111"/>
      <c r="H114" s="110" t="s">
        <v>222</v>
      </c>
    </row>
    <row r="115" spans="1:8" s="110" customFormat="1" ht="6">
      <c r="A115" s="110" t="s">
        <v>19</v>
      </c>
      <c r="B115" s="111">
        <v>311</v>
      </c>
      <c r="C115" s="111">
        <v>156</v>
      </c>
      <c r="D115" s="111">
        <v>311</v>
      </c>
      <c r="E115" s="111">
        <v>156</v>
      </c>
      <c r="F115" s="110" t="s">
        <v>142</v>
      </c>
      <c r="G115" s="111"/>
      <c r="H115" s="110" t="s">
        <v>223</v>
      </c>
    </row>
    <row r="116" spans="1:8" s="110" customFormat="1" ht="6">
      <c r="A116" s="110" t="s">
        <v>20</v>
      </c>
      <c r="B116" s="111">
        <v>137</v>
      </c>
      <c r="C116" s="111">
        <v>68</v>
      </c>
      <c r="D116" s="111">
        <v>137</v>
      </c>
      <c r="E116" s="111">
        <v>68</v>
      </c>
      <c r="F116" s="110" t="s">
        <v>142</v>
      </c>
      <c r="G116" s="111"/>
      <c r="H116" s="110" t="s">
        <v>224</v>
      </c>
    </row>
    <row r="117" spans="1:8" s="110" customFormat="1" ht="6">
      <c r="A117" s="110" t="s">
        <v>21</v>
      </c>
      <c r="B117" s="111">
        <v>508</v>
      </c>
      <c r="C117" s="111">
        <v>254</v>
      </c>
      <c r="D117" s="111">
        <v>508</v>
      </c>
      <c r="E117" s="111">
        <v>254</v>
      </c>
      <c r="F117" s="110" t="s">
        <v>142</v>
      </c>
      <c r="G117" s="111"/>
      <c r="H117" s="110" t="s">
        <v>225</v>
      </c>
    </row>
    <row r="118" spans="1:8" s="110" customFormat="1" ht="6">
      <c r="A118" s="110" t="s">
        <v>22</v>
      </c>
      <c r="B118" s="111">
        <v>204</v>
      </c>
      <c r="C118" s="111">
        <v>102</v>
      </c>
      <c r="D118" s="111">
        <v>204</v>
      </c>
      <c r="E118" s="111">
        <v>102</v>
      </c>
      <c r="F118" s="110" t="s">
        <v>142</v>
      </c>
      <c r="G118" s="111"/>
      <c r="H118" s="110" t="s">
        <v>225</v>
      </c>
    </row>
    <row r="119" spans="1:8" s="110" customFormat="1" ht="6">
      <c r="A119" s="110" t="s">
        <v>23</v>
      </c>
      <c r="B119" s="111">
        <v>148</v>
      </c>
      <c r="C119" s="111">
        <v>74</v>
      </c>
      <c r="D119" s="111">
        <v>148</v>
      </c>
      <c r="E119" s="111">
        <v>74</v>
      </c>
      <c r="F119" s="110" t="s">
        <v>142</v>
      </c>
      <c r="G119" s="111"/>
    </row>
    <row r="120" spans="1:8" s="110" customFormat="1" ht="6">
      <c r="A120" s="110" t="s">
        <v>24</v>
      </c>
      <c r="B120" s="111"/>
      <c r="C120" s="111">
        <v>282</v>
      </c>
      <c r="D120" s="111"/>
      <c r="E120" s="111">
        <v>282</v>
      </c>
      <c r="F120" s="110" t="s">
        <v>142</v>
      </c>
      <c r="G120" s="111"/>
      <c r="H120" s="110" t="s">
        <v>244</v>
      </c>
    </row>
    <row r="121" spans="1:8" s="110" customFormat="1" ht="6">
      <c r="A121" s="110" t="s">
        <v>151</v>
      </c>
      <c r="B121" s="111">
        <v>33</v>
      </c>
      <c r="C121" s="111">
        <v>16</v>
      </c>
      <c r="D121" s="111">
        <v>33</v>
      </c>
      <c r="E121" s="111">
        <v>16</v>
      </c>
      <c r="F121" s="110" t="s">
        <v>142</v>
      </c>
      <c r="G121" s="111"/>
      <c r="H121" s="110" t="s">
        <v>243</v>
      </c>
    </row>
    <row r="122" spans="1:8" s="110" customFormat="1" ht="6">
      <c r="A122" s="110" t="s">
        <v>25</v>
      </c>
      <c r="B122" s="111">
        <v>475</v>
      </c>
      <c r="C122" s="111">
        <v>237</v>
      </c>
      <c r="D122" s="111">
        <v>475</v>
      </c>
      <c r="E122" s="111">
        <v>237</v>
      </c>
      <c r="F122" s="110" t="s">
        <v>142</v>
      </c>
      <c r="G122" s="111"/>
      <c r="H122" s="110" t="s">
        <v>245</v>
      </c>
    </row>
    <row r="123" spans="1:8" s="110" customFormat="1" ht="6">
      <c r="A123" s="110" t="s">
        <v>26</v>
      </c>
      <c r="B123" s="111">
        <v>638</v>
      </c>
      <c r="C123" s="111">
        <v>319</v>
      </c>
      <c r="D123" s="111">
        <v>638</v>
      </c>
      <c r="E123" s="111">
        <v>319</v>
      </c>
      <c r="F123" s="110" t="s">
        <v>142</v>
      </c>
      <c r="G123" s="111"/>
      <c r="H123" s="110" t="s">
        <v>246</v>
      </c>
    </row>
    <row r="124" spans="1:8" s="110" customFormat="1" ht="6">
      <c r="A124" s="110" t="s">
        <v>27</v>
      </c>
      <c r="B124" s="111">
        <f>D124*$AG$5</f>
        <v>0</v>
      </c>
      <c r="C124" s="111">
        <f>E124*$AG$5</f>
        <v>0</v>
      </c>
      <c r="D124" s="111">
        <v>38</v>
      </c>
      <c r="E124" s="111">
        <v>19</v>
      </c>
      <c r="F124" s="110" t="s">
        <v>149</v>
      </c>
      <c r="G124" s="111"/>
      <c r="H124" s="110" t="s">
        <v>247</v>
      </c>
    </row>
    <row r="125" spans="1:8" s="110" customFormat="1" ht="6">
      <c r="A125" s="110" t="s">
        <v>28</v>
      </c>
      <c r="B125" s="111">
        <f>D125*$AG$5</f>
        <v>0</v>
      </c>
      <c r="C125" s="111">
        <f t="shared" ref="C125:C137" si="1">E125*$AG$5</f>
        <v>0</v>
      </c>
      <c r="D125" s="111">
        <v>40</v>
      </c>
      <c r="E125" s="111">
        <v>20</v>
      </c>
      <c r="F125" s="110" t="s">
        <v>149</v>
      </c>
      <c r="G125" s="111"/>
    </row>
    <row r="126" spans="1:8" s="110" customFormat="1" ht="6">
      <c r="A126" s="110" t="s">
        <v>29</v>
      </c>
      <c r="B126" s="111">
        <f t="shared" ref="B126:B137" si="2">D126*$AG$5</f>
        <v>0</v>
      </c>
      <c r="C126" s="111">
        <f t="shared" si="1"/>
        <v>0</v>
      </c>
      <c r="D126" s="111">
        <v>38</v>
      </c>
      <c r="E126" s="111">
        <v>19</v>
      </c>
      <c r="F126" s="110" t="s">
        <v>149</v>
      </c>
      <c r="G126" s="111"/>
    </row>
    <row r="127" spans="1:8" s="110" customFormat="1" ht="6">
      <c r="A127" s="110" t="s">
        <v>30</v>
      </c>
      <c r="B127" s="111">
        <f t="shared" si="2"/>
        <v>0</v>
      </c>
      <c r="C127" s="111">
        <f t="shared" si="1"/>
        <v>0</v>
      </c>
      <c r="D127" s="111">
        <v>48</v>
      </c>
      <c r="E127" s="111">
        <v>24</v>
      </c>
      <c r="F127" s="110" t="s">
        <v>149</v>
      </c>
      <c r="G127" s="111"/>
    </row>
    <row r="128" spans="1:8" s="110" customFormat="1" ht="6">
      <c r="A128" s="110" t="s">
        <v>31</v>
      </c>
      <c r="B128" s="111">
        <f t="shared" si="2"/>
        <v>0</v>
      </c>
      <c r="C128" s="111">
        <f t="shared" si="1"/>
        <v>0</v>
      </c>
      <c r="D128" s="111">
        <v>43</v>
      </c>
      <c r="E128" s="111">
        <v>21</v>
      </c>
      <c r="F128" s="110" t="s">
        <v>149</v>
      </c>
      <c r="G128" s="111"/>
    </row>
    <row r="129" spans="1:7" s="110" customFormat="1" ht="6">
      <c r="A129" s="110" t="s">
        <v>32</v>
      </c>
      <c r="B129" s="111">
        <f t="shared" si="2"/>
        <v>0</v>
      </c>
      <c r="C129" s="111">
        <f t="shared" si="1"/>
        <v>0</v>
      </c>
      <c r="D129" s="111">
        <v>36</v>
      </c>
      <c r="E129" s="111">
        <v>18</v>
      </c>
      <c r="F129" s="110" t="s">
        <v>149</v>
      </c>
      <c r="G129" s="111"/>
    </row>
    <row r="130" spans="1:7" s="110" customFormat="1" ht="6">
      <c r="A130" s="110" t="s">
        <v>152</v>
      </c>
      <c r="B130" s="111">
        <f t="shared" si="2"/>
        <v>0</v>
      </c>
      <c r="C130" s="111">
        <f t="shared" si="1"/>
        <v>0</v>
      </c>
      <c r="D130" s="111">
        <v>37</v>
      </c>
      <c r="E130" s="111">
        <v>19</v>
      </c>
      <c r="F130" s="110" t="s">
        <v>149</v>
      </c>
      <c r="G130" s="111"/>
    </row>
    <row r="131" spans="1:7" s="110" customFormat="1" ht="6">
      <c r="A131" s="110" t="s">
        <v>153</v>
      </c>
      <c r="B131" s="111">
        <f t="shared" si="2"/>
        <v>0</v>
      </c>
      <c r="C131" s="111">
        <f t="shared" si="1"/>
        <v>0</v>
      </c>
      <c r="D131" s="111">
        <v>35</v>
      </c>
      <c r="E131" s="111">
        <v>18</v>
      </c>
      <c r="F131" s="110" t="s">
        <v>149</v>
      </c>
      <c r="G131" s="111"/>
    </row>
    <row r="132" spans="1:7" s="110" customFormat="1" ht="6">
      <c r="A132" s="110" t="s">
        <v>154</v>
      </c>
      <c r="B132" s="111">
        <f t="shared" si="2"/>
        <v>0</v>
      </c>
      <c r="C132" s="111">
        <f t="shared" si="1"/>
        <v>0</v>
      </c>
      <c r="D132" s="111">
        <v>37</v>
      </c>
      <c r="E132" s="111">
        <v>19</v>
      </c>
      <c r="F132" s="110" t="s">
        <v>149</v>
      </c>
      <c r="G132" s="111"/>
    </row>
    <row r="133" spans="1:7" s="110" customFormat="1" ht="6">
      <c r="A133" s="110" t="s">
        <v>155</v>
      </c>
      <c r="B133" s="111">
        <f t="shared" si="2"/>
        <v>0</v>
      </c>
      <c r="C133" s="111">
        <f t="shared" si="1"/>
        <v>0</v>
      </c>
      <c r="D133" s="111">
        <v>35</v>
      </c>
      <c r="E133" s="111">
        <v>18</v>
      </c>
      <c r="F133" s="110" t="s">
        <v>149</v>
      </c>
      <c r="G133" s="111"/>
    </row>
    <row r="134" spans="1:7" s="110" customFormat="1" ht="6">
      <c r="A134" s="110" t="s">
        <v>156</v>
      </c>
      <c r="B134" s="111">
        <f t="shared" si="2"/>
        <v>0</v>
      </c>
      <c r="C134" s="111">
        <f t="shared" si="1"/>
        <v>0</v>
      </c>
      <c r="D134" s="111">
        <v>37</v>
      </c>
      <c r="E134" s="111">
        <v>19</v>
      </c>
      <c r="F134" s="110" t="s">
        <v>149</v>
      </c>
      <c r="G134" s="111"/>
    </row>
    <row r="135" spans="1:7" s="110" customFormat="1" ht="6">
      <c r="A135" s="110" t="s">
        <v>157</v>
      </c>
      <c r="B135" s="111">
        <f t="shared" si="2"/>
        <v>0</v>
      </c>
      <c r="C135" s="111">
        <f t="shared" si="1"/>
        <v>0</v>
      </c>
      <c r="D135" s="111">
        <v>35</v>
      </c>
      <c r="E135" s="111">
        <v>18</v>
      </c>
      <c r="F135" s="110" t="s">
        <v>149</v>
      </c>
      <c r="G135" s="111"/>
    </row>
    <row r="136" spans="1:7" s="110" customFormat="1" ht="6">
      <c r="A136" s="110" t="s">
        <v>158</v>
      </c>
      <c r="B136" s="111">
        <f t="shared" si="2"/>
        <v>0</v>
      </c>
      <c r="C136" s="111">
        <f t="shared" si="1"/>
        <v>0</v>
      </c>
      <c r="D136" s="111">
        <v>37</v>
      </c>
      <c r="E136" s="111">
        <v>19</v>
      </c>
      <c r="F136" s="110" t="s">
        <v>149</v>
      </c>
      <c r="G136" s="111"/>
    </row>
    <row r="137" spans="1:7" s="110" customFormat="1" ht="6">
      <c r="A137" s="110" t="s">
        <v>159</v>
      </c>
      <c r="B137" s="111">
        <f t="shared" si="2"/>
        <v>0</v>
      </c>
      <c r="C137" s="111">
        <f t="shared" si="1"/>
        <v>0</v>
      </c>
      <c r="D137" s="111">
        <v>35</v>
      </c>
      <c r="E137" s="111">
        <v>18</v>
      </c>
      <c r="F137" s="110" t="s">
        <v>149</v>
      </c>
      <c r="G137" s="111"/>
    </row>
    <row r="138" spans="1:7" s="110" customFormat="1" ht="6"/>
    <row r="139" spans="1:7" s="110" customFormat="1" ht="6">
      <c r="A139" s="110" t="s">
        <v>131</v>
      </c>
      <c r="B139" s="110" t="s">
        <v>160</v>
      </c>
    </row>
    <row r="140" spans="1:7" s="110" customFormat="1" ht="6">
      <c r="A140" s="110" t="s">
        <v>132</v>
      </c>
      <c r="B140" s="110">
        <v>0</v>
      </c>
      <c r="C140" s="110" t="b">
        <v>0</v>
      </c>
      <c r="D140" s="110" t="b">
        <v>0</v>
      </c>
      <c r="E140" s="110" t="b">
        <v>0</v>
      </c>
      <c r="F140" s="110">
        <v>0</v>
      </c>
      <c r="G140" s="110">
        <v>0</v>
      </c>
    </row>
    <row r="141" spans="1:7" s="110" customFormat="1" ht="6">
      <c r="A141" s="110" t="s">
        <v>133</v>
      </c>
    </row>
    <row r="142" spans="1:7" s="110" customFormat="1" ht="6">
      <c r="A142" s="110" t="s">
        <v>134</v>
      </c>
    </row>
    <row r="143" spans="1:7" s="110" customFormat="1" ht="6">
      <c r="A143" s="110" t="s">
        <v>135</v>
      </c>
    </row>
    <row r="144" spans="1:7" s="110" customFormat="1" ht="6">
      <c r="A144" s="110" t="s">
        <v>136</v>
      </c>
    </row>
    <row r="145" spans="1:1" s="110" customFormat="1" ht="6">
      <c r="A145" s="110" t="s">
        <v>137</v>
      </c>
    </row>
    <row r="146" spans="1:1" s="110" customFormat="1" ht="6">
      <c r="A146" s="110" t="s">
        <v>138</v>
      </c>
    </row>
  </sheetData>
  <sheetProtection algorithmName="SHA-512" hashValue="TedC0UdG4CEqq0jYovprV3LbOPrs2vznwyXsvVOtftv/93Rnk0HqIbUaBEGwXptIcuTyqInIOSbA9CKwDEyfWw==" saltValue="u3+arIkNk9ogI5+aR42+Dg==" spinCount="100000" sheet="1" objects="1" scenarios="1" formatCells="0" formatColumns="0" formatRows="0" insertColumns="0" insertRows="0" autoFilter="0"/>
  <mergeCells count="17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E13:G13"/>
    <mergeCell ref="H13:J13"/>
    <mergeCell ref="K13:L13"/>
    <mergeCell ref="M13:P13"/>
    <mergeCell ref="Q13:S13"/>
    <mergeCell ref="T13:U13"/>
    <mergeCell ref="H14:J14"/>
    <mergeCell ref="K14:AE14"/>
    <mergeCell ref="C15:AM22"/>
    <mergeCell ref="A24:E24"/>
    <mergeCell ref="F24:J24"/>
    <mergeCell ref="K24:AM24"/>
    <mergeCell ref="V13:Y13"/>
    <mergeCell ref="Z13:AB13"/>
    <mergeCell ref="AC13:AD13"/>
    <mergeCell ref="AE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5:E45"/>
    <mergeCell ref="F45:J45"/>
    <mergeCell ref="K45:AM45"/>
    <mergeCell ref="A46:E46"/>
    <mergeCell ref="F46:J46"/>
    <mergeCell ref="K46:AM46"/>
    <mergeCell ref="A41:E41"/>
    <mergeCell ref="F41:J41"/>
    <mergeCell ref="K41:AM41"/>
    <mergeCell ref="A44:E44"/>
    <mergeCell ref="F44:J44"/>
    <mergeCell ref="K44:AM44"/>
    <mergeCell ref="A51:E51"/>
    <mergeCell ref="F51:J51"/>
    <mergeCell ref="K51:AM51"/>
    <mergeCell ref="A52:E52"/>
    <mergeCell ref="F52:J52"/>
    <mergeCell ref="K52:AM52"/>
    <mergeCell ref="A47:E47"/>
    <mergeCell ref="F47:J47"/>
    <mergeCell ref="K47:AM47"/>
    <mergeCell ref="A48:E48"/>
    <mergeCell ref="F48:J48"/>
    <mergeCell ref="K48:AM48"/>
    <mergeCell ref="W56:Z56"/>
    <mergeCell ref="AA56:AC56"/>
    <mergeCell ref="AD56:AE56"/>
    <mergeCell ref="AF56:AH56"/>
    <mergeCell ref="AI56:AK56"/>
    <mergeCell ref="AL56:AM56"/>
    <mergeCell ref="A53:E53"/>
    <mergeCell ref="F53:J53"/>
    <mergeCell ref="K53:AM53"/>
    <mergeCell ref="A54:E54"/>
    <mergeCell ref="F54:J54"/>
    <mergeCell ref="K54:AM54"/>
    <mergeCell ref="A62:E62"/>
    <mergeCell ref="F62:J62"/>
    <mergeCell ref="K62:AM62"/>
    <mergeCell ref="A63:E63"/>
    <mergeCell ref="F63:J63"/>
    <mergeCell ref="K63:AM63"/>
    <mergeCell ref="H57:J57"/>
    <mergeCell ref="K57:AE57"/>
    <mergeCell ref="C58:AM59"/>
    <mergeCell ref="A60:E60"/>
    <mergeCell ref="A61:E61"/>
    <mergeCell ref="F61:J61"/>
    <mergeCell ref="K61:AM61"/>
    <mergeCell ref="A66:E66"/>
    <mergeCell ref="F66:J66"/>
    <mergeCell ref="K66:AM66"/>
    <mergeCell ref="A67:E67"/>
    <mergeCell ref="F67:J67"/>
    <mergeCell ref="K67:AM67"/>
    <mergeCell ref="A64:E64"/>
    <mergeCell ref="F64:J64"/>
    <mergeCell ref="K64:AM64"/>
    <mergeCell ref="A65:E65"/>
    <mergeCell ref="F65:J65"/>
    <mergeCell ref="K65:AM65"/>
    <mergeCell ref="A70:E70"/>
    <mergeCell ref="F70:J70"/>
    <mergeCell ref="K70:AM70"/>
    <mergeCell ref="A71:E71"/>
    <mergeCell ref="F71:J71"/>
    <mergeCell ref="K71:AM71"/>
    <mergeCell ref="A68:E68"/>
    <mergeCell ref="F68:J68"/>
    <mergeCell ref="K68:AM68"/>
    <mergeCell ref="A69:E69"/>
    <mergeCell ref="F69:J69"/>
    <mergeCell ref="K69:AM69"/>
    <mergeCell ref="A74:E74"/>
    <mergeCell ref="F74:J74"/>
    <mergeCell ref="K74:AM74"/>
    <mergeCell ref="A82:AK82"/>
    <mergeCell ref="A87:AK87"/>
    <mergeCell ref="A91:AK91"/>
    <mergeCell ref="A72:E72"/>
    <mergeCell ref="F72:J72"/>
    <mergeCell ref="K72:AM72"/>
    <mergeCell ref="A73:E73"/>
    <mergeCell ref="F73:J73"/>
    <mergeCell ref="K73:AM73"/>
  </mergeCells>
  <phoneticPr fontId="2"/>
  <dataValidations count="7">
    <dataValidation type="list" allowBlank="1" showInputMessage="1" showErrorMessage="1" sqref="A62:E73">
      <formula1>$H$119:$H$124</formula1>
    </dataValidation>
    <dataValidation type="list" allowBlank="1" showInputMessage="1" showErrorMessage="1" sqref="A45:E47">
      <formula1>$H$103:$H$106</formula1>
    </dataValidation>
    <dataValidation type="list" allowBlank="1" showInputMessage="1" showErrorMessage="1" sqref="A25:E40">
      <formula1>$H$107:$H$119</formula1>
    </dataValidation>
    <dataValidation type="list" allowBlank="1" showInputMessage="1" showErrorMessage="1" sqref="L5:AB5">
      <formula1>$A$103:$A$137</formula1>
    </dataValidation>
    <dataValidation type="list" allowBlank="1" showInputMessage="1" showErrorMessage="1" sqref="H57:J57">
      <formula1>$A$145:$A$146</formula1>
    </dataValidation>
    <dataValidation type="list" allowBlank="1" showInputMessage="1" showErrorMessage="1" sqref="H14:J14">
      <formula1>$A$139:$A$144</formula1>
    </dataValidation>
    <dataValidation imeMode="halfAlpha" allowBlank="1" showInputMessage="1" showErrorMessage="1" sqref="S56:V56 AD55:AH55 S55:X55 J55:N56 AM5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locked="0" defaultSize="0" autoFill="0" autoLine="0" autoPict="0">
                <anchor moveWithCells="1">
                  <from>
                    <xdr:col>7</xdr:col>
                    <xdr:colOff>161925</xdr:colOff>
                    <xdr:row>9</xdr:row>
                    <xdr:rowOff>9525</xdr:rowOff>
                  </from>
                  <to>
                    <xdr:col>9</xdr:col>
                    <xdr:colOff>85725</xdr:colOff>
                    <xdr:row>10</xdr:row>
                    <xdr:rowOff>38100</xdr:rowOff>
                  </to>
                </anchor>
              </controlPr>
            </control>
          </mc:Choice>
        </mc:AlternateContent>
        <mc:AlternateContent xmlns:mc="http://schemas.openxmlformats.org/markup-compatibility/2006">
          <mc:Choice Requires="x14">
            <control shapeId="45058" r:id="rId5" name="Check Box 2">
              <controlPr locked="0" defaultSize="0" autoFill="0" autoLine="0" autoPict="0">
                <anchor moveWithCells="1">
                  <from>
                    <xdr:col>7</xdr:col>
                    <xdr:colOff>152400</xdr:colOff>
                    <xdr:row>10</xdr:row>
                    <xdr:rowOff>0</xdr:rowOff>
                  </from>
                  <to>
                    <xdr:col>9</xdr:col>
                    <xdr:colOff>76200</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4"/>
  <sheetViews>
    <sheetView defaultGridColor="0" view="pageBreakPreview" topLeftCell="A25" colorId="8" zoomScaleNormal="140" zoomScaleSheetLayoutView="100" workbookViewId="0">
      <selection activeCell="J8" sqref="J8"/>
    </sheetView>
  </sheetViews>
  <sheetFormatPr defaultColWidth="2.25" defaultRowHeight="13.5"/>
  <cols>
    <col min="1" max="1" width="2.25" style="163"/>
    <col min="2" max="2" width="3.125" style="163" customWidth="1"/>
    <col min="3" max="3" width="12.875" style="163" customWidth="1"/>
    <col min="4" max="4" width="16.875" style="163" customWidth="1"/>
    <col min="5" max="5" width="18.875" style="163" customWidth="1"/>
    <col min="6" max="11" width="11.25" style="163" customWidth="1"/>
    <col min="12" max="12" width="12.625" style="163" customWidth="1"/>
    <col min="13" max="13" width="18.75" style="163" customWidth="1"/>
    <col min="14" max="16384" width="2.25" style="87"/>
  </cols>
  <sheetData>
    <row r="1" spans="1:13">
      <c r="A1" s="133" t="s">
        <v>177</v>
      </c>
      <c r="B1" s="133"/>
      <c r="C1" s="133"/>
      <c r="D1" s="133"/>
      <c r="E1" s="133"/>
      <c r="F1" s="133"/>
      <c r="G1" s="133"/>
      <c r="H1" s="133"/>
      <c r="I1" s="133"/>
      <c r="J1" s="133"/>
      <c r="K1" s="133"/>
      <c r="L1" s="133"/>
      <c r="M1" s="133"/>
    </row>
    <row r="2" spans="1:13">
      <c r="A2" s="133"/>
      <c r="B2" s="133"/>
      <c r="C2" s="133"/>
      <c r="D2" s="133"/>
      <c r="E2" s="133"/>
      <c r="F2" s="133"/>
      <c r="G2" s="133"/>
      <c r="H2" s="133"/>
      <c r="I2" s="133"/>
      <c r="J2" s="133"/>
      <c r="K2" s="133"/>
      <c r="L2" s="133"/>
      <c r="M2" s="133"/>
    </row>
    <row r="3" spans="1:13" ht="18" customHeight="1">
      <c r="A3" s="133"/>
      <c r="B3" s="134"/>
      <c r="C3" s="133"/>
      <c r="D3" s="133"/>
      <c r="E3" s="133"/>
      <c r="F3" s="133"/>
      <c r="G3" s="133"/>
      <c r="H3" s="133"/>
      <c r="I3" s="133"/>
      <c r="J3" s="133"/>
      <c r="K3" s="133"/>
      <c r="L3" s="133"/>
      <c r="M3" s="135" t="s">
        <v>162</v>
      </c>
    </row>
    <row r="4" spans="1:13" ht="18" customHeight="1">
      <c r="A4" s="133"/>
      <c r="B4" s="376" t="s">
        <v>77</v>
      </c>
      <c r="C4" s="377" t="s">
        <v>74</v>
      </c>
      <c r="D4" s="378" t="s">
        <v>178</v>
      </c>
      <c r="E4" s="379" t="s">
        <v>76</v>
      </c>
      <c r="F4" s="380" t="s">
        <v>179</v>
      </c>
      <c r="G4" s="380"/>
      <c r="H4" s="381"/>
      <c r="I4" s="380" t="s">
        <v>180</v>
      </c>
      <c r="J4" s="380"/>
      <c r="K4" s="484"/>
      <c r="L4" s="377" t="s">
        <v>181</v>
      </c>
      <c r="M4" s="480" t="s">
        <v>80</v>
      </c>
    </row>
    <row r="5" spans="1:13" ht="27.75" customHeight="1">
      <c r="A5" s="133"/>
      <c r="B5" s="376"/>
      <c r="C5" s="377"/>
      <c r="D5" s="378"/>
      <c r="E5" s="379"/>
      <c r="F5" s="136" t="s">
        <v>73</v>
      </c>
      <c r="G5" s="137" t="s">
        <v>182</v>
      </c>
      <c r="H5" s="136" t="s">
        <v>183</v>
      </c>
      <c r="I5" s="138" t="s">
        <v>184</v>
      </c>
      <c r="J5" s="137" t="s">
        <v>185</v>
      </c>
      <c r="K5" s="137" t="s">
        <v>186</v>
      </c>
      <c r="L5" s="379"/>
      <c r="M5" s="480"/>
    </row>
    <row r="6" spans="1:13" ht="22.5" customHeight="1">
      <c r="A6" s="133"/>
      <c r="B6" s="481">
        <v>1</v>
      </c>
      <c r="C6" s="481">
        <f ca="1">IFERROR(INDIRECT("個票"&amp;$B6&amp;"！$AG$4"),"")</f>
        <v>0</v>
      </c>
      <c r="D6" s="481">
        <f ca="1">IFERROR(INDIRECT("個票"&amp;$B6&amp;"！$L$4"),"")</f>
        <v>0</v>
      </c>
      <c r="E6" s="481">
        <f ca="1">IFERROR(INDIRECT("個票"&amp;$B6&amp;"！$L$5"),"")</f>
        <v>0</v>
      </c>
      <c r="F6" s="139"/>
      <c r="G6" s="140"/>
      <c r="H6" s="141"/>
      <c r="I6" s="142"/>
      <c r="J6" s="140"/>
      <c r="K6" s="140"/>
      <c r="L6" s="141" t="s">
        <v>187</v>
      </c>
      <c r="M6" s="143"/>
    </row>
    <row r="7" spans="1:13" ht="22.5" customHeight="1">
      <c r="A7" s="133"/>
      <c r="B7" s="482"/>
      <c r="C7" s="482"/>
      <c r="D7" s="482"/>
      <c r="E7" s="482"/>
      <c r="F7" s="139"/>
      <c r="G7" s="140"/>
      <c r="H7" s="141"/>
      <c r="I7" s="142"/>
      <c r="J7" s="140"/>
      <c r="K7" s="140"/>
      <c r="L7" s="141" t="s">
        <v>187</v>
      </c>
      <c r="M7" s="143"/>
    </row>
    <row r="8" spans="1:13" ht="22.5" customHeight="1">
      <c r="A8" s="133"/>
      <c r="B8" s="482"/>
      <c r="C8" s="482"/>
      <c r="D8" s="482"/>
      <c r="E8" s="482"/>
      <c r="F8" s="139"/>
      <c r="G8" s="140"/>
      <c r="H8" s="141"/>
      <c r="I8" s="142"/>
      <c r="J8" s="140"/>
      <c r="K8" s="140"/>
      <c r="L8" s="141" t="s">
        <v>187</v>
      </c>
      <c r="M8" s="143"/>
    </row>
    <row r="9" spans="1:13" ht="22.5" customHeight="1">
      <c r="A9" s="133"/>
      <c r="B9" s="482"/>
      <c r="C9" s="482"/>
      <c r="D9" s="482"/>
      <c r="E9" s="482"/>
      <c r="F9" s="139"/>
      <c r="G9" s="140"/>
      <c r="H9" s="141"/>
      <c r="I9" s="142"/>
      <c r="J9" s="140"/>
      <c r="K9" s="140"/>
      <c r="L9" s="141" t="s">
        <v>187</v>
      </c>
      <c r="M9" s="143"/>
    </row>
    <row r="10" spans="1:13" ht="22.5" customHeight="1" thickBot="1">
      <c r="A10" s="133"/>
      <c r="B10" s="483"/>
      <c r="C10" s="483"/>
      <c r="D10" s="483"/>
      <c r="E10" s="483"/>
      <c r="F10" s="144"/>
      <c r="G10" s="145"/>
      <c r="H10" s="146"/>
      <c r="I10" s="147"/>
      <c r="J10" s="145"/>
      <c r="K10" s="146"/>
      <c r="L10" s="146" t="s">
        <v>187</v>
      </c>
      <c r="M10" s="148"/>
    </row>
    <row r="11" spans="1:13" ht="22.5" customHeight="1" thickTop="1">
      <c r="A11" s="133"/>
      <c r="B11" s="372" t="s">
        <v>79</v>
      </c>
      <c r="C11" s="373"/>
      <c r="D11" s="373"/>
      <c r="E11" s="373"/>
      <c r="F11" s="217">
        <f ca="1">IF(G11&lt;&gt;0,IFERROR(INDIRECT("個票"&amp;$B6&amp;"！$AA$13"),""),0)</f>
        <v>0</v>
      </c>
      <c r="G11" s="217">
        <f>SUM(G6:G10)</f>
        <v>0</v>
      </c>
      <c r="H11" s="217">
        <f>SUM(H6:H10)</f>
        <v>0</v>
      </c>
      <c r="I11" s="217">
        <f t="shared" ref="I11" ca="1" si="0">IF(J11&lt;&gt;0,IFERROR(INDIRECT("個票"&amp;$B11&amp;"！$AA$13"),""),0)</f>
        <v>0</v>
      </c>
      <c r="J11" s="217">
        <f>SUM(J6:J10)</f>
        <v>0</v>
      </c>
      <c r="K11" s="217">
        <f>SUM(K6:K10)</f>
        <v>0</v>
      </c>
      <c r="L11" s="139"/>
      <c r="M11" s="142"/>
    </row>
    <row r="12" spans="1:13" ht="22.5" customHeight="1">
      <c r="A12" s="133"/>
      <c r="B12" s="481">
        <v>2</v>
      </c>
      <c r="C12" s="481">
        <f ca="1">IFERROR(INDIRECT("個票"&amp;$B12&amp;"！$AG$4"),"")</f>
        <v>0</v>
      </c>
      <c r="D12" s="481">
        <f ca="1">IFERROR(INDIRECT("個票"&amp;$B12&amp;"！$L$4"),"")</f>
        <v>0</v>
      </c>
      <c r="E12" s="481">
        <f ca="1">IFERROR(INDIRECT("個票"&amp;$B12&amp;"！$L$5"),"")</f>
        <v>0</v>
      </c>
      <c r="F12" s="139"/>
      <c r="G12" s="216"/>
      <c r="H12" s="217"/>
      <c r="I12" s="142"/>
      <c r="J12" s="216"/>
      <c r="K12" s="216"/>
      <c r="L12" s="141" t="s">
        <v>187</v>
      </c>
      <c r="M12" s="143"/>
    </row>
    <row r="13" spans="1:13" ht="22.5" customHeight="1">
      <c r="A13" s="133"/>
      <c r="B13" s="482"/>
      <c r="C13" s="482"/>
      <c r="D13" s="482"/>
      <c r="E13" s="482"/>
      <c r="F13" s="139"/>
      <c r="G13" s="140"/>
      <c r="H13" s="141"/>
      <c r="I13" s="142"/>
      <c r="J13" s="140"/>
      <c r="K13" s="140"/>
      <c r="L13" s="141" t="s">
        <v>187</v>
      </c>
      <c r="M13" s="143"/>
    </row>
    <row r="14" spans="1:13" ht="22.5" customHeight="1">
      <c r="A14" s="133"/>
      <c r="B14" s="482"/>
      <c r="C14" s="482"/>
      <c r="D14" s="482"/>
      <c r="E14" s="482"/>
      <c r="F14" s="139"/>
      <c r="G14" s="140"/>
      <c r="H14" s="141"/>
      <c r="I14" s="142"/>
      <c r="J14" s="140"/>
      <c r="K14" s="140"/>
      <c r="L14" s="141" t="s">
        <v>187</v>
      </c>
      <c r="M14" s="143"/>
    </row>
    <row r="15" spans="1:13" ht="22.5" customHeight="1">
      <c r="A15" s="133"/>
      <c r="B15" s="482"/>
      <c r="C15" s="482"/>
      <c r="D15" s="482"/>
      <c r="E15" s="482"/>
      <c r="F15" s="139"/>
      <c r="G15" s="140"/>
      <c r="H15" s="141"/>
      <c r="I15" s="142"/>
      <c r="J15" s="140"/>
      <c r="K15" s="140"/>
      <c r="L15" s="141" t="s">
        <v>187</v>
      </c>
      <c r="M15" s="143"/>
    </row>
    <row r="16" spans="1:13" ht="22.5" customHeight="1" thickBot="1">
      <c r="A16" s="133"/>
      <c r="B16" s="483"/>
      <c r="C16" s="483"/>
      <c r="D16" s="483"/>
      <c r="E16" s="483"/>
      <c r="F16" s="144"/>
      <c r="G16" s="145"/>
      <c r="H16" s="146"/>
      <c r="I16" s="147"/>
      <c r="J16" s="145"/>
      <c r="K16" s="146"/>
      <c r="L16" s="146" t="s">
        <v>187</v>
      </c>
      <c r="M16" s="148"/>
    </row>
    <row r="17" spans="1:13" ht="22.5" customHeight="1" thickTop="1">
      <c r="A17" s="133"/>
      <c r="B17" s="372" t="s">
        <v>79</v>
      </c>
      <c r="C17" s="373"/>
      <c r="D17" s="373"/>
      <c r="E17" s="373"/>
      <c r="F17" s="217">
        <f ca="1">IF(G17&lt;&gt;0,IFERROR(INDIRECT("個票"&amp;$B12&amp;"！$AA$13"),""),0)</f>
        <v>0</v>
      </c>
      <c r="G17" s="217">
        <f>SUM(G12:G16)</f>
        <v>0</v>
      </c>
      <c r="H17" s="217">
        <f>SUM(H12:H16)</f>
        <v>0</v>
      </c>
      <c r="I17" s="217">
        <f t="shared" ref="I17" ca="1" si="1">IF(J17&lt;&gt;0,IFERROR(INDIRECT("個票"&amp;$B17&amp;"！$AA$13"),""),0)</f>
        <v>0</v>
      </c>
      <c r="J17" s="217">
        <f>SUM(J12:J16)</f>
        <v>0</v>
      </c>
      <c r="K17" s="217">
        <f>SUM(K12:K16)</f>
        <v>0</v>
      </c>
      <c r="L17" s="139"/>
      <c r="M17" s="142"/>
    </row>
    <row r="18" spans="1:13" ht="22.5" customHeight="1">
      <c r="A18" s="133"/>
      <c r="B18" s="481">
        <v>3</v>
      </c>
      <c r="C18" s="481" t="str">
        <f ca="1">IFERROR(INDIRECT("個票"&amp;$B18&amp;"！$AG$4"),"")</f>
        <v/>
      </c>
      <c r="D18" s="481" t="str">
        <f ca="1">IFERROR(INDIRECT("個票"&amp;$B18&amp;"！$L$4"),"")</f>
        <v/>
      </c>
      <c r="E18" s="481" t="str">
        <f ca="1">IFERROR(INDIRECT("個票"&amp;$B18&amp;"！$L$5"),"")</f>
        <v/>
      </c>
      <c r="F18" s="139"/>
      <c r="G18" s="216"/>
      <c r="H18" s="217"/>
      <c r="I18" s="142"/>
      <c r="J18" s="216"/>
      <c r="K18" s="216"/>
      <c r="L18" s="141" t="s">
        <v>187</v>
      </c>
      <c r="M18" s="143"/>
    </row>
    <row r="19" spans="1:13" ht="22.5" customHeight="1">
      <c r="A19" s="133"/>
      <c r="B19" s="482"/>
      <c r="C19" s="482"/>
      <c r="D19" s="482"/>
      <c r="E19" s="482"/>
      <c r="F19" s="139"/>
      <c r="G19" s="140"/>
      <c r="H19" s="141"/>
      <c r="I19" s="142"/>
      <c r="J19" s="140"/>
      <c r="K19" s="140"/>
      <c r="L19" s="141" t="s">
        <v>187</v>
      </c>
      <c r="M19" s="143"/>
    </row>
    <row r="20" spans="1:13" ht="22.5" customHeight="1">
      <c r="A20" s="133"/>
      <c r="B20" s="482"/>
      <c r="C20" s="482"/>
      <c r="D20" s="482"/>
      <c r="E20" s="482"/>
      <c r="F20" s="139"/>
      <c r="G20" s="140"/>
      <c r="H20" s="141"/>
      <c r="I20" s="142"/>
      <c r="J20" s="140"/>
      <c r="K20" s="140"/>
      <c r="L20" s="141" t="s">
        <v>187</v>
      </c>
      <c r="M20" s="143"/>
    </row>
    <row r="21" spans="1:13" ht="22.5" customHeight="1">
      <c r="A21" s="133"/>
      <c r="B21" s="482"/>
      <c r="C21" s="482"/>
      <c r="D21" s="482"/>
      <c r="E21" s="482"/>
      <c r="F21" s="139"/>
      <c r="G21" s="140"/>
      <c r="H21" s="141"/>
      <c r="I21" s="142"/>
      <c r="J21" s="140"/>
      <c r="K21" s="140"/>
      <c r="L21" s="141" t="s">
        <v>187</v>
      </c>
      <c r="M21" s="143"/>
    </row>
    <row r="22" spans="1:13" ht="22.5" customHeight="1" thickBot="1">
      <c r="A22" s="133"/>
      <c r="B22" s="483"/>
      <c r="C22" s="483"/>
      <c r="D22" s="483"/>
      <c r="E22" s="483"/>
      <c r="F22" s="144"/>
      <c r="G22" s="145"/>
      <c r="H22" s="146"/>
      <c r="I22" s="147"/>
      <c r="J22" s="145"/>
      <c r="K22" s="146"/>
      <c r="L22" s="146" t="s">
        <v>187</v>
      </c>
      <c r="M22" s="148"/>
    </row>
    <row r="23" spans="1:13" ht="22.5" customHeight="1" thickTop="1">
      <c r="A23" s="133"/>
      <c r="B23" s="372" t="s">
        <v>79</v>
      </c>
      <c r="C23" s="373"/>
      <c r="D23" s="373"/>
      <c r="E23" s="373"/>
      <c r="F23" s="217">
        <f ca="1">IF(G23&lt;&gt;0,IFERROR(INDIRECT("個票"&amp;$B18&amp;"！$AA$13"),""),0)</f>
        <v>0</v>
      </c>
      <c r="G23" s="217">
        <f>SUM(G18:G22)</f>
        <v>0</v>
      </c>
      <c r="H23" s="217">
        <f>SUM(H18:H22)</f>
        <v>0</v>
      </c>
      <c r="I23" s="217">
        <f t="shared" ref="I23" ca="1" si="2">IF(J23&lt;&gt;0,IFERROR(INDIRECT("個票"&amp;$B23&amp;"！$AA$13"),""),0)</f>
        <v>0</v>
      </c>
      <c r="J23" s="217">
        <f>SUM(J18:J22)</f>
        <v>0</v>
      </c>
      <c r="K23" s="217">
        <f>SUM(K18:K22)</f>
        <v>0</v>
      </c>
      <c r="L23" s="139"/>
      <c r="M23" s="142"/>
    </row>
    <row r="24" spans="1:13" ht="22.5" customHeight="1">
      <c r="A24" s="133"/>
      <c r="B24" s="481">
        <v>4</v>
      </c>
      <c r="C24" s="481" t="str">
        <f ca="1">IFERROR(INDIRECT("個票"&amp;$B24&amp;"！$AG$4"),"")</f>
        <v/>
      </c>
      <c r="D24" s="481" t="str">
        <f ca="1">IFERROR(INDIRECT("個票"&amp;$B24&amp;"！$L$4"),"")</f>
        <v/>
      </c>
      <c r="E24" s="481" t="str">
        <f ca="1">IFERROR(INDIRECT("個票"&amp;$B24&amp;"！$L$5"),"")</f>
        <v/>
      </c>
      <c r="F24" s="139"/>
      <c r="G24" s="216"/>
      <c r="H24" s="217"/>
      <c r="I24" s="142"/>
      <c r="J24" s="216"/>
      <c r="K24" s="216"/>
      <c r="L24" s="141" t="s">
        <v>187</v>
      </c>
      <c r="M24" s="143"/>
    </row>
    <row r="25" spans="1:13" ht="22.5" customHeight="1">
      <c r="A25" s="133"/>
      <c r="B25" s="482"/>
      <c r="C25" s="482"/>
      <c r="D25" s="482"/>
      <c r="E25" s="482"/>
      <c r="F25" s="139"/>
      <c r="G25" s="140"/>
      <c r="H25" s="141"/>
      <c r="I25" s="142"/>
      <c r="J25" s="140"/>
      <c r="K25" s="140"/>
      <c r="L25" s="141" t="s">
        <v>187</v>
      </c>
      <c r="M25" s="143"/>
    </row>
    <row r="26" spans="1:13" ht="22.5" customHeight="1">
      <c r="A26" s="133"/>
      <c r="B26" s="482"/>
      <c r="C26" s="482"/>
      <c r="D26" s="482"/>
      <c r="E26" s="482"/>
      <c r="F26" s="139"/>
      <c r="G26" s="140"/>
      <c r="H26" s="141"/>
      <c r="I26" s="142"/>
      <c r="J26" s="140"/>
      <c r="K26" s="140"/>
      <c r="L26" s="141" t="s">
        <v>187</v>
      </c>
      <c r="M26" s="143"/>
    </row>
    <row r="27" spans="1:13" ht="22.5" customHeight="1">
      <c r="A27" s="133"/>
      <c r="B27" s="482"/>
      <c r="C27" s="482"/>
      <c r="D27" s="482"/>
      <c r="E27" s="482"/>
      <c r="F27" s="139"/>
      <c r="G27" s="140"/>
      <c r="H27" s="141"/>
      <c r="I27" s="142"/>
      <c r="J27" s="140"/>
      <c r="K27" s="140"/>
      <c r="L27" s="141" t="s">
        <v>187</v>
      </c>
      <c r="M27" s="143"/>
    </row>
    <row r="28" spans="1:13" ht="22.5" customHeight="1" thickBot="1">
      <c r="A28" s="133"/>
      <c r="B28" s="483"/>
      <c r="C28" s="483"/>
      <c r="D28" s="483"/>
      <c r="E28" s="483"/>
      <c r="F28" s="144"/>
      <c r="G28" s="145"/>
      <c r="H28" s="146"/>
      <c r="I28" s="147"/>
      <c r="J28" s="145"/>
      <c r="K28" s="146"/>
      <c r="L28" s="146" t="s">
        <v>187</v>
      </c>
      <c r="M28" s="148"/>
    </row>
    <row r="29" spans="1:13" ht="22.5" customHeight="1" thickTop="1">
      <c r="A29" s="133"/>
      <c r="B29" s="372" t="s">
        <v>79</v>
      </c>
      <c r="C29" s="373"/>
      <c r="D29" s="373"/>
      <c r="E29" s="373"/>
      <c r="F29" s="217">
        <f ca="1">IF(G29&lt;&gt;0,IFERROR(INDIRECT("個票"&amp;$B24&amp;"！$AA$13"),""),0)</f>
        <v>0</v>
      </c>
      <c r="G29" s="217">
        <f>SUM(G24:G28)</f>
        <v>0</v>
      </c>
      <c r="H29" s="217">
        <f>SUM(H24:H28)</f>
        <v>0</v>
      </c>
      <c r="I29" s="217">
        <f t="shared" ref="I29" ca="1" si="3">IF(J29&lt;&gt;0,IFERROR(INDIRECT("個票"&amp;$B29&amp;"！$AA$13"),""),0)</f>
        <v>0</v>
      </c>
      <c r="J29" s="217">
        <f>SUM(J24:J28)</f>
        <v>0</v>
      </c>
      <c r="K29" s="217">
        <f>SUM(K24:K28)</f>
        <v>0</v>
      </c>
      <c r="L29" s="139"/>
      <c r="M29" s="142"/>
    </row>
    <row r="30" spans="1:13" ht="22.5" customHeight="1">
      <c r="A30" s="133"/>
      <c r="B30" s="481">
        <v>5</v>
      </c>
      <c r="C30" s="481" t="str">
        <f ca="1">IFERROR(INDIRECT("個票"&amp;$B30&amp;"！$AG$4"),"")</f>
        <v/>
      </c>
      <c r="D30" s="481" t="str">
        <f ca="1">IFERROR(INDIRECT("個票"&amp;$B30&amp;"！$L$4"),"")</f>
        <v/>
      </c>
      <c r="E30" s="481" t="str">
        <f ca="1">IFERROR(INDIRECT("個票"&amp;$B30&amp;"！$L$5"),"")</f>
        <v/>
      </c>
      <c r="F30" s="139"/>
      <c r="G30" s="216"/>
      <c r="H30" s="217"/>
      <c r="I30" s="142"/>
      <c r="J30" s="216"/>
      <c r="K30" s="216"/>
      <c r="L30" s="141" t="s">
        <v>187</v>
      </c>
      <c r="M30" s="143"/>
    </row>
    <row r="31" spans="1:13" ht="22.5" customHeight="1">
      <c r="A31" s="133"/>
      <c r="B31" s="482"/>
      <c r="C31" s="482"/>
      <c r="D31" s="482"/>
      <c r="E31" s="482"/>
      <c r="F31" s="139"/>
      <c r="G31" s="140"/>
      <c r="H31" s="141"/>
      <c r="I31" s="142"/>
      <c r="J31" s="140"/>
      <c r="K31" s="140"/>
      <c r="L31" s="141" t="s">
        <v>187</v>
      </c>
      <c r="M31" s="143"/>
    </row>
    <row r="32" spans="1:13" ht="22.5" customHeight="1">
      <c r="A32" s="133"/>
      <c r="B32" s="482"/>
      <c r="C32" s="482"/>
      <c r="D32" s="482"/>
      <c r="E32" s="482"/>
      <c r="F32" s="139"/>
      <c r="G32" s="140"/>
      <c r="H32" s="141"/>
      <c r="I32" s="142"/>
      <c r="J32" s="140"/>
      <c r="K32" s="140"/>
      <c r="L32" s="141" t="s">
        <v>187</v>
      </c>
      <c r="M32" s="143"/>
    </row>
    <row r="33" spans="1:13" ht="22.5" customHeight="1">
      <c r="A33" s="133"/>
      <c r="B33" s="482"/>
      <c r="C33" s="482"/>
      <c r="D33" s="482"/>
      <c r="E33" s="482"/>
      <c r="F33" s="139"/>
      <c r="G33" s="140"/>
      <c r="H33" s="141"/>
      <c r="I33" s="142"/>
      <c r="J33" s="140"/>
      <c r="K33" s="140"/>
      <c r="L33" s="141" t="s">
        <v>187</v>
      </c>
      <c r="M33" s="143"/>
    </row>
    <row r="34" spans="1:13" ht="22.5" customHeight="1" thickBot="1">
      <c r="A34" s="133"/>
      <c r="B34" s="483"/>
      <c r="C34" s="483"/>
      <c r="D34" s="483"/>
      <c r="E34" s="483"/>
      <c r="F34" s="144"/>
      <c r="G34" s="145"/>
      <c r="H34" s="146"/>
      <c r="I34" s="147"/>
      <c r="J34" s="145"/>
      <c r="K34" s="146"/>
      <c r="L34" s="146" t="s">
        <v>187</v>
      </c>
      <c r="M34" s="148"/>
    </row>
    <row r="35" spans="1:13" ht="22.5" customHeight="1" thickTop="1">
      <c r="A35" s="133"/>
      <c r="B35" s="372" t="s">
        <v>79</v>
      </c>
      <c r="C35" s="373"/>
      <c r="D35" s="373"/>
      <c r="E35" s="373"/>
      <c r="F35" s="217">
        <f ca="1">IF(G35&lt;&gt;0,IFERROR(INDIRECT("個票"&amp;$B30&amp;"！$AA$13"),""),0)</f>
        <v>0</v>
      </c>
      <c r="G35" s="217">
        <f>SUM(G30:G34)</f>
        <v>0</v>
      </c>
      <c r="H35" s="217">
        <f>SUM(H30:H34)</f>
        <v>0</v>
      </c>
      <c r="I35" s="217">
        <f t="shared" ref="I35" ca="1" si="4">IF(J35&lt;&gt;0,IFERROR(INDIRECT("個票"&amp;$B35&amp;"！$AA$13"),""),0)</f>
        <v>0</v>
      </c>
      <c r="J35" s="217">
        <f>SUM(J30:J34)</f>
        <v>0</v>
      </c>
      <c r="K35" s="217">
        <f>SUM(K30:K34)</f>
        <v>0</v>
      </c>
      <c r="L35" s="139"/>
      <c r="M35" s="142"/>
    </row>
    <row r="36" spans="1:13" ht="22.5" customHeight="1">
      <c r="A36" s="133"/>
      <c r="B36" s="149"/>
      <c r="C36" s="149"/>
      <c r="D36" s="149"/>
      <c r="E36" s="149"/>
      <c r="F36" s="150"/>
      <c r="G36" s="150"/>
      <c r="H36" s="150"/>
      <c r="I36" s="150"/>
      <c r="J36" s="150"/>
      <c r="K36" s="150"/>
      <c r="L36" s="150"/>
      <c r="M36" s="150"/>
    </row>
    <row r="37" spans="1:13" s="89" customFormat="1" ht="18" customHeight="1">
      <c r="A37" s="133" t="s">
        <v>78</v>
      </c>
      <c r="B37" s="133"/>
      <c r="C37" s="133"/>
      <c r="D37" s="133"/>
      <c r="E37" s="151"/>
      <c r="F37" s="151"/>
      <c r="G37" s="151"/>
      <c r="H37" s="151"/>
      <c r="I37" s="151"/>
      <c r="J37" s="151"/>
      <c r="K37" s="151"/>
      <c r="L37" s="151"/>
      <c r="M37" s="151"/>
    </row>
    <row r="38" spans="1:13" s="89" customFormat="1" ht="18" customHeight="1">
      <c r="A38" s="133"/>
      <c r="B38" s="152">
        <v>1</v>
      </c>
      <c r="C38" s="153" t="s">
        <v>241</v>
      </c>
      <c r="D38" s="133"/>
      <c r="E38" s="151"/>
      <c r="F38" s="151"/>
      <c r="G38" s="151"/>
      <c r="H38" s="151"/>
      <c r="I38" s="151"/>
      <c r="J38" s="151"/>
      <c r="K38" s="151"/>
      <c r="L38" s="151"/>
      <c r="M38" s="151"/>
    </row>
    <row r="39" spans="1:13" s="89" customFormat="1" ht="16.5" customHeight="1">
      <c r="A39" s="133"/>
      <c r="B39" s="154">
        <v>2</v>
      </c>
      <c r="C39" s="155" t="s">
        <v>188</v>
      </c>
      <c r="D39" s="133"/>
      <c r="E39" s="151"/>
      <c r="F39" s="151"/>
      <c r="G39" s="151"/>
      <c r="H39" s="151"/>
      <c r="I39" s="151"/>
      <c r="J39" s="151"/>
      <c r="K39" s="151"/>
      <c r="L39" s="151"/>
      <c r="M39" s="151"/>
    </row>
    <row r="40" spans="1:13" s="115" customFormat="1" ht="16.5" customHeight="1">
      <c r="A40" s="156"/>
      <c r="B40" s="157">
        <v>3</v>
      </c>
      <c r="C40" s="158" t="s">
        <v>189</v>
      </c>
      <c r="D40" s="156"/>
      <c r="E40" s="159"/>
      <c r="F40" s="159"/>
      <c r="G40" s="159"/>
      <c r="H40" s="159"/>
      <c r="I40" s="159"/>
      <c r="J40" s="159"/>
      <c r="K40" s="159"/>
      <c r="L40" s="159"/>
      <c r="M40" s="159"/>
    </row>
    <row r="41" spans="1:13" s="115" customFormat="1" ht="16.5" customHeight="1">
      <c r="A41" s="156"/>
      <c r="B41" s="157">
        <v>4</v>
      </c>
      <c r="C41" s="158" t="s">
        <v>190</v>
      </c>
      <c r="D41" s="156"/>
      <c r="E41" s="159"/>
      <c r="F41" s="159"/>
      <c r="G41" s="159"/>
      <c r="H41" s="159"/>
      <c r="I41" s="159"/>
      <c r="J41" s="159"/>
      <c r="K41" s="159"/>
      <c r="L41" s="159"/>
      <c r="M41" s="159"/>
    </row>
    <row r="42" spans="1:13" s="115" customFormat="1" ht="16.5" customHeight="1">
      <c r="A42" s="156"/>
      <c r="B42" s="160">
        <v>5</v>
      </c>
      <c r="C42" s="161" t="s">
        <v>191</v>
      </c>
      <c r="D42" s="156"/>
      <c r="E42" s="159"/>
      <c r="F42" s="159"/>
      <c r="G42" s="159"/>
      <c r="H42" s="159"/>
      <c r="I42" s="159"/>
      <c r="J42" s="159"/>
      <c r="K42" s="159"/>
      <c r="L42" s="159"/>
      <c r="M42" s="159"/>
    </row>
    <row r="43" spans="1:13" s="115" customFormat="1" ht="16.5" customHeight="1">
      <c r="A43" s="156"/>
      <c r="B43" s="160">
        <v>6</v>
      </c>
      <c r="C43" s="161" t="s">
        <v>192</v>
      </c>
      <c r="D43" s="156"/>
      <c r="E43" s="159"/>
      <c r="F43" s="159"/>
      <c r="G43" s="159"/>
      <c r="H43" s="159"/>
      <c r="I43" s="159"/>
      <c r="J43" s="159"/>
      <c r="K43" s="159"/>
      <c r="L43" s="159"/>
      <c r="M43" s="159"/>
    </row>
    <row r="44" spans="1:13" s="89" customFormat="1" ht="16.5" customHeight="1">
      <c r="A44" s="151"/>
      <c r="B44" s="160">
        <v>7</v>
      </c>
      <c r="C44" s="161" t="s">
        <v>193</v>
      </c>
      <c r="D44" s="151"/>
      <c r="E44" s="151"/>
      <c r="F44" s="151"/>
      <c r="G44" s="151"/>
      <c r="H44" s="151"/>
      <c r="I44" s="151"/>
      <c r="J44" s="151"/>
      <c r="K44" s="151"/>
      <c r="L44" s="151"/>
      <c r="M44" s="151"/>
    </row>
    <row r="45" spans="1:13" s="89" customFormat="1" ht="16.5" customHeight="1">
      <c r="A45" s="151"/>
      <c r="B45" s="160">
        <v>8</v>
      </c>
      <c r="C45" s="134" t="s">
        <v>194</v>
      </c>
      <c r="D45" s="151"/>
      <c r="E45" s="151"/>
      <c r="F45" s="151"/>
      <c r="G45" s="151"/>
      <c r="H45" s="151"/>
      <c r="I45" s="151"/>
      <c r="J45" s="151"/>
      <c r="K45" s="151"/>
      <c r="L45" s="151"/>
      <c r="M45" s="151"/>
    </row>
    <row r="46" spans="1:13" s="89" customFormat="1" ht="22.5" customHeight="1">
      <c r="A46" s="162"/>
      <c r="B46" s="162"/>
      <c r="C46" s="162"/>
      <c r="D46" s="162"/>
      <c r="E46" s="162"/>
      <c r="F46" s="162"/>
      <c r="G46" s="162"/>
      <c r="H46" s="162"/>
      <c r="I46" s="162"/>
      <c r="J46" s="162"/>
      <c r="K46" s="162"/>
      <c r="L46" s="162"/>
      <c r="M46" s="162"/>
    </row>
    <row r="47" spans="1:13" s="89" customFormat="1" ht="22.5" customHeight="1">
      <c r="A47" s="162"/>
      <c r="B47" s="162"/>
      <c r="C47" s="162"/>
      <c r="D47" s="162"/>
      <c r="E47" s="162"/>
      <c r="F47" s="162"/>
      <c r="G47" s="162"/>
      <c r="H47" s="162"/>
      <c r="I47" s="162"/>
      <c r="J47" s="162"/>
      <c r="K47" s="162"/>
      <c r="L47" s="162"/>
      <c r="M47" s="162"/>
    </row>
    <row r="48" spans="1:13" s="89" customFormat="1" ht="22.5" customHeight="1">
      <c r="A48" s="162"/>
      <c r="B48" s="162"/>
      <c r="C48" s="162"/>
      <c r="D48" s="162"/>
      <c r="E48" s="162"/>
      <c r="F48" s="162"/>
      <c r="G48" s="162"/>
      <c r="H48" s="162"/>
      <c r="I48" s="162"/>
      <c r="J48" s="162"/>
      <c r="K48" s="162"/>
      <c r="L48" s="162"/>
      <c r="M48" s="162"/>
    </row>
    <row r="49" spans="1:13" s="89" customFormat="1" ht="22.5" customHeight="1">
      <c r="A49" s="162"/>
      <c r="B49" s="162"/>
      <c r="C49" s="162"/>
      <c r="D49" s="162"/>
      <c r="E49" s="162"/>
      <c r="F49" s="162"/>
      <c r="G49" s="162"/>
      <c r="H49" s="162"/>
      <c r="I49" s="162"/>
      <c r="J49" s="162"/>
      <c r="K49" s="162"/>
      <c r="L49" s="162"/>
      <c r="M49" s="162"/>
    </row>
    <row r="50" spans="1:13" s="89" customFormat="1" ht="22.5" customHeight="1">
      <c r="A50" s="162"/>
      <c r="B50" s="162"/>
      <c r="C50" s="162"/>
      <c r="D50" s="162"/>
      <c r="E50" s="162"/>
      <c r="F50" s="162"/>
      <c r="G50" s="162"/>
      <c r="H50" s="162"/>
      <c r="I50" s="162"/>
      <c r="J50" s="162"/>
      <c r="K50" s="162"/>
      <c r="L50" s="162"/>
      <c r="M50" s="162"/>
    </row>
    <row r="51" spans="1:13" s="89" customFormat="1" ht="22.5" customHeight="1">
      <c r="A51" s="162"/>
      <c r="B51" s="162"/>
      <c r="C51" s="162"/>
      <c r="D51" s="162"/>
      <c r="E51" s="162"/>
      <c r="F51" s="162"/>
      <c r="G51" s="162"/>
      <c r="H51" s="162"/>
      <c r="I51" s="162"/>
      <c r="J51" s="162"/>
      <c r="K51" s="162"/>
      <c r="L51" s="162"/>
      <c r="M51" s="162"/>
    </row>
    <row r="52" spans="1:13" s="89" customFormat="1" ht="22.5" customHeight="1">
      <c r="A52" s="162"/>
      <c r="B52" s="162"/>
      <c r="C52" s="162"/>
      <c r="D52" s="162"/>
      <c r="E52" s="162"/>
      <c r="F52" s="162"/>
      <c r="G52" s="162"/>
      <c r="H52" s="162"/>
      <c r="I52" s="162"/>
      <c r="J52" s="162"/>
      <c r="K52" s="162"/>
      <c r="L52" s="162"/>
      <c r="M52" s="162"/>
    </row>
    <row r="53" spans="1:13" s="89" customFormat="1" ht="22.5" customHeight="1">
      <c r="A53" s="162"/>
      <c r="B53" s="162"/>
      <c r="C53" s="162"/>
      <c r="D53" s="162"/>
      <c r="E53" s="162"/>
      <c r="F53" s="162"/>
      <c r="G53" s="162"/>
      <c r="H53" s="162"/>
      <c r="I53" s="162"/>
      <c r="J53" s="162"/>
      <c r="K53" s="162"/>
      <c r="L53" s="162"/>
      <c r="M53" s="162"/>
    </row>
    <row r="54" spans="1:13" s="89" customFormat="1" ht="22.5" customHeight="1">
      <c r="A54" s="162"/>
      <c r="B54" s="162"/>
      <c r="C54" s="162"/>
      <c r="D54" s="162"/>
      <c r="E54" s="162"/>
      <c r="F54" s="162"/>
      <c r="G54" s="162"/>
      <c r="H54" s="162"/>
      <c r="I54" s="162"/>
      <c r="J54" s="162"/>
      <c r="K54" s="162"/>
      <c r="L54" s="162"/>
      <c r="M54" s="162"/>
    </row>
  </sheetData>
  <mergeCells count="33">
    <mergeCell ref="B12:B16"/>
    <mergeCell ref="E30:E34"/>
    <mergeCell ref="D12:D16"/>
    <mergeCell ref="E12:E16"/>
    <mergeCell ref="C12:C16"/>
    <mergeCell ref="B17:E17"/>
    <mergeCell ref="B35:E35"/>
    <mergeCell ref="B18:B22"/>
    <mergeCell ref="C18:C22"/>
    <mergeCell ref="D18:D22"/>
    <mergeCell ref="E18:E22"/>
    <mergeCell ref="B23:E23"/>
    <mergeCell ref="B24:B28"/>
    <mergeCell ref="C24:C28"/>
    <mergeCell ref="D24:D28"/>
    <mergeCell ref="E24:E28"/>
    <mergeCell ref="B29:E29"/>
    <mergeCell ref="B30:B34"/>
    <mergeCell ref="D30:D34"/>
    <mergeCell ref="C30:C34"/>
    <mergeCell ref="B11:E11"/>
    <mergeCell ref="L4:L5"/>
    <mergeCell ref="M4:M5"/>
    <mergeCell ref="B6:B10"/>
    <mergeCell ref="C6:C10"/>
    <mergeCell ref="D6:D10"/>
    <mergeCell ref="E6:E10"/>
    <mergeCell ref="B4:B5"/>
    <mergeCell ref="C4:C5"/>
    <mergeCell ref="D4:D5"/>
    <mergeCell ref="E4:E5"/>
    <mergeCell ref="F4:H4"/>
    <mergeCell ref="I4:K4"/>
  </mergeCells>
  <phoneticPr fontId="2"/>
  <dataValidations count="1">
    <dataValidation type="list" errorStyle="warning" allowBlank="1" showDropDown="1" showInputMessage="1" showErrorMessage="1" sqref="E6 E12 E18 E24 E30">
      <formula1>#REF!</formula1>
    </dataValidation>
  </dataValidations>
  <pageMargins left="0.19685039370078741" right="0.19685039370078741" top="0.39370078740157483" bottom="0.39370078740157483" header="0" footer="0"/>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P36" sqref="P36"/>
    </sheetView>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総括表</vt:lpstr>
      <vt:lpstr>申請額一覧(自動計算) </vt:lpstr>
      <vt:lpstr>個票1</vt:lpstr>
      <vt:lpstr>個票2</vt:lpstr>
      <vt:lpstr>令和４年度交付額一覧</vt:lpstr>
      <vt:lpstr>※個票を追加する場合、個票〇（〇は数字）としてください。</vt:lpstr>
      <vt:lpstr>'（はじめにお読みください）'!Print_Area</vt:lpstr>
      <vt:lpstr>個票1!Print_Area</vt:lpstr>
      <vt:lpstr>個票2!Print_Area</vt:lpstr>
      <vt:lpstr>'申請額一覧(自動計算) '!Print_Area</vt:lpstr>
      <vt:lpstr>総括表!Print_Area</vt:lpstr>
      <vt:lpstr>令和４年度交付額一覧!Print_Area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福岡県</cp:lastModifiedBy>
  <cp:lastPrinted>2023-06-26T09:51:14Z</cp:lastPrinted>
  <dcterms:created xsi:type="dcterms:W3CDTF">2018-06-19T01:27:02Z</dcterms:created>
  <dcterms:modified xsi:type="dcterms:W3CDTF">2023-08-14T03:46:00Z</dcterms:modified>
</cp:coreProperties>
</file>