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70" windowHeight="8445" tabRatio="851" activeTab="0"/>
  </bookViews>
  <sheets>
    <sheet name="費用構成" sheetId="1" r:id="rId1"/>
  </sheets>
  <definedNames>
    <definedName name="_xlnm.Print_Area" localSheetId="0">'費用構成'!$B$1:$Q$12</definedName>
  </definedNames>
  <calcPr fullCalcOnLoad="1"/>
</workbook>
</file>

<file path=xl/sharedStrings.xml><?xml version="1.0" encoding="utf-8"?>
<sst xmlns="http://schemas.openxmlformats.org/spreadsheetml/2006/main" count="23" uniqueCount="23">
  <si>
    <t>（９）費用構成</t>
  </si>
  <si>
    <t>事業体名</t>
  </si>
  <si>
    <t>人件費
（千円）</t>
  </si>
  <si>
    <t>動力費
（千円）</t>
  </si>
  <si>
    <t>修繕費
（千円）</t>
  </si>
  <si>
    <t>薬品費
（千円）</t>
  </si>
  <si>
    <t>支払利息
（千円）</t>
  </si>
  <si>
    <t>減価償却費
（千円）</t>
  </si>
  <si>
    <t>受水費
（千円）</t>
  </si>
  <si>
    <t>その他
（千円）</t>
  </si>
  <si>
    <t>計
（千円）</t>
  </si>
  <si>
    <t>受託工事費
Ｂ
（千円）</t>
  </si>
  <si>
    <t>合計
Ａ
（千円）</t>
  </si>
  <si>
    <t>給水収益
Ｃ
（千円）</t>
  </si>
  <si>
    <t>年間有収水量
Ｄ
（千ｍ3）</t>
  </si>
  <si>
    <t>給水原価
(A-B)/D
（円/ｍ3）</t>
  </si>
  <si>
    <t>平均供給単価
Ｃ/Ｄ
（円/ｍ3）</t>
  </si>
  <si>
    <t>山神水道
企業団</t>
  </si>
  <si>
    <t>福岡県南広域
水道企業団</t>
  </si>
  <si>
    <t>福岡地区
水道企業団</t>
  </si>
  <si>
    <t>宗像地区
水道企業団</t>
  </si>
  <si>
    <t>田川地区
水道企業団</t>
  </si>
  <si>
    <t>京築地区
水道企業団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</si>
</sst>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計&quot;\ \(\ #\ \)"/>
    <numFmt numFmtId="179" formatCode="&quot;計&quot;\(#\)"/>
    <numFmt numFmtId="180" formatCode="&quot;計&quot;\ \ \(#\)"/>
    <numFmt numFmtId="181" formatCode="&quot;県計&quot;\ \(\ #\ \)"/>
    <numFmt numFmtId="182" formatCode="#,##0.0;[Red]\-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#,##0.0"/>
    <numFmt numFmtId="189" formatCode="#,##0;&quot;△ &quot;#,##0"/>
    <numFmt numFmtId="190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distributed" vertical="center" wrapText="1"/>
    </xf>
    <xf numFmtId="38" fontId="0" fillId="0" borderId="1" xfId="17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"/>
  <sheetViews>
    <sheetView showGridLines="0" tabSelected="1" workbookViewId="0" topLeftCell="A1">
      <pane xSplit="2" topLeftCell="C1" activePane="topRight" state="frozen"/>
      <selection pane="topLeft" activeCell="A1" sqref="A1"/>
      <selection pane="topRight" activeCell="C14" sqref="C14"/>
    </sheetView>
  </sheetViews>
  <sheetFormatPr defaultColWidth="9.00390625" defaultRowHeight="13.5"/>
  <cols>
    <col min="1" max="1" width="3.625" style="0" customWidth="1"/>
    <col min="2" max="2" width="13.00390625" style="0" bestFit="1" customWidth="1"/>
    <col min="3" max="3" width="10.25390625" style="0" bestFit="1" customWidth="1"/>
    <col min="4" max="5" width="9.25390625" style="0" bestFit="1" customWidth="1"/>
    <col min="6" max="6" width="7.875" style="0" bestFit="1" customWidth="1"/>
    <col min="7" max="7" width="10.25390625" style="0" bestFit="1" customWidth="1"/>
    <col min="8" max="8" width="11.00390625" style="0" bestFit="1" customWidth="1"/>
    <col min="9" max="11" width="10.25390625" style="0" bestFit="1" customWidth="1"/>
    <col min="12" max="12" width="11.00390625" style="0" bestFit="1" customWidth="1"/>
    <col min="13" max="14" width="10.25390625" style="0" bestFit="1" customWidth="1"/>
    <col min="15" max="15" width="13.00390625" style="0" bestFit="1" customWidth="1"/>
    <col min="17" max="17" width="13.00390625" style="0" bestFit="1" customWidth="1"/>
  </cols>
  <sheetData>
    <row r="1" ht="13.5">
      <c r="B1" t="s">
        <v>0</v>
      </c>
    </row>
    <row r="3" spans="2:17" ht="40.5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</row>
    <row r="4" spans="2:17" ht="27">
      <c r="B4" s="3" t="s">
        <v>17</v>
      </c>
      <c r="C4" s="4">
        <v>120337</v>
      </c>
      <c r="D4" s="4">
        <v>4120</v>
      </c>
      <c r="E4" s="4">
        <v>19514</v>
      </c>
      <c r="F4" s="4">
        <v>10428</v>
      </c>
      <c r="G4" s="4">
        <v>59350</v>
      </c>
      <c r="H4" s="4">
        <v>137714</v>
      </c>
      <c r="I4" s="4"/>
      <c r="J4" s="4">
        <v>90460</v>
      </c>
      <c r="K4" s="4">
        <f aca="true" t="shared" si="0" ref="K4:K9">SUM(C4:J4)</f>
        <v>441923</v>
      </c>
      <c r="L4" s="4"/>
      <c r="M4" s="4">
        <f aca="true" t="shared" si="1" ref="M4:M9">K4+L4</f>
        <v>441923</v>
      </c>
      <c r="N4" s="4">
        <v>506391</v>
      </c>
      <c r="O4" s="4">
        <v>6617</v>
      </c>
      <c r="P4" s="5">
        <f aca="true" t="shared" si="2" ref="P4:P9">(M4-L4)/O4</f>
        <v>66.78600574278374</v>
      </c>
      <c r="Q4" s="6">
        <f aca="true" t="shared" si="3" ref="Q4:Q9">N4/O4</f>
        <v>76.5287894816382</v>
      </c>
    </row>
    <row r="5" spans="2:17" ht="27">
      <c r="B5" s="3" t="s">
        <v>18</v>
      </c>
      <c r="C5" s="4">
        <v>348860</v>
      </c>
      <c r="D5" s="4">
        <v>162239</v>
      </c>
      <c r="E5" s="4">
        <v>107158</v>
      </c>
      <c r="F5" s="4">
        <v>52375</v>
      </c>
      <c r="G5" s="4">
        <v>529244</v>
      </c>
      <c r="H5" s="4">
        <v>816755</v>
      </c>
      <c r="I5" s="4"/>
      <c r="J5" s="4">
        <v>375655</v>
      </c>
      <c r="K5" s="4">
        <f t="shared" si="0"/>
        <v>2392286</v>
      </c>
      <c r="L5" s="4"/>
      <c r="M5" s="4">
        <f t="shared" si="1"/>
        <v>2392286</v>
      </c>
      <c r="N5" s="4">
        <v>2339946</v>
      </c>
      <c r="O5" s="4">
        <v>33685</v>
      </c>
      <c r="P5" s="5">
        <f t="shared" si="2"/>
        <v>71.01932610954431</v>
      </c>
      <c r="Q5" s="6">
        <f t="shared" si="3"/>
        <v>69.46551877690366</v>
      </c>
    </row>
    <row r="6" spans="2:17" ht="27">
      <c r="B6" s="3" t="s">
        <v>19</v>
      </c>
      <c r="C6" s="4">
        <v>573261</v>
      </c>
      <c r="D6" s="4">
        <v>118468</v>
      </c>
      <c r="E6" s="4">
        <v>90546</v>
      </c>
      <c r="F6" s="4">
        <v>101500</v>
      </c>
      <c r="G6" s="4">
        <v>2690653</v>
      </c>
      <c r="H6" s="4">
        <v>3358345</v>
      </c>
      <c r="I6" s="4"/>
      <c r="J6" s="4">
        <v>1488957</v>
      </c>
      <c r="K6" s="4">
        <f t="shared" si="0"/>
        <v>8421730</v>
      </c>
      <c r="L6" s="4"/>
      <c r="M6" s="4">
        <f t="shared" si="1"/>
        <v>8421730</v>
      </c>
      <c r="N6" s="4">
        <v>9059723</v>
      </c>
      <c r="O6" s="4">
        <v>70231</v>
      </c>
      <c r="P6" s="5">
        <f t="shared" si="2"/>
        <v>119.91471002833507</v>
      </c>
      <c r="Q6" s="6">
        <f t="shared" si="3"/>
        <v>128.99891785678687</v>
      </c>
    </row>
    <row r="7" spans="2:17" ht="27">
      <c r="B7" s="3" t="s">
        <v>20</v>
      </c>
      <c r="C7" s="4">
        <v>140397</v>
      </c>
      <c r="D7" s="4">
        <v>55018</v>
      </c>
      <c r="E7" s="4">
        <v>125064</v>
      </c>
      <c r="F7" s="4">
        <v>15992</v>
      </c>
      <c r="G7" s="4">
        <v>358767</v>
      </c>
      <c r="H7" s="4">
        <v>259726</v>
      </c>
      <c r="I7" s="4"/>
      <c r="J7" s="4">
        <v>85829</v>
      </c>
      <c r="K7" s="4">
        <f t="shared" si="0"/>
        <v>1040793</v>
      </c>
      <c r="L7" s="4"/>
      <c r="M7" s="4">
        <f t="shared" si="1"/>
        <v>1040793</v>
      </c>
      <c r="N7" s="4">
        <v>1213980</v>
      </c>
      <c r="O7" s="4">
        <v>7121</v>
      </c>
      <c r="P7" s="5">
        <f t="shared" si="2"/>
        <v>146.1582642887235</v>
      </c>
      <c r="Q7" s="6">
        <f t="shared" si="3"/>
        <v>170.47886532790338</v>
      </c>
    </row>
    <row r="8" spans="2:17" ht="27">
      <c r="B8" s="3" t="s">
        <v>21</v>
      </c>
      <c r="C8" s="4">
        <v>25212</v>
      </c>
      <c r="D8" s="4">
        <v>27001</v>
      </c>
      <c r="E8" s="4">
        <v>5535</v>
      </c>
      <c r="F8" s="4">
        <v>4414</v>
      </c>
      <c r="G8" s="4">
        <v>16599</v>
      </c>
      <c r="H8" s="4">
        <v>147129</v>
      </c>
      <c r="I8" s="4">
        <v>467764</v>
      </c>
      <c r="J8" s="4">
        <v>54490</v>
      </c>
      <c r="K8" s="4">
        <f t="shared" si="0"/>
        <v>748144</v>
      </c>
      <c r="L8" s="4"/>
      <c r="M8" s="4">
        <f t="shared" si="1"/>
        <v>748144</v>
      </c>
      <c r="N8" s="4">
        <v>515088</v>
      </c>
      <c r="O8" s="4">
        <v>5365</v>
      </c>
      <c r="P8" s="5">
        <f t="shared" si="2"/>
        <v>139.44902143522833</v>
      </c>
      <c r="Q8" s="6">
        <f t="shared" si="3"/>
        <v>96.0089468779124</v>
      </c>
    </row>
    <row r="9" spans="2:17" ht="27">
      <c r="B9" s="3" t="s">
        <v>22</v>
      </c>
      <c r="C9" s="4">
        <v>57105</v>
      </c>
      <c r="D9" s="4">
        <v>4452</v>
      </c>
      <c r="E9" s="4">
        <v>18079</v>
      </c>
      <c r="F9" s="4">
        <v>5580</v>
      </c>
      <c r="G9" s="4">
        <v>180264</v>
      </c>
      <c r="H9" s="4">
        <v>226986</v>
      </c>
      <c r="I9" s="4"/>
      <c r="J9" s="4">
        <v>125921</v>
      </c>
      <c r="K9" s="4">
        <f t="shared" si="0"/>
        <v>618387</v>
      </c>
      <c r="L9" s="4"/>
      <c r="M9" s="4">
        <f t="shared" si="1"/>
        <v>618387</v>
      </c>
      <c r="N9" s="4">
        <v>651204</v>
      </c>
      <c r="O9" s="4">
        <v>3460</v>
      </c>
      <c r="P9" s="5">
        <f t="shared" si="2"/>
        <v>178.72456647398843</v>
      </c>
      <c r="Q9" s="6">
        <f t="shared" si="3"/>
        <v>188.2092485549133</v>
      </c>
    </row>
    <row r="10" spans="2:17" ht="13.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2:17" ht="13.5">
      <c r="B11" s="8">
        <f>COUNTA(B4:B10)</f>
        <v>6</v>
      </c>
      <c r="C11" s="9">
        <f aca="true" t="shared" si="4" ref="C11:O11">SUM(C4:C10)</f>
        <v>1265172</v>
      </c>
      <c r="D11" s="9">
        <f t="shared" si="4"/>
        <v>371298</v>
      </c>
      <c r="E11" s="9">
        <f t="shared" si="4"/>
        <v>365896</v>
      </c>
      <c r="F11" s="9">
        <f t="shared" si="4"/>
        <v>190289</v>
      </c>
      <c r="G11" s="9">
        <f t="shared" si="4"/>
        <v>3834877</v>
      </c>
      <c r="H11" s="9">
        <f t="shared" si="4"/>
        <v>4946655</v>
      </c>
      <c r="I11" s="9">
        <f t="shared" si="4"/>
        <v>467764</v>
      </c>
      <c r="J11" s="9">
        <f t="shared" si="4"/>
        <v>2221312</v>
      </c>
      <c r="K11" s="9">
        <f t="shared" si="4"/>
        <v>13663263</v>
      </c>
      <c r="L11" s="9">
        <f t="shared" si="4"/>
        <v>0</v>
      </c>
      <c r="M11" s="9">
        <f t="shared" si="4"/>
        <v>13663263</v>
      </c>
      <c r="N11" s="9">
        <f t="shared" si="4"/>
        <v>14286332</v>
      </c>
      <c r="O11" s="9">
        <f t="shared" si="4"/>
        <v>126479</v>
      </c>
      <c r="P11" s="5">
        <f>(M11-L11)/O11</f>
        <v>108.0279176780335</v>
      </c>
      <c r="Q11" s="6">
        <f>N11/O11</f>
        <v>112.95418211718942</v>
      </c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2005-11-14T01:37:13Z</cp:lastPrinted>
  <dcterms:created xsi:type="dcterms:W3CDTF">2005-10-06T01:31:39Z</dcterms:created>
  <dcterms:modified xsi:type="dcterms:W3CDTF">2005-12-16T02:18:42Z</dcterms:modified>
  <cp:category/>
  <cp:version/>
  <cp:contentType/>
  <cp:contentStatus/>
</cp:coreProperties>
</file>