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9000" activeTab="10"/>
  </bookViews>
  <sheets>
    <sheet name="うんしゅうみかん" sheetId="1" r:id="rId1"/>
    <sheet name="りんご" sheetId="2" r:id="rId2"/>
    <sheet name="ぶどう" sheetId="3" r:id="rId3"/>
    <sheet name="なし" sheetId="4" r:id="rId4"/>
    <sheet name="もも" sheetId="5" r:id="rId5"/>
    <sheet name="ネクタリン・すもも" sheetId="6" r:id="rId6"/>
    <sheet name="うめ" sheetId="7" r:id="rId7"/>
    <sheet name="びわ" sheetId="8" r:id="rId8"/>
    <sheet name="かき" sheetId="9" r:id="rId9"/>
    <sheet name="くり" sheetId="10" r:id="rId10"/>
    <sheet name="ｷｳｲﾌﾙｰﾂ" sheetId="11" r:id="rId11"/>
  </sheets>
  <externalReferences>
    <externalReference r:id="rId14"/>
  </externalReferences>
  <definedNames>
    <definedName name="\A" localSheetId="6">#REF!</definedName>
    <definedName name="\A" localSheetId="0">'うんしゅうみかん'!#REF!</definedName>
    <definedName name="\A" localSheetId="8">'かき'!#REF!</definedName>
    <definedName name="\A" localSheetId="10">'ｷｳｲﾌﾙｰﾂ'!#REF!</definedName>
    <definedName name="\A" localSheetId="9">'くり'!#REF!</definedName>
    <definedName name="\A" localSheetId="3">'なし'!#REF!</definedName>
    <definedName name="\A" localSheetId="7">'びわ'!#REF!</definedName>
    <definedName name="\A" localSheetId="2">'ぶどう'!#REF!</definedName>
    <definedName name="\A" localSheetId="4">'もも'!#REF!</definedName>
    <definedName name="\A" localSheetId="1">'りんご'!#REF!</definedName>
    <definedName name="\A">#REF!</definedName>
    <definedName name="_xlnm.Print_Area" localSheetId="6">'うめ'!$A$1:$BN$38</definedName>
    <definedName name="_xlnm.Print_Area" localSheetId="0">'うんしゅうみかん'!$A$1:$EB$30</definedName>
    <definedName name="_xlnm.Print_Area" localSheetId="8">'かき'!$A$1:$CC$36</definedName>
    <definedName name="_xlnm.Print_Area" localSheetId="10">'ｷｳｲﾌﾙｰﾂ'!$A$1:$R$31</definedName>
    <definedName name="_xlnm.Print_Area" localSheetId="9">'くり'!$A$1:$AZ$34</definedName>
    <definedName name="_xlnm.Print_Area" localSheetId="3">'なし'!$A$1:$BC$34</definedName>
    <definedName name="_xlnm.Print_Area" localSheetId="5">'ネクタリン・すもも'!$A$1:$S$33</definedName>
    <definedName name="_xlnm.Print_Area" localSheetId="7">'びわ'!$A$1:$X$23</definedName>
    <definedName name="_xlnm.Print_Area" localSheetId="2">'ぶどう'!$A$1:$BP$47</definedName>
    <definedName name="_xlnm.Print_Area" localSheetId="4">'もも'!$A$1:$CT$34</definedName>
    <definedName name="_xlnm.Print_Area" localSheetId="1">'りんご'!$A$1:$BW$20</definedName>
    <definedName name="_xlnm.Print_Titles" localSheetId="2">'ぶどう'!$3:$6</definedName>
    <definedName name="_xlnm.Print_Titles" localSheetId="4">'もも'!$4:$6</definedName>
    <definedName name="_xlnm.Print_Titles" localSheetId="1">'りんご'!$4:$6</definedName>
    <definedName name="ｚ">#REF!</definedName>
  </definedNames>
  <calcPr fullCalcOnLoad="1"/>
</workbook>
</file>

<file path=xl/comments1.xml><?xml version="1.0" encoding="utf-8"?>
<comments xmlns="http://schemas.openxmlformats.org/spreadsheetml/2006/main">
  <authors>
    <author>福岡県</author>
  </authors>
  <commentList>
    <comment ref="EA12" authorId="0">
      <text>
        <r>
          <rPr>
            <b/>
            <sz val="12"/>
            <rFont val="ＭＳ Ｐゴシック"/>
            <family val="3"/>
          </rPr>
          <t>３月１１日修正</t>
        </r>
      </text>
    </comment>
  </commentList>
</comments>
</file>

<file path=xl/comments10.xml><?xml version="1.0" encoding="utf-8"?>
<comments xmlns="http://schemas.openxmlformats.org/spreadsheetml/2006/main">
  <authors>
    <author>福岡県</author>
  </authors>
  <commentList>
    <comment ref="AU31" authorId="0">
      <text>
        <r>
          <rPr>
            <sz val="14"/>
            <rFont val="ＭＳ Ｐゴシック"/>
            <family val="3"/>
          </rPr>
          <t>昔から植わっており、わからないとのこと</t>
        </r>
      </text>
    </comment>
  </commentList>
</comments>
</file>

<file path=xl/comments3.xml><?xml version="1.0" encoding="utf-8"?>
<comments xmlns="http://schemas.openxmlformats.org/spreadsheetml/2006/main">
  <authors>
    <author>福岡県</author>
  </authors>
  <commentList>
    <comment ref="BO42" authorId="0">
      <text>
        <r>
          <rPr>
            <sz val="16"/>
            <rFont val="ＭＳ Ｐゴシック"/>
            <family val="3"/>
          </rPr>
          <t>共販出荷取扱が無く、把握できていない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BK45" authorId="0">
      <text>
        <r>
          <rPr>
            <b/>
            <sz val="14"/>
            <rFont val="ＭＳ Ｐゴシック"/>
            <family val="3"/>
          </rPr>
          <t>島根スイート、マスカットビオレ</t>
        </r>
      </text>
    </comment>
  </commentList>
</comments>
</file>

<file path=xl/comments5.xml><?xml version="1.0" encoding="utf-8"?>
<comments xmlns="http://schemas.openxmlformats.org/spreadsheetml/2006/main">
  <authors>
    <author>福岡県</author>
  </authors>
  <commentList>
    <comment ref="CP25" authorId="0">
      <text>
        <r>
          <rPr>
            <b/>
            <sz val="14"/>
            <rFont val="ＭＳ Ｐゴシック"/>
            <family val="3"/>
          </rPr>
          <t>その他早生</t>
        </r>
      </text>
    </comment>
  </commentList>
</comments>
</file>

<file path=xl/comments7.xml><?xml version="1.0" encoding="utf-8"?>
<comments xmlns="http://schemas.openxmlformats.org/spreadsheetml/2006/main">
  <authors>
    <author>福岡県</author>
  </authors>
  <commentList>
    <comment ref="BI35" authorId="0">
      <text>
        <r>
          <rPr>
            <sz val="14"/>
            <rFont val="ＭＳ Ｐゴシック"/>
            <family val="3"/>
          </rPr>
          <t>昔から植わっているため分からないとのこと</t>
        </r>
      </text>
    </comment>
  </commentList>
</comments>
</file>

<file path=xl/comments8.xml><?xml version="1.0" encoding="utf-8"?>
<comments xmlns="http://schemas.openxmlformats.org/spreadsheetml/2006/main">
  <authors>
    <author>福岡県</author>
  </authors>
  <commentList>
    <comment ref="L9" authorId="0">
      <text>
        <r>
          <rPr>
            <b/>
            <sz val="14"/>
            <rFont val="ＭＳ Ｐゴシック"/>
            <family val="3"/>
          </rPr>
          <t>３月11日確認
０．５に修正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福岡県</author>
  </authors>
  <commentList>
    <comment ref="BX34" authorId="0">
      <text>
        <r>
          <rPr>
            <sz val="14"/>
            <rFont val="ＭＳ Ｐゴシック"/>
            <family val="3"/>
          </rPr>
          <t>昔から植わっており、わからない。</t>
        </r>
      </text>
    </comment>
  </commentList>
</comments>
</file>

<file path=xl/sharedStrings.xml><?xml version="1.0" encoding="utf-8"?>
<sst xmlns="http://schemas.openxmlformats.org/spreadsheetml/2006/main" count="1238" uniqueCount="772">
  <si>
    <t>調査様式 １-1</t>
  </si>
  <si>
    <t>１　果樹品種別生産動向調査　（平成２３年産）</t>
  </si>
  <si>
    <t>品　種　登　録　が　済　ん　で　い　る　も　の</t>
  </si>
  <si>
    <t>品　種　登　録　が　さ　れ　て　い　な　い　も　の</t>
  </si>
  <si>
    <t>栽培面積</t>
  </si>
  <si>
    <t>収穫量</t>
  </si>
  <si>
    <t>出荷量</t>
  </si>
  <si>
    <t>市町村</t>
  </si>
  <si>
    <t>極　　　　　　　早　　　　　　　生</t>
  </si>
  <si>
    <t>早　　　生</t>
  </si>
  <si>
    <t>普　　通</t>
  </si>
  <si>
    <t>晩　　生</t>
  </si>
  <si>
    <t>早　　　　　生</t>
  </si>
  <si>
    <t>普　　　　　通</t>
  </si>
  <si>
    <t>晩　　　生</t>
  </si>
  <si>
    <t>合計</t>
  </si>
  <si>
    <t>大浦
早生</t>
  </si>
  <si>
    <t>徳森
早生</t>
  </si>
  <si>
    <t>楠本
早生</t>
  </si>
  <si>
    <t>宮本
早生</t>
  </si>
  <si>
    <t>堂脇
早生</t>
  </si>
  <si>
    <t>市文
早生</t>
  </si>
  <si>
    <t>高林
早生</t>
  </si>
  <si>
    <t>白浜１号
(田中早生)</t>
  </si>
  <si>
    <t>上野
早生</t>
  </si>
  <si>
    <t>山川
早生</t>
  </si>
  <si>
    <t>日南
１号</t>
  </si>
  <si>
    <t>扇
温州</t>
  </si>
  <si>
    <t>豊福
早生</t>
  </si>
  <si>
    <t>ゆら
早生</t>
  </si>
  <si>
    <t>肥の
あかり</t>
  </si>
  <si>
    <t>肥の
さやか</t>
  </si>
  <si>
    <t>いさお
早生</t>
  </si>
  <si>
    <t>日南
早生</t>
  </si>
  <si>
    <t>日浦
早生</t>
  </si>
  <si>
    <t>みえ紀南１号</t>
  </si>
  <si>
    <t>久
早生</t>
  </si>
  <si>
    <t>山下紅
早生</t>
  </si>
  <si>
    <t>小原紅　
早生</t>
  </si>
  <si>
    <t>肥のあ
けぼの</t>
  </si>
  <si>
    <t>田口
早生</t>
  </si>
  <si>
    <t>太幸
早生</t>
  </si>
  <si>
    <t>曽根
早生</t>
  </si>
  <si>
    <t>北原
早生</t>
  </si>
  <si>
    <t>盛田
温州</t>
  </si>
  <si>
    <t>ﾆｭｰ
則村</t>
  </si>
  <si>
    <t>愛媛
中生</t>
  </si>
  <si>
    <t>古田
温州</t>
  </si>
  <si>
    <t>紀州
葵</t>
  </si>
  <si>
    <t>石地</t>
  </si>
  <si>
    <t>肥の
みらい</t>
  </si>
  <si>
    <t>白川</t>
  </si>
  <si>
    <t>寿太郎
温州</t>
  </si>
  <si>
    <t>紀の国
温州</t>
  </si>
  <si>
    <t>川原</t>
  </si>
  <si>
    <t>岩崎
早生</t>
  </si>
  <si>
    <t>香和
早生</t>
  </si>
  <si>
    <t>今田
早生</t>
  </si>
  <si>
    <t>崎久保
早生</t>
  </si>
  <si>
    <t>秋光
早生</t>
  </si>
  <si>
    <t>谷本
早生</t>
  </si>
  <si>
    <t>橋本
早生</t>
  </si>
  <si>
    <t>日南
１号Ｎ</t>
  </si>
  <si>
    <t>日南
の姫</t>
  </si>
  <si>
    <t>その他</t>
  </si>
  <si>
    <t>青江
早生</t>
  </si>
  <si>
    <t>興津
早生</t>
  </si>
  <si>
    <t>井関
早生</t>
  </si>
  <si>
    <t>宮川
早生</t>
  </si>
  <si>
    <t>興津
３号</t>
  </si>
  <si>
    <t>原口
早生</t>
  </si>
  <si>
    <t>三保
早生</t>
  </si>
  <si>
    <t>山崎
早生</t>
  </si>
  <si>
    <t>持丸
早生</t>
  </si>
  <si>
    <t>松山
早生</t>
  </si>
  <si>
    <t>茶原
早生</t>
  </si>
  <si>
    <t>肥後
早生</t>
  </si>
  <si>
    <t>木村
早生</t>
  </si>
  <si>
    <t>望月</t>
  </si>
  <si>
    <t>坂本
早生</t>
  </si>
  <si>
    <t>曽根系
早生</t>
  </si>
  <si>
    <t>福岡
３号</t>
  </si>
  <si>
    <t>福岡
４号</t>
  </si>
  <si>
    <t>瀬戸
温州</t>
  </si>
  <si>
    <t>宮迫
温州</t>
  </si>
  <si>
    <t>菊間
中生</t>
  </si>
  <si>
    <t>久能
温州</t>
  </si>
  <si>
    <t>橋川
温州</t>
  </si>
  <si>
    <t>興津
５号</t>
  </si>
  <si>
    <t>向山
温州</t>
  </si>
  <si>
    <t>三豊
１号</t>
  </si>
  <si>
    <t>藤中
温州</t>
  </si>
  <si>
    <t>大岩
５号</t>
  </si>
  <si>
    <t>竹内
温州</t>
  </si>
  <si>
    <t>南柑
20号</t>
  </si>
  <si>
    <t>繁田
温州</t>
  </si>
  <si>
    <t>米沢
温州</t>
  </si>
  <si>
    <t>させぼ
温州</t>
  </si>
  <si>
    <t>多以良
中生</t>
  </si>
  <si>
    <t>塚本
温州</t>
  </si>
  <si>
    <t>長橋
温州</t>
  </si>
  <si>
    <t>藤原</t>
  </si>
  <si>
    <t>鹿島
温州</t>
  </si>
  <si>
    <t>伊木力
温州</t>
  </si>
  <si>
    <t>山本
温州</t>
  </si>
  <si>
    <t>俊成
温州</t>
  </si>
  <si>
    <t>松山
温州</t>
  </si>
  <si>
    <t>松田
温州</t>
  </si>
  <si>
    <t>杉山
温州</t>
  </si>
  <si>
    <t>大津
４号</t>
  </si>
  <si>
    <t>田上
温州</t>
  </si>
  <si>
    <t>縄手
温州</t>
  </si>
  <si>
    <t>南柑
４号</t>
  </si>
  <si>
    <t>南柑
11号</t>
  </si>
  <si>
    <t>林
温州</t>
  </si>
  <si>
    <t>伴野
温州</t>
  </si>
  <si>
    <t>尾張系
温州</t>
  </si>
  <si>
    <t>片山
温州</t>
  </si>
  <si>
    <t>阪和系
温州</t>
  </si>
  <si>
    <t>磯野
温州</t>
  </si>
  <si>
    <t>青島
温州</t>
  </si>
  <si>
    <t>石川
温州</t>
  </si>
  <si>
    <t>今村
温州</t>
  </si>
  <si>
    <t>十万
温州</t>
  </si>
  <si>
    <t>大岩
温州</t>
  </si>
  <si>
    <t>丹生系
温州</t>
  </si>
  <si>
    <t>小計</t>
  </si>
  <si>
    <t>豊前市</t>
  </si>
  <si>
    <t>行橋農林計</t>
  </si>
  <si>
    <t>注）　その他の品種がある場合は、具体的な品種名をあげて記入すること</t>
  </si>
  <si>
    <t>中　生</t>
  </si>
  <si>
    <t>中　　　　生</t>
  </si>
  <si>
    <t>小計</t>
  </si>
  <si>
    <t>英</t>
  </si>
  <si>
    <t>宮若市</t>
  </si>
  <si>
    <t>飯塚農林計</t>
  </si>
  <si>
    <t>ｈａ</t>
  </si>
  <si>
    <t>トン</t>
  </si>
  <si>
    <t>北九州市</t>
  </si>
  <si>
    <t>岡垣町</t>
  </si>
  <si>
    <t>八幡農林計</t>
  </si>
  <si>
    <t>宗像市</t>
  </si>
  <si>
    <t>古賀市</t>
  </si>
  <si>
    <t>福津市</t>
  </si>
  <si>
    <t>糸島市</t>
  </si>
  <si>
    <t>那珂川町</t>
  </si>
  <si>
    <t>新宮町</t>
  </si>
  <si>
    <t>福岡農林計</t>
  </si>
  <si>
    <t>久留米市</t>
  </si>
  <si>
    <t>うきは市</t>
  </si>
  <si>
    <t>朝倉市</t>
  </si>
  <si>
    <t>朝倉農林計</t>
  </si>
  <si>
    <t>大牟田市</t>
  </si>
  <si>
    <t>みやま市</t>
  </si>
  <si>
    <t>広川町</t>
  </si>
  <si>
    <t>筑後農林計</t>
  </si>
  <si>
    <t>県計</t>
  </si>
  <si>
    <t>普通</t>
  </si>
  <si>
    <t>おおいた
早生</t>
  </si>
  <si>
    <t>かごしま
早生</t>
  </si>
  <si>
    <t>はつ
ひめ</t>
  </si>
  <si>
    <t>肥の
あすか</t>
  </si>
  <si>
    <t>あい
さん</t>
  </si>
  <si>
    <t>はじめ</t>
  </si>
  <si>
    <t>ひめ
のか</t>
  </si>
  <si>
    <t>川田
温州</t>
  </si>
  <si>
    <t>八女市</t>
  </si>
  <si>
    <r>
      <t xml:space="preserve">清水４号
</t>
    </r>
    <r>
      <rPr>
        <sz val="12"/>
        <rFont val="ＭＳ Ｐゴシック"/>
        <family val="3"/>
      </rPr>
      <t>（青島４号）</t>
    </r>
  </si>
  <si>
    <t>極　　早　　生</t>
  </si>
  <si>
    <t>ｈａ</t>
  </si>
  <si>
    <t>トン</t>
  </si>
  <si>
    <t>早　　　　　生</t>
  </si>
  <si>
    <t>品種登録がされていないもの</t>
  </si>
  <si>
    <t>その他</t>
  </si>
  <si>
    <t>（１）うんしゅうみかん</t>
  </si>
  <si>
    <t>調査様式 1-2</t>
  </si>
  <si>
    <t>品種登録が済んでいるもの</t>
  </si>
  <si>
    <t>品種登録がされていないもの</t>
  </si>
  <si>
    <t>極早生</t>
  </si>
  <si>
    <t>早　　生</t>
  </si>
  <si>
    <t>中　　生</t>
  </si>
  <si>
    <t>早生</t>
  </si>
  <si>
    <t>中　　　生</t>
  </si>
  <si>
    <t>その他</t>
  </si>
  <si>
    <t>夏緑</t>
  </si>
  <si>
    <t>きたかみ</t>
  </si>
  <si>
    <t>さんさ</t>
  </si>
  <si>
    <t>未季
ﾗｲﾌ</t>
  </si>
  <si>
    <t>きおう</t>
  </si>
  <si>
    <t>シナノ
レッド</t>
  </si>
  <si>
    <t>シナノ
ドルチェ</t>
  </si>
  <si>
    <t>シナノ
ピッコロ</t>
  </si>
  <si>
    <t>秋田紅ほっぺ</t>
  </si>
  <si>
    <t>ファーストレディ</t>
  </si>
  <si>
    <t>夏乙女</t>
  </si>
  <si>
    <t>千秋</t>
  </si>
  <si>
    <t>陽光</t>
  </si>
  <si>
    <t>紅月</t>
  </si>
  <si>
    <t>北斗</t>
  </si>
  <si>
    <t>ひめ
かみ</t>
  </si>
  <si>
    <t>ﾊｯｸ
ﾅｲﾝ</t>
  </si>
  <si>
    <t>やたか</t>
  </si>
  <si>
    <t>ｱｷﾀ
ｺﾞｰﾙﾄﾞ</t>
  </si>
  <si>
    <t>秋映</t>
  </si>
  <si>
    <t>紅将軍</t>
  </si>
  <si>
    <t>ｼﾅﾉ
ｽｲｰﾄ</t>
  </si>
  <si>
    <t>ｼﾅﾉ
ｺﾞｰﾙﾄﾞ</t>
  </si>
  <si>
    <t>秋星</t>
  </si>
  <si>
    <t>トキ</t>
  </si>
  <si>
    <t>涼香の
季節</t>
  </si>
  <si>
    <t>秋陽</t>
  </si>
  <si>
    <t>安祈世</t>
  </si>
  <si>
    <t>アンビシャス</t>
  </si>
  <si>
    <t>こうとく</t>
  </si>
  <si>
    <t>モーレンズ</t>
  </si>
  <si>
    <t>黄香</t>
  </si>
  <si>
    <t>石川
ゴールド</t>
  </si>
  <si>
    <t>あおり13（北紅）</t>
  </si>
  <si>
    <t>ゆめ
あかり</t>
  </si>
  <si>
    <t>岩手
7号</t>
  </si>
  <si>
    <t>こうたろう</t>
  </si>
  <si>
    <t>きた
ろう</t>
  </si>
  <si>
    <t>大紅栄</t>
  </si>
  <si>
    <t>新
世界</t>
  </si>
  <si>
    <t>ぐんま
名月</t>
  </si>
  <si>
    <t>あいか
の香り</t>
  </si>
  <si>
    <t>秋田紅あかり</t>
  </si>
  <si>
    <t>あおり15（星の金貨）</t>
  </si>
  <si>
    <t>秋しずく</t>
  </si>
  <si>
    <t>ｱﾙﾌﾟｽ
乙女</t>
  </si>
  <si>
    <t>ﾃﾞﾘｼｬ
ｽ系</t>
  </si>
  <si>
    <t>旭</t>
  </si>
  <si>
    <t>昴林</t>
  </si>
  <si>
    <t>紅玉</t>
  </si>
  <si>
    <t>世界
一</t>
  </si>
  <si>
    <t>弘前
ふじ</t>
  </si>
  <si>
    <t>王林</t>
  </si>
  <si>
    <t>金星</t>
  </si>
  <si>
    <t>駒ふじ</t>
  </si>
  <si>
    <t>陸奥</t>
  </si>
  <si>
    <t>2001年</t>
  </si>
  <si>
    <t>あおり２１（春明21）</t>
  </si>
  <si>
    <t>具体的な品種名</t>
  </si>
  <si>
    <t>嘉麻市</t>
  </si>
  <si>
    <t>添田町</t>
  </si>
  <si>
    <t>川崎町</t>
  </si>
  <si>
    <t>みやこ町</t>
  </si>
  <si>
    <t>（２）りんご</t>
  </si>
  <si>
    <t>さしゃ</t>
  </si>
  <si>
    <t>はるか</t>
  </si>
  <si>
    <t>スリムレッド</t>
  </si>
  <si>
    <t>つがる</t>
  </si>
  <si>
    <t>あかぎ</t>
  </si>
  <si>
    <t>ｺﾞｰﾙﾃﾞﾝ
ﾃﾞﾘｼｬｽ</t>
  </si>
  <si>
    <t>ｼﾞｮﾅ
ｺﾞｰﾙﾄﾞ</t>
  </si>
  <si>
    <t>ﾚｯﾄﾞ
ｺﾞｰﾙﾄﾞ</t>
  </si>
  <si>
    <t>ふじ</t>
  </si>
  <si>
    <t>（３）生食用ぶどう</t>
  </si>
  <si>
    <t>大粒・赤</t>
  </si>
  <si>
    <t>大粒・黒</t>
  </si>
  <si>
    <t>大粒・白</t>
  </si>
  <si>
    <t>中粒</t>
  </si>
  <si>
    <t>小粒</t>
  </si>
  <si>
    <t>大粒・黒</t>
  </si>
  <si>
    <t>中粒</t>
  </si>
  <si>
    <t>その他</t>
  </si>
  <si>
    <t>竜宝</t>
  </si>
  <si>
    <t>ﾙﾋﾞｰ
ｵｸﾔﾏ</t>
  </si>
  <si>
    <t>安芸
ｸｲｰﾝ</t>
  </si>
  <si>
    <t>藤稔</t>
  </si>
  <si>
    <t>紫玉</t>
  </si>
  <si>
    <t>高妻</t>
  </si>
  <si>
    <t>ナガノ
パープル</t>
  </si>
  <si>
    <t>オーロラ
ブラック</t>
  </si>
  <si>
    <t>ハニーブラック</t>
  </si>
  <si>
    <t>ﾛｻﾞﾘｵ
ﾋﾞｱﾝｺ</t>
  </si>
  <si>
    <t>瀬戸ｼﾞｬ
ｲｱﾝﾂ</t>
  </si>
  <si>
    <t>常陸
青龍</t>
  </si>
  <si>
    <t>ハニー
ビーナス</t>
  </si>
  <si>
    <t>翠峰</t>
  </si>
  <si>
    <t>紅南陽</t>
  </si>
  <si>
    <t>博多
ﾎﾜｲﾄ</t>
  </si>
  <si>
    <t>オリン
ピア</t>
  </si>
  <si>
    <t>ｼｬｲﾝ
ﾚｯﾄﾞ</t>
  </si>
  <si>
    <t>甲斐路</t>
  </si>
  <si>
    <t>紅伊豆</t>
  </si>
  <si>
    <t>紅瑞宝</t>
  </si>
  <si>
    <t>紅富士</t>
  </si>
  <si>
    <t>赤嶺</t>
  </si>
  <si>
    <t>紫苑</t>
  </si>
  <si>
    <t>ロザリオ
ロッソ</t>
  </si>
  <si>
    <t>甲斐
乙女</t>
  </si>
  <si>
    <t>巨峰</t>
  </si>
  <si>
    <t>高尾</t>
  </si>
  <si>
    <t>高墨</t>
  </si>
  <si>
    <t>ﾏｽｶｯﾄｵﾌﾞ
ｱﾚｷｻﾝﾄﾞﾘｱ</t>
  </si>
  <si>
    <t>黄華</t>
  </si>
  <si>
    <t>ｷｬﾝﾍﾞﾙ
ｱｰﾘｰ</t>
  </si>
  <si>
    <t>甲州</t>
  </si>
  <si>
    <t>旅路</t>
  </si>
  <si>
    <t>ﾅｲｱｶﾞﾗ</t>
  </si>
  <si>
    <t>ﾆｭｰ
ﾍﾞﾘｰＡ</t>
  </si>
  <si>
    <t>ﾈｵ
ﾏｽｶｯﾄ</t>
  </si>
  <si>
    <t>ﾊﾞｯﾌｧ
ﾛｰ</t>
  </si>
  <si>
    <t>ﾋﾑﾛｯﾄﾞ</t>
  </si>
  <si>
    <t>ﾎﾟｰﾄ
ﾗﾝﾄﾞ</t>
  </si>
  <si>
    <t>ﾏｽｶｯﾄﾍﾞﾘｰA(ﾍﾞﾘｰA)</t>
  </si>
  <si>
    <t>ニューナ
イヤガラ</t>
  </si>
  <si>
    <t>レッド
ニアガラ</t>
  </si>
  <si>
    <t>竜眼</t>
  </si>
  <si>
    <t>ﾃﾞﾗｳｴｱ</t>
  </si>
  <si>
    <t>早生
ﾃﾞﾗｳｴｱ</t>
  </si>
  <si>
    <t>うち無核</t>
  </si>
  <si>
    <t>福岡市</t>
  </si>
  <si>
    <t>筑紫野市</t>
  </si>
  <si>
    <t>筑前町</t>
  </si>
  <si>
    <t>芦屋町</t>
  </si>
  <si>
    <t>直方市</t>
  </si>
  <si>
    <t>飯塚市</t>
  </si>
  <si>
    <t>田川市</t>
  </si>
  <si>
    <t>鞍手町</t>
  </si>
  <si>
    <t>赤村</t>
  </si>
  <si>
    <t>福智町</t>
  </si>
  <si>
    <t>柳川市</t>
  </si>
  <si>
    <t>筑後市</t>
  </si>
  <si>
    <t>広川町</t>
  </si>
  <si>
    <t>行橋市</t>
  </si>
  <si>
    <t>上毛町</t>
  </si>
  <si>
    <t>ルビー
ロマン</t>
  </si>
  <si>
    <t>ゴルビー</t>
  </si>
  <si>
    <t>シャイン
マスカット</t>
  </si>
  <si>
    <t>サニー
ルージュ</t>
  </si>
  <si>
    <t>ノースブラック</t>
  </si>
  <si>
    <t>エーデルアーリー</t>
  </si>
  <si>
    <t>ｷﾝｸﾞ
ﾃﾞﾗ</t>
  </si>
  <si>
    <t>ｸﾞﾛｰ
ｺｰﾙﾏﾝ</t>
  </si>
  <si>
    <t>ﾋﾟｵｰﾈ</t>
  </si>
  <si>
    <t>ﾌﾞﾗｯｸ
ｵﾘﾝﾋﾟｱ</t>
  </si>
  <si>
    <t>ｺﾝｺｰﾄﾞ</t>
  </si>
  <si>
    <t>ｽﾁｭｰ
ﾍﾞﾝ</t>
  </si>
  <si>
    <t>ｈａ</t>
  </si>
  <si>
    <t>トン</t>
  </si>
  <si>
    <r>
      <t xml:space="preserve">0.0
</t>
    </r>
    <r>
      <rPr>
        <sz val="16"/>
        <rFont val="ＭＳ Ｐゴシック"/>
        <family val="3"/>
      </rPr>
      <t>（0.02）</t>
    </r>
  </si>
  <si>
    <r>
      <t xml:space="preserve">0.0
</t>
    </r>
    <r>
      <rPr>
        <sz val="16"/>
        <rFont val="ＭＳ Ｐゴシック"/>
        <family val="3"/>
      </rPr>
      <t>（0.02）</t>
    </r>
  </si>
  <si>
    <t>八女市</t>
  </si>
  <si>
    <t>.</t>
  </si>
  <si>
    <t>―</t>
  </si>
  <si>
    <t>（４）日本なし</t>
  </si>
  <si>
    <t>　　品種登録がされていないもの</t>
  </si>
  <si>
    <t>　　品種登録がされていないもの</t>
  </si>
  <si>
    <t>早生・赤</t>
  </si>
  <si>
    <t>中生・赤</t>
  </si>
  <si>
    <t>中生・赤</t>
  </si>
  <si>
    <t>晩生・赤</t>
  </si>
  <si>
    <t>早生・青</t>
  </si>
  <si>
    <t>中生・青</t>
  </si>
  <si>
    <t>晩生・青</t>
  </si>
  <si>
    <t>筑水</t>
  </si>
  <si>
    <t>愛甘水</t>
  </si>
  <si>
    <t>秋栄</t>
  </si>
  <si>
    <t>喜水</t>
  </si>
  <si>
    <t>新甘泉</t>
  </si>
  <si>
    <t>新星</t>
  </si>
  <si>
    <t>南水</t>
  </si>
  <si>
    <t>彩玉</t>
  </si>
  <si>
    <t>王秋</t>
  </si>
  <si>
    <t>豊里</t>
  </si>
  <si>
    <t>秋泉</t>
  </si>
  <si>
    <t>歓月</t>
  </si>
  <si>
    <t>秋麗</t>
  </si>
  <si>
    <t>瑞秋</t>
  </si>
  <si>
    <t>夏さやか</t>
  </si>
  <si>
    <t>おさ
二十世紀</t>
  </si>
  <si>
    <t>ｺﾞｰﾙﾄﾞ
二十世紀</t>
  </si>
  <si>
    <t>秀玉</t>
  </si>
  <si>
    <t>北新</t>
  </si>
  <si>
    <t>幸水</t>
  </si>
  <si>
    <t>新水</t>
  </si>
  <si>
    <t>多摩</t>
  </si>
  <si>
    <t>長寿</t>
  </si>
  <si>
    <t>静喜水</t>
  </si>
  <si>
    <t>豊水</t>
  </si>
  <si>
    <t>稲城</t>
  </si>
  <si>
    <t>長十郎</t>
  </si>
  <si>
    <t>新高</t>
  </si>
  <si>
    <t>愛宕</t>
  </si>
  <si>
    <t>新興</t>
  </si>
  <si>
    <t>新雪</t>
  </si>
  <si>
    <t>晩三吉</t>
  </si>
  <si>
    <t>早生
二十世紀</t>
  </si>
  <si>
    <t>新世紀</t>
  </si>
  <si>
    <t>八雲</t>
  </si>
  <si>
    <t>二十世紀</t>
  </si>
  <si>
    <t>菊水</t>
  </si>
  <si>
    <t>清玉</t>
  </si>
  <si>
    <t>平塚16号(かほり･かおり)</t>
  </si>
  <si>
    <t>北甘</t>
  </si>
  <si>
    <t>秋高</t>
  </si>
  <si>
    <t>具体的な
品種名</t>
  </si>
  <si>
    <t>東峰村</t>
  </si>
  <si>
    <t>香春町</t>
  </si>
  <si>
    <t>八女市</t>
  </si>
  <si>
    <t>広川町</t>
  </si>
  <si>
    <t>築上町</t>
  </si>
  <si>
    <t>あきづき</t>
  </si>
  <si>
    <t>にっこり</t>
  </si>
  <si>
    <t>なつしずく</t>
  </si>
  <si>
    <t>なつひめ</t>
  </si>
  <si>
    <t>おさ
ｺﾞｰﾙﾄﾞ</t>
  </si>
  <si>
    <t>ｈａ</t>
  </si>
  <si>
    <t>トン</t>
  </si>
  <si>
    <t>調査様式 1-5-1</t>
  </si>
  <si>
    <t>（５）もも生食用（加工兼用種を含む）</t>
  </si>
  <si>
    <t>品種登録がされていないもの</t>
  </si>
  <si>
    <t>早 　　生</t>
  </si>
  <si>
    <t>晩生</t>
  </si>
  <si>
    <t>早生</t>
  </si>
  <si>
    <t>中　　生</t>
  </si>
  <si>
    <t>勘助
白桃</t>
  </si>
  <si>
    <t>日川
白鳳</t>
  </si>
  <si>
    <t>やまなし
白鳳</t>
  </si>
  <si>
    <t>のと
早生</t>
  </si>
  <si>
    <r>
      <t>加納岩</t>
    </r>
    <r>
      <rPr>
        <sz val="20"/>
        <rFont val="ＭＳ Ｐゴシック"/>
        <family val="3"/>
      </rPr>
      <t xml:space="preserve">
白桃</t>
    </r>
  </si>
  <si>
    <t>暁星</t>
  </si>
  <si>
    <t>桃山
白鳳</t>
  </si>
  <si>
    <r>
      <t>みさか</t>
    </r>
    <r>
      <rPr>
        <sz val="20"/>
        <rFont val="ＭＳ Ｐゴシック"/>
        <family val="3"/>
      </rPr>
      <t xml:space="preserve">
白鳳</t>
    </r>
  </si>
  <si>
    <t>紅
国見</t>
  </si>
  <si>
    <t>はな
よめ</t>
  </si>
  <si>
    <t>なつき</t>
  </si>
  <si>
    <t>サマーエース</t>
  </si>
  <si>
    <t>ピンキッシュタマキジェー</t>
  </si>
  <si>
    <t>あや
ひめ</t>
  </si>
  <si>
    <t>恋みらい
2号</t>
  </si>
  <si>
    <t>日秀早生</t>
  </si>
  <si>
    <t>ふく
えくぼ</t>
  </si>
  <si>
    <t>都
白鳳</t>
  </si>
  <si>
    <t>長沢
白鳳</t>
  </si>
  <si>
    <t>末木
白桃</t>
  </si>
  <si>
    <t>一宮
水蜜</t>
  </si>
  <si>
    <t>紅
錦香</t>
  </si>
  <si>
    <t>おど
ろき</t>
  </si>
  <si>
    <t>よし
ひめ</t>
  </si>
  <si>
    <t>まさ
ひめ</t>
  </si>
  <si>
    <t>なつ
おとめ</t>
  </si>
  <si>
    <t>まなみ</t>
  </si>
  <si>
    <t>なつっこ</t>
  </si>
  <si>
    <t>紅清水</t>
  </si>
  <si>
    <t>千種
白鳳</t>
  </si>
  <si>
    <t>夢しずく</t>
  </si>
  <si>
    <t>夢あさま</t>
  </si>
  <si>
    <t>白麗</t>
  </si>
  <si>
    <t>おかやま
夢白桃</t>
  </si>
  <si>
    <t>西王母</t>
  </si>
  <si>
    <t>あぶ
くま</t>
  </si>
  <si>
    <t>美晴
白桃</t>
  </si>
  <si>
    <t>みかさっ娘</t>
  </si>
  <si>
    <t>阿部白桃</t>
  </si>
  <si>
    <t>黄貴紀</t>
  </si>
  <si>
    <t>玉うさぎ</t>
  </si>
  <si>
    <t>青空むすめ</t>
  </si>
  <si>
    <t>黄ららのきわみ</t>
  </si>
  <si>
    <t>幸茜</t>
  </si>
  <si>
    <t>布目
早生</t>
  </si>
  <si>
    <t>砂子
早生</t>
  </si>
  <si>
    <t>松森
早生</t>
  </si>
  <si>
    <t>倉方
早生</t>
  </si>
  <si>
    <t>長田
白鳳</t>
  </si>
  <si>
    <t>八幡
白鳳</t>
  </si>
  <si>
    <t>武井
早生</t>
  </si>
  <si>
    <t>武井
白鳳</t>
  </si>
  <si>
    <t>三好
白鳳</t>
  </si>
  <si>
    <t>竜門
白鳳</t>
  </si>
  <si>
    <t>紀の里白鳳</t>
  </si>
  <si>
    <t>早生
白鳳</t>
  </si>
  <si>
    <t>あか
つき</t>
  </si>
  <si>
    <t>いけだ</t>
  </si>
  <si>
    <t>愛知
白桃</t>
  </si>
  <si>
    <t>一宮
白桃</t>
  </si>
  <si>
    <t>山根
白桃</t>
  </si>
  <si>
    <t>志賀
白桃</t>
  </si>
  <si>
    <t>清水
白桃</t>
  </si>
  <si>
    <t>昭和
白桃</t>
  </si>
  <si>
    <t>千曲</t>
  </si>
  <si>
    <r>
      <t>川中島</t>
    </r>
    <r>
      <rPr>
        <sz val="20"/>
        <rFont val="ＭＳ Ｐゴシック"/>
        <family val="3"/>
      </rPr>
      <t xml:space="preserve">
白桃</t>
    </r>
  </si>
  <si>
    <r>
      <t>川中島</t>
    </r>
    <r>
      <rPr>
        <sz val="20"/>
        <rFont val="ＭＳ Ｐゴシック"/>
        <family val="3"/>
      </rPr>
      <t xml:space="preserve">
白鳳</t>
    </r>
  </si>
  <si>
    <t>浅間
白桃</t>
  </si>
  <si>
    <t>大久保</t>
  </si>
  <si>
    <t>大玉
白鳳</t>
  </si>
  <si>
    <t>大和
白桃</t>
  </si>
  <si>
    <t>白根
白桃</t>
  </si>
  <si>
    <t>白鳳</t>
  </si>
  <si>
    <t>嶺鳳</t>
  </si>
  <si>
    <t>カリカリ桃</t>
  </si>
  <si>
    <t>滝ノ沢ゴールド</t>
  </si>
  <si>
    <t>奥あかつき</t>
  </si>
  <si>
    <t>黄金桃</t>
  </si>
  <si>
    <t>山一
白桃</t>
  </si>
  <si>
    <t>白桃</t>
  </si>
  <si>
    <t>だて
白桃</t>
  </si>
  <si>
    <t>赤宝</t>
  </si>
  <si>
    <t>さくら</t>
  </si>
  <si>
    <t>－</t>
  </si>
  <si>
    <t>苅田町</t>
  </si>
  <si>
    <t>ちよ
ひめ</t>
  </si>
  <si>
    <t>さお
ひめ</t>
  </si>
  <si>
    <t>ワッサー</t>
  </si>
  <si>
    <t>ゆう
ぞら</t>
  </si>
  <si>
    <t>ふくよか美人</t>
  </si>
  <si>
    <t>まどか</t>
  </si>
  <si>
    <t>ゴールデンピーチ</t>
  </si>
  <si>
    <t>ｈａ</t>
  </si>
  <si>
    <t>トン</t>
  </si>
  <si>
    <r>
      <t xml:space="preserve">0.0
</t>
    </r>
    <r>
      <rPr>
        <sz val="14"/>
        <rFont val="ＭＳ Ｐゴシック"/>
        <family val="3"/>
      </rPr>
      <t>（0.03）</t>
    </r>
  </si>
  <si>
    <t>－</t>
  </si>
  <si>
    <t>－</t>
  </si>
  <si>
    <t>品種登録が
されていないもの</t>
  </si>
  <si>
    <t>その他</t>
  </si>
  <si>
    <t>反田
ネクタリン</t>
  </si>
  <si>
    <t>中  生</t>
  </si>
  <si>
    <t>中生</t>
  </si>
  <si>
    <t>貴陽</t>
  </si>
  <si>
    <t>サマー
エンジェル</t>
  </si>
  <si>
    <t>大石中生</t>
  </si>
  <si>
    <t>太陽</t>
  </si>
  <si>
    <t>　</t>
  </si>
  <si>
    <t>農林計</t>
  </si>
  <si>
    <t>（６）ネクタリン</t>
  </si>
  <si>
    <t>品種登録が
済んでいるもの</t>
  </si>
  <si>
    <t>小梅</t>
  </si>
  <si>
    <t>普通</t>
  </si>
  <si>
    <t>小　　梅</t>
  </si>
  <si>
    <t>普　　通</t>
  </si>
  <si>
    <t>大栗
小梅</t>
  </si>
  <si>
    <t>前沢
小梅</t>
  </si>
  <si>
    <t>パープルクイーン</t>
  </si>
  <si>
    <t>白王</t>
  </si>
  <si>
    <t>紅王</t>
  </si>
  <si>
    <t>伊那
豊後</t>
  </si>
  <si>
    <t>緑宝</t>
  </si>
  <si>
    <t>新平太夫</t>
  </si>
  <si>
    <t>五ヵ所
小梅</t>
  </si>
  <si>
    <t>宮口
小梅</t>
  </si>
  <si>
    <t>光陽</t>
  </si>
  <si>
    <t>甲州
最小</t>
  </si>
  <si>
    <t>甲州
小梅</t>
  </si>
  <si>
    <t>七折
小梅</t>
  </si>
  <si>
    <t>小梅</t>
  </si>
  <si>
    <t>織姫</t>
  </si>
  <si>
    <t>信濃
小梅</t>
  </si>
  <si>
    <t>竜峡
小梅</t>
  </si>
  <si>
    <t>吉村
小梅</t>
  </si>
  <si>
    <t>稲積</t>
  </si>
  <si>
    <t>越の梅</t>
  </si>
  <si>
    <t>鶯宿</t>
  </si>
  <si>
    <t>花香実</t>
  </si>
  <si>
    <t>改良
内田</t>
  </si>
  <si>
    <t>玉英</t>
  </si>
  <si>
    <t>月世界</t>
  </si>
  <si>
    <t>剣先</t>
  </si>
  <si>
    <t>古城</t>
  </si>
  <si>
    <t>紅サシ</t>
  </si>
  <si>
    <t>紅梅</t>
  </si>
  <si>
    <t>高田梅</t>
  </si>
  <si>
    <t>十郎</t>
  </si>
  <si>
    <t>小粒
南高</t>
  </si>
  <si>
    <t>生田梅</t>
  </si>
  <si>
    <t>石川
１号</t>
  </si>
  <si>
    <t>節田</t>
  </si>
  <si>
    <t>大梅</t>
  </si>
  <si>
    <t>大野
豊後</t>
  </si>
  <si>
    <t>谷沢梅</t>
  </si>
  <si>
    <t>長束</t>
  </si>
  <si>
    <t>藤五郎</t>
  </si>
  <si>
    <t>南高</t>
  </si>
  <si>
    <t>梅郷</t>
  </si>
  <si>
    <t>白加賀</t>
  </si>
  <si>
    <t>城州白</t>
  </si>
  <si>
    <t>豊後</t>
  </si>
  <si>
    <t>養老</t>
  </si>
  <si>
    <t>林州</t>
  </si>
  <si>
    <t>紅養老</t>
  </si>
  <si>
    <t>大屋梅</t>
  </si>
  <si>
    <t>おばこ梅</t>
  </si>
  <si>
    <t>大宿</t>
  </si>
  <si>
    <t>光友
１号</t>
  </si>
  <si>
    <t>南光</t>
  </si>
  <si>
    <t>佐布里梅</t>
  </si>
  <si>
    <t>古次郎梅</t>
  </si>
  <si>
    <t>太宰府市</t>
  </si>
  <si>
    <t>那珂川町</t>
  </si>
  <si>
    <t>桂川町</t>
  </si>
  <si>
    <t>大任町</t>
  </si>
  <si>
    <t>（８）うめ</t>
  </si>
  <si>
    <r>
      <t xml:space="preserve">玉梅
</t>
    </r>
    <r>
      <rPr>
        <sz val="14"/>
        <rFont val="ＭＳ Ｐゴシック"/>
        <family val="3"/>
      </rPr>
      <t>（青軸）</t>
    </r>
  </si>
  <si>
    <t>ｈａ</t>
  </si>
  <si>
    <t>トン</t>
  </si>
  <si>
    <t>―</t>
  </si>
  <si>
    <t>中生</t>
  </si>
  <si>
    <t>長生早生</t>
  </si>
  <si>
    <t>陽玉</t>
  </si>
  <si>
    <t>富房</t>
  </si>
  <si>
    <t>涼風</t>
  </si>
  <si>
    <t>長崎早生</t>
  </si>
  <si>
    <t>福原</t>
  </si>
  <si>
    <t>大房</t>
  </si>
  <si>
    <t>茂木</t>
  </si>
  <si>
    <t>湯川</t>
  </si>
  <si>
    <t>山川</t>
  </si>
  <si>
    <t>瑞穂</t>
  </si>
  <si>
    <t>土肥びわ</t>
  </si>
  <si>
    <t>田中</t>
  </si>
  <si>
    <t>津雲</t>
  </si>
  <si>
    <t>（９）びわ</t>
  </si>
  <si>
    <t>なつたより</t>
  </si>
  <si>
    <t>調査様式 1-10</t>
  </si>
  <si>
    <t>甘　柿</t>
  </si>
  <si>
    <t>渋　柿</t>
  </si>
  <si>
    <t>甘　　柿</t>
  </si>
  <si>
    <t>渋　　柿</t>
  </si>
  <si>
    <t>上西
早生</t>
  </si>
  <si>
    <t>すなみ</t>
  </si>
  <si>
    <t>太秋</t>
  </si>
  <si>
    <t>早秋</t>
  </si>
  <si>
    <t>陽豊</t>
  </si>
  <si>
    <t>西浦</t>
  </si>
  <si>
    <t>川登
早生</t>
  </si>
  <si>
    <t>貴秋</t>
  </si>
  <si>
    <t>東京紅</t>
  </si>
  <si>
    <t>刀根
早生</t>
  </si>
  <si>
    <t>大核無</t>
  </si>
  <si>
    <t>やおき</t>
  </si>
  <si>
    <t>中谷
早生</t>
  </si>
  <si>
    <t>阪口
早生</t>
  </si>
  <si>
    <t>太天</t>
  </si>
  <si>
    <t>伊豆</t>
  </si>
  <si>
    <t>花御所</t>
  </si>
  <si>
    <t>甘百目</t>
  </si>
  <si>
    <t>次郎</t>
  </si>
  <si>
    <t>松本早
生富有</t>
  </si>
  <si>
    <t>水島</t>
  </si>
  <si>
    <t>西村
早生</t>
  </si>
  <si>
    <t>禅寺丸</t>
  </si>
  <si>
    <t>早生系
次郎</t>
  </si>
  <si>
    <t>大養</t>
  </si>
  <si>
    <t>筆柿</t>
  </si>
  <si>
    <t>富有</t>
  </si>
  <si>
    <t>蓮台寺</t>
  </si>
  <si>
    <t>愛秋豊</t>
  </si>
  <si>
    <t>会津
身不知</t>
  </si>
  <si>
    <t>ｴﾎﾞｰ</t>
  </si>
  <si>
    <t>富士</t>
  </si>
  <si>
    <t>稲佐</t>
  </si>
  <si>
    <t>横野</t>
  </si>
  <si>
    <t>祇園坊</t>
  </si>
  <si>
    <t>甲州百目
（蜂屋）</t>
  </si>
  <si>
    <t>紅柿</t>
  </si>
  <si>
    <t>高瀬</t>
  </si>
  <si>
    <t>最勝</t>
  </si>
  <si>
    <t>三社</t>
  </si>
  <si>
    <t>四ツ溝　（溝柿）</t>
  </si>
  <si>
    <t>市田柿</t>
  </si>
  <si>
    <t>勝平</t>
  </si>
  <si>
    <t>小枝柿</t>
  </si>
  <si>
    <t>西条</t>
  </si>
  <si>
    <t>石橋
早生</t>
  </si>
  <si>
    <t>川端</t>
  </si>
  <si>
    <t>川底</t>
  </si>
  <si>
    <t>早生
西条</t>
  </si>
  <si>
    <t>大和</t>
  </si>
  <si>
    <t>大和
百目</t>
  </si>
  <si>
    <t>長良</t>
  </si>
  <si>
    <t>鶴の子</t>
  </si>
  <si>
    <t>堂上
蜂屋</t>
  </si>
  <si>
    <t>美濃</t>
  </si>
  <si>
    <t>武田</t>
  </si>
  <si>
    <t>平核無</t>
  </si>
  <si>
    <t>紋平</t>
  </si>
  <si>
    <t>葉隠</t>
  </si>
  <si>
    <t>立石</t>
  </si>
  <si>
    <t>甲州丸</t>
  </si>
  <si>
    <t>妙丹</t>
  </si>
  <si>
    <t>伊自良
大実</t>
  </si>
  <si>
    <t>サエフジ</t>
  </si>
  <si>
    <t>つる</t>
  </si>
  <si>
    <t>碁盤</t>
  </si>
  <si>
    <t>紅稲佐</t>
  </si>
  <si>
    <t>おべん</t>
  </si>
  <si>
    <t>稲山</t>
  </si>
  <si>
    <t>投
烏帽子</t>
  </si>
  <si>
    <t>小竹町</t>
  </si>
  <si>
    <t>（10）かき</t>
  </si>
  <si>
    <t>いさはや</t>
  </si>
  <si>
    <t>ｈａ</t>
  </si>
  <si>
    <t>トン</t>
  </si>
  <si>
    <t>―</t>
  </si>
  <si>
    <t>調査様式 1-11</t>
  </si>
  <si>
    <t>晩　生</t>
  </si>
  <si>
    <t>国見</t>
  </si>
  <si>
    <t>人丸</t>
  </si>
  <si>
    <t>神峰</t>
  </si>
  <si>
    <t>ぽろたん</t>
  </si>
  <si>
    <t>紫峰</t>
  </si>
  <si>
    <t>ち－７</t>
  </si>
  <si>
    <t>伊吹</t>
  </si>
  <si>
    <t>玉造</t>
  </si>
  <si>
    <t>秋月</t>
  </si>
  <si>
    <t>出雲</t>
  </si>
  <si>
    <t>出雲
早生</t>
  </si>
  <si>
    <t>森早生</t>
  </si>
  <si>
    <t>大国</t>
  </si>
  <si>
    <t>丹沢</t>
  </si>
  <si>
    <t>東早生</t>
  </si>
  <si>
    <t>日向</t>
  </si>
  <si>
    <t>杉光</t>
  </si>
  <si>
    <t>大洲
早生</t>
  </si>
  <si>
    <t>豊多摩</t>
  </si>
  <si>
    <t>４号</t>
  </si>
  <si>
    <t>胞衣
（えな）</t>
  </si>
  <si>
    <t>岩手
１号</t>
  </si>
  <si>
    <t>金華</t>
  </si>
  <si>
    <t>銀寄</t>
  </si>
  <si>
    <t>銀鈴</t>
  </si>
  <si>
    <t>西明寺</t>
  </si>
  <si>
    <t>大峰</t>
  </si>
  <si>
    <t>筑波</t>
  </si>
  <si>
    <t>中国栗</t>
  </si>
  <si>
    <t>中生
丹波</t>
  </si>
  <si>
    <t>有磨</t>
  </si>
  <si>
    <t>利平
くり</t>
  </si>
  <si>
    <t>福波</t>
  </si>
  <si>
    <t>林2号</t>
  </si>
  <si>
    <t>岸根</t>
  </si>
  <si>
    <t>厚保
３号</t>
  </si>
  <si>
    <t>石鎚</t>
  </si>
  <si>
    <t>丹波</t>
  </si>
  <si>
    <t>田尻
銀寄</t>
  </si>
  <si>
    <t>赤中</t>
  </si>
  <si>
    <t>晩赤</t>
  </si>
  <si>
    <t>芝栗</t>
  </si>
  <si>
    <t>（11）くり</t>
  </si>
  <si>
    <t>ｈａ</t>
  </si>
  <si>
    <t>トン</t>
  </si>
  <si>
    <t>―</t>
  </si>
  <si>
    <t>―</t>
  </si>
  <si>
    <t>雌</t>
  </si>
  <si>
    <t>雄</t>
  </si>
  <si>
    <t>香緑</t>
  </si>
  <si>
    <t>讃緑</t>
  </si>
  <si>
    <t>魁密</t>
  </si>
  <si>
    <t>紅心</t>
  </si>
  <si>
    <t>福津市</t>
  </si>
  <si>
    <t>（12）キウイフルーツ</t>
  </si>
  <si>
    <t>ﾎｰﾄ16A
（ｾﾞｽﾌﾟﾘｺﾞｰﾙﾄﾞ）</t>
  </si>
  <si>
    <t>さぬきゴールド</t>
  </si>
  <si>
    <t>ﾄﾑﾘ</t>
  </si>
  <si>
    <t>ﾌﾞﾙｰﾉ</t>
  </si>
  <si>
    <t>ﾍｲﾜｰﾄﾞ</t>
  </si>
  <si>
    <t>ﾚｲﾝﾎﾞｰﾚｯﾄﾞ</t>
  </si>
  <si>
    <t>ゴールデン
キング</t>
  </si>
  <si>
    <t>八女市</t>
  </si>
  <si>
    <t>ｈａ</t>
  </si>
  <si>
    <t>トン</t>
  </si>
  <si>
    <t>（７）すもも</t>
  </si>
  <si>
    <t>ハニー
ローザ</t>
  </si>
  <si>
    <t>ﾒｽﾚｰ</t>
  </si>
  <si>
    <t>大石早生
すもも</t>
  </si>
  <si>
    <t>ｻﾝﾀﾛｰｻﾞ</t>
  </si>
  <si>
    <t>ｿﾙﾀﾞﾑ</t>
  </si>
  <si>
    <t>ｻﾏｰ
ｸｲｰﾝ</t>
  </si>
  <si>
    <t>ハニーハート</t>
  </si>
  <si>
    <t>0.0
(0.01)</t>
  </si>
  <si>
    <t>0.0
(0.02)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</si>
</sst>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#,###,##0.0"/>
    <numFmt numFmtId="179" formatCode="#,##0.0_ "/>
    <numFmt numFmtId="180" formatCode="0.0_);[Red]\(0.0\)"/>
    <numFmt numFmtId="181" formatCode="#,##0.0;\-#,##0.0"/>
    <numFmt numFmtId="182" formatCode="#,##0.000"/>
    <numFmt numFmtId="183" formatCode="0.00_);[Red]\(0.00\)"/>
    <numFmt numFmtId="184" formatCode="###,###,##0.00"/>
    <numFmt numFmtId="185" formatCode="0.00_ "/>
    <numFmt numFmtId="186" formatCode="#,##0.00_ "/>
    <numFmt numFmtId="187" formatCode="#,##0.0_);[Red]\(#,##0.0\)"/>
    <numFmt numFmtId="188" formatCode="0.000_);[Red]\(0.000\)"/>
    <numFmt numFmtId="189" formatCode="0.0_ "/>
    <numFmt numFmtId="190" formatCode="0_);[Red]\(0\)"/>
    <numFmt numFmtId="191" formatCode="0;_䀃"/>
    <numFmt numFmtId="192" formatCode="0.0;_䀃"/>
  </numFmts>
  <fonts count="4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2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181">
    <xf numFmtId="177" fontId="0" fillId="0" borderId="0" xfId="0" applyNumberFormat="1" applyFont="1" applyAlignment="1">
      <alignment horizontal="center"/>
    </xf>
    <xf numFmtId="177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81" fontId="6" fillId="0" borderId="10" xfId="0" applyFont="1" applyFill="1" applyBorder="1" applyAlignment="1">
      <alignment vertical="center"/>
    </xf>
    <xf numFmtId="181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81" fontId="6" fillId="0" borderId="11" xfId="0" applyFont="1" applyFill="1" applyBorder="1" applyAlignment="1" applyProtection="1">
      <alignment horizontal="center" vertical="center"/>
      <protection/>
    </xf>
    <xf numFmtId="181" fontId="6" fillId="0" borderId="12" xfId="0" applyFont="1" applyFill="1" applyBorder="1" applyAlignment="1">
      <alignment vertical="center"/>
    </xf>
    <xf numFmtId="181" fontId="6" fillId="0" borderId="13" xfId="0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>
      <alignment horizontal="center" vertical="center" wrapText="1"/>
    </xf>
    <xf numFmtId="181" fontId="6" fillId="0" borderId="14" xfId="0" applyFont="1" applyFill="1" applyBorder="1" applyAlignment="1">
      <alignment vertical="center"/>
    </xf>
    <xf numFmtId="181" fontId="6" fillId="0" borderId="15" xfId="0" applyFont="1" applyFill="1" applyBorder="1" applyAlignment="1" applyProtection="1">
      <alignment horizontal="center" vertical="center" wrapText="1" shrinkToFit="1"/>
      <protection/>
    </xf>
    <xf numFmtId="181" fontId="6" fillId="0" borderId="16" xfId="0" applyFont="1" applyFill="1" applyBorder="1" applyAlignment="1" applyProtection="1">
      <alignment horizontal="center" vertical="center" wrapText="1" shrinkToFit="1"/>
      <protection/>
    </xf>
    <xf numFmtId="181" fontId="6" fillId="0" borderId="17" xfId="0" applyFont="1" applyFill="1" applyBorder="1" applyAlignment="1" applyProtection="1">
      <alignment horizontal="center" vertical="center" wrapText="1" shrinkToFit="1"/>
      <protection/>
    </xf>
    <xf numFmtId="181" fontId="6" fillId="0" borderId="18" xfId="0" applyFont="1" applyFill="1" applyBorder="1" applyAlignment="1" applyProtection="1">
      <alignment horizontal="center" vertical="center" wrapText="1" shrinkToFit="1"/>
      <protection/>
    </xf>
    <xf numFmtId="181" fontId="0" fillId="0" borderId="18" xfId="0" applyFont="1" applyFill="1" applyBorder="1" applyAlignment="1" applyProtection="1">
      <alignment horizontal="center" vertical="center" wrapText="1" shrinkToFit="1"/>
      <protection/>
    </xf>
    <xf numFmtId="181" fontId="11" fillId="0" borderId="18" xfId="0" applyFont="1" applyFill="1" applyBorder="1" applyAlignment="1" applyProtection="1">
      <alignment horizontal="center" vertical="center" wrapText="1" shrinkToFit="1"/>
      <protection/>
    </xf>
    <xf numFmtId="181" fontId="6" fillId="0" borderId="19" xfId="0" applyFont="1" applyFill="1" applyBorder="1" applyAlignment="1" applyProtection="1">
      <alignment horizontal="center" vertical="center" wrapText="1" shrinkToFit="1"/>
      <protection/>
    </xf>
    <xf numFmtId="181" fontId="6" fillId="0" borderId="20" xfId="0" applyFont="1" applyFill="1" applyBorder="1" applyAlignment="1" applyProtection="1">
      <alignment horizontal="center" vertical="center" wrapText="1"/>
      <protection/>
    </xf>
    <xf numFmtId="181" fontId="6" fillId="0" borderId="21" xfId="0" applyFont="1" applyFill="1" applyBorder="1" applyAlignment="1" applyProtection="1">
      <alignment horizontal="center" vertical="center" wrapText="1" shrinkToFit="1"/>
      <protection/>
    </xf>
    <xf numFmtId="181" fontId="6" fillId="0" borderId="18" xfId="0" applyFont="1" applyFill="1" applyBorder="1" applyAlignment="1" applyProtection="1">
      <alignment horizontal="center" vertical="center" wrapText="1"/>
      <protection/>
    </xf>
    <xf numFmtId="181" fontId="12" fillId="0" borderId="18" xfId="0" applyFont="1" applyFill="1" applyBorder="1" applyAlignment="1">
      <alignment horizontal="center" vertical="center" wrapText="1" shrinkToFit="1"/>
    </xf>
    <xf numFmtId="181" fontId="6" fillId="0" borderId="18" xfId="0" applyFont="1" applyFill="1" applyBorder="1" applyAlignment="1">
      <alignment horizontal="center" vertical="center" wrapText="1" shrinkToFit="1"/>
    </xf>
    <xf numFmtId="181" fontId="11" fillId="0" borderId="18" xfId="0" applyFont="1" applyFill="1" applyBorder="1" applyAlignment="1">
      <alignment horizontal="center" vertical="center" wrapText="1" shrinkToFit="1"/>
    </xf>
    <xf numFmtId="181" fontId="6" fillId="0" borderId="22" xfId="0" applyFont="1" applyFill="1" applyBorder="1" applyAlignment="1">
      <alignment horizontal="center" vertical="center" wrapText="1" shrinkToFit="1"/>
    </xf>
    <xf numFmtId="181" fontId="6" fillId="0" borderId="16" xfId="0" applyFont="1" applyFill="1" applyBorder="1" applyAlignment="1">
      <alignment horizontal="center" vertical="center" wrapText="1" shrinkToFit="1"/>
    </xf>
    <xf numFmtId="181" fontId="6" fillId="0" borderId="17" xfId="0" applyFont="1" applyFill="1" applyBorder="1" applyAlignment="1">
      <alignment horizontal="center" vertical="center" wrapText="1" shrinkToFit="1"/>
    </xf>
    <xf numFmtId="181" fontId="11" fillId="0" borderId="16" xfId="0" applyFont="1" applyFill="1" applyBorder="1" applyAlignment="1">
      <alignment horizontal="center" vertical="center" wrapText="1" shrinkToFit="1"/>
    </xf>
    <xf numFmtId="181" fontId="6" fillId="0" borderId="20" xfId="0" applyFont="1" applyFill="1" applyBorder="1" applyAlignment="1" applyProtection="1">
      <alignment horizontal="center" vertical="center" wrapText="1" shrinkToFit="1"/>
      <protection/>
    </xf>
    <xf numFmtId="181" fontId="6" fillId="0" borderId="14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81" fontId="6" fillId="0" borderId="28" xfId="0" applyFont="1" applyFill="1" applyBorder="1" applyAlignment="1" applyProtection="1">
      <alignment horizontal="right" vertical="center"/>
      <protection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81" fontId="6" fillId="0" borderId="32" xfId="0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81" fontId="6" fillId="0" borderId="33" xfId="0" applyFont="1" applyFill="1" applyBorder="1" applyAlignment="1" applyProtection="1">
      <alignment horizontal="right" vertical="center"/>
      <protection/>
    </xf>
    <xf numFmtId="177" fontId="6" fillId="0" borderId="3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181" fontId="6" fillId="0" borderId="0" xfId="0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right" vertical="center"/>
    </xf>
    <xf numFmtId="177" fontId="6" fillId="0" borderId="37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81" fontId="6" fillId="0" borderId="39" xfId="0" applyFont="1" applyFill="1" applyBorder="1" applyAlignment="1" applyProtection="1">
      <alignment horizontal="right" vertical="center"/>
      <protection/>
    </xf>
    <xf numFmtId="177" fontId="6" fillId="0" borderId="40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81" fontId="6" fillId="0" borderId="42" xfId="0" applyFont="1" applyFill="1" applyBorder="1" applyAlignment="1" applyProtection="1">
      <alignment horizontal="right" vertical="center"/>
      <protection/>
    </xf>
    <xf numFmtId="177" fontId="6" fillId="0" borderId="35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center" vertical="center"/>
    </xf>
    <xf numFmtId="177" fontId="6" fillId="0" borderId="43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 applyProtection="1">
      <alignment horizontal="right" vertical="center"/>
      <protection locked="0"/>
    </xf>
    <xf numFmtId="177" fontId="6" fillId="0" borderId="37" xfId="0" applyNumberFormat="1" applyFont="1" applyFill="1" applyBorder="1" applyAlignment="1" applyProtection="1">
      <alignment horizontal="right" vertical="center"/>
      <protection locked="0"/>
    </xf>
    <xf numFmtId="177" fontId="6" fillId="0" borderId="44" xfId="0" applyNumberFormat="1" applyFont="1" applyFill="1" applyBorder="1" applyAlignment="1" applyProtection="1">
      <alignment horizontal="right" vertical="center"/>
      <protection locked="0"/>
    </xf>
    <xf numFmtId="177" fontId="6" fillId="0" borderId="46" xfId="0" applyNumberFormat="1" applyFont="1" applyFill="1" applyBorder="1" applyAlignment="1" applyProtection="1">
      <alignment horizontal="right" vertical="center"/>
      <protection locked="0"/>
    </xf>
    <xf numFmtId="177" fontId="6" fillId="0" borderId="47" xfId="0" applyNumberFormat="1" applyFont="1" applyFill="1" applyBorder="1" applyAlignment="1" applyProtection="1">
      <alignment horizontal="right" vertical="center"/>
      <protection locked="0"/>
    </xf>
    <xf numFmtId="181" fontId="6" fillId="0" borderId="28" xfId="0" applyNumberFormat="1" applyFont="1" applyFill="1" applyBorder="1" applyAlignment="1" applyProtection="1">
      <alignment horizontal="right" vertical="center"/>
      <protection/>
    </xf>
    <xf numFmtId="181" fontId="6" fillId="0" borderId="32" xfId="0" applyNumberFormat="1" applyFont="1" applyFill="1" applyBorder="1" applyAlignment="1" applyProtection="1">
      <alignment horizontal="right" vertical="center"/>
      <protection/>
    </xf>
    <xf numFmtId="177" fontId="6" fillId="0" borderId="44" xfId="0" applyNumberFormat="1" applyFont="1" applyFill="1" applyBorder="1" applyAlignment="1">
      <alignment horizontal="center" vertical="center"/>
    </xf>
    <xf numFmtId="181" fontId="6" fillId="0" borderId="35" xfId="0" applyNumberFormat="1" applyFont="1" applyFill="1" applyBorder="1" applyAlignment="1" applyProtection="1">
      <alignment horizontal="right" vertical="center"/>
      <protection/>
    </xf>
    <xf numFmtId="177" fontId="6" fillId="0" borderId="43" xfId="0" applyNumberFormat="1" applyFont="1" applyFill="1" applyBorder="1" applyAlignment="1" applyProtection="1">
      <alignment horizontal="right" vertical="center"/>
      <protection locked="0"/>
    </xf>
    <xf numFmtId="177" fontId="6" fillId="0" borderId="44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>
      <alignment horizontal="right" vertical="center"/>
    </xf>
    <xf numFmtId="181" fontId="6" fillId="0" borderId="38" xfId="0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81" fontId="6" fillId="0" borderId="35" xfId="0" applyFont="1" applyFill="1" applyBorder="1" applyAlignment="1" applyProtection="1">
      <alignment horizontal="right" vertical="center"/>
      <protection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center" vertical="center" wrapText="1"/>
    </xf>
    <xf numFmtId="177" fontId="6" fillId="0" borderId="48" xfId="0" applyNumberFormat="1" applyFont="1" applyFill="1" applyBorder="1" applyAlignment="1" applyProtection="1">
      <alignment horizontal="right" vertical="center"/>
      <protection locked="0"/>
    </xf>
    <xf numFmtId="177" fontId="6" fillId="0" borderId="26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 applyProtection="1">
      <alignment horizontal="right" vertical="center"/>
      <protection locked="0"/>
    </xf>
    <xf numFmtId="177" fontId="6" fillId="0" borderId="29" xfId="0" applyNumberFormat="1" applyFont="1" applyFill="1" applyBorder="1" applyAlignment="1" applyProtection="1">
      <alignment horizontal="right" vertical="center"/>
      <protection locked="0"/>
    </xf>
    <xf numFmtId="177" fontId="6" fillId="0" borderId="30" xfId="0" applyNumberFormat="1" applyFont="1" applyFill="1" applyBorder="1" applyAlignment="1" applyProtection="1">
      <alignment horizontal="right" vertical="center"/>
      <protection locked="0"/>
    </xf>
    <xf numFmtId="177" fontId="6" fillId="0" borderId="25" xfId="0" applyNumberFormat="1" applyFont="1" applyFill="1" applyBorder="1" applyAlignment="1" applyProtection="1">
      <alignment horizontal="right" vertical="center"/>
      <protection locked="0"/>
    </xf>
    <xf numFmtId="177" fontId="6" fillId="0" borderId="31" xfId="0" applyNumberFormat="1" applyFont="1" applyFill="1" applyBorder="1" applyAlignment="1" applyProtection="1">
      <alignment horizontal="right" vertical="center"/>
      <protection locked="0"/>
    </xf>
    <xf numFmtId="177" fontId="6" fillId="0" borderId="23" xfId="0" applyNumberFormat="1" applyFont="1" applyFill="1" applyBorder="1" applyAlignment="1" applyProtection="1">
      <alignment vertical="center"/>
      <protection locked="0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 applyProtection="1">
      <alignment vertical="center"/>
      <protection locked="0"/>
    </xf>
    <xf numFmtId="177" fontId="6" fillId="0" borderId="49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 applyProtection="1">
      <alignment vertical="center"/>
      <protection locked="0"/>
    </xf>
    <xf numFmtId="177" fontId="6" fillId="0" borderId="30" xfId="0" applyNumberFormat="1" applyFont="1" applyFill="1" applyBorder="1" applyAlignment="1" applyProtection="1">
      <alignment vertical="center"/>
      <protection locked="0"/>
    </xf>
    <xf numFmtId="177" fontId="6" fillId="0" borderId="25" xfId="0" applyNumberFormat="1" applyFont="1" applyFill="1" applyBorder="1" applyAlignment="1" applyProtection="1">
      <alignment vertical="center"/>
      <protection locked="0"/>
    </xf>
    <xf numFmtId="177" fontId="6" fillId="0" borderId="27" xfId="0" applyNumberFormat="1" applyFont="1" applyFill="1" applyBorder="1" applyAlignment="1" applyProtection="1">
      <alignment vertical="center"/>
      <protection locked="0"/>
    </xf>
    <xf numFmtId="177" fontId="6" fillId="0" borderId="31" xfId="0" applyNumberFormat="1" applyFont="1" applyFill="1" applyBorder="1" applyAlignment="1" applyProtection="1">
      <alignment vertical="center"/>
      <protection locked="0"/>
    </xf>
    <xf numFmtId="177" fontId="6" fillId="0" borderId="49" xfId="0" applyNumberFormat="1" applyFont="1" applyFill="1" applyBorder="1" applyAlignment="1" applyProtection="1">
      <alignment vertical="center"/>
      <protection locked="0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 applyProtection="1">
      <alignment vertical="center"/>
      <protection locked="0"/>
    </xf>
    <xf numFmtId="177" fontId="6" fillId="0" borderId="38" xfId="0" applyNumberFormat="1" applyFont="1" applyFill="1" applyBorder="1" applyAlignment="1" applyProtection="1">
      <alignment vertical="center"/>
      <protection locked="0"/>
    </xf>
    <xf numFmtId="177" fontId="6" fillId="0" borderId="50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horizontal="right" vertical="center"/>
    </xf>
    <xf numFmtId="177" fontId="6" fillId="0" borderId="52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 applyProtection="1">
      <alignment horizontal="right" vertical="center"/>
      <protection locked="0"/>
    </xf>
    <xf numFmtId="177" fontId="6" fillId="0" borderId="40" xfId="0" applyNumberFormat="1" applyFont="1" applyFill="1" applyBorder="1" applyAlignment="1" applyProtection="1">
      <alignment vertical="center"/>
      <protection locked="0"/>
    </xf>
    <xf numFmtId="177" fontId="6" fillId="0" borderId="55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>
      <alignment vertical="center"/>
    </xf>
    <xf numFmtId="177" fontId="6" fillId="0" borderId="57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7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8" xfId="0" applyNumberFormat="1" applyFont="1" applyFill="1" applyBorder="1" applyAlignment="1" applyProtection="1">
      <alignment horizontal="center" vertical="center" wrapText="1" shrinkToFit="1"/>
      <protection/>
    </xf>
    <xf numFmtId="177" fontId="11" fillId="0" borderId="18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9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0" xfId="0" applyNumberFormat="1" applyFont="1" applyFill="1" applyBorder="1" applyAlignment="1" applyProtection="1">
      <alignment horizontal="center" vertical="center" wrapText="1"/>
      <protection/>
    </xf>
    <xf numFmtId="177" fontId="6" fillId="0" borderId="21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8" xfId="0" applyNumberFormat="1" applyFont="1" applyFill="1" applyBorder="1" applyAlignment="1" applyProtection="1">
      <alignment horizontal="center" vertical="center" wrapText="1"/>
      <protection/>
    </xf>
    <xf numFmtId="177" fontId="6" fillId="0" borderId="18" xfId="0" applyNumberFormat="1" applyFont="1" applyFill="1" applyBorder="1" applyAlignment="1">
      <alignment horizontal="center" vertical="center" wrapText="1" shrinkToFit="1"/>
    </xf>
    <xf numFmtId="177" fontId="6" fillId="0" borderId="16" xfId="0" applyNumberFormat="1" applyFont="1" applyFill="1" applyBorder="1" applyAlignment="1">
      <alignment horizontal="center" vertical="center" wrapText="1" shrinkToFit="1"/>
    </xf>
    <xf numFmtId="177" fontId="6" fillId="0" borderId="17" xfId="0" applyNumberFormat="1" applyFont="1" applyFill="1" applyBorder="1" applyAlignment="1">
      <alignment horizontal="center" vertical="center" wrapText="1" shrinkToFit="1"/>
    </xf>
    <xf numFmtId="177" fontId="6" fillId="0" borderId="19" xfId="0" applyNumberFormat="1" applyFont="1" applyFill="1" applyBorder="1" applyAlignment="1">
      <alignment horizontal="center" vertical="center" wrapText="1" shrinkToFit="1"/>
    </xf>
    <xf numFmtId="177" fontId="6" fillId="0" borderId="22" xfId="0" applyNumberFormat="1" applyFont="1" applyFill="1" applyBorder="1" applyAlignment="1">
      <alignment horizontal="center" vertical="center" wrapText="1" shrinkToFit="1"/>
    </xf>
    <xf numFmtId="177" fontId="6" fillId="0" borderId="20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7" xfId="0" applyNumberFormat="1" applyFont="1" applyFill="1" applyBorder="1" applyAlignment="1">
      <alignment horizontal="center" vertical="center" wrapText="1"/>
    </xf>
    <xf numFmtId="177" fontId="6" fillId="0" borderId="39" xfId="0" applyNumberFormat="1" applyFont="1" applyFill="1" applyBorder="1" applyAlignment="1" applyProtection="1">
      <alignment horizontal="right" vertical="center"/>
      <protection/>
    </xf>
    <xf numFmtId="177" fontId="6" fillId="0" borderId="28" xfId="0" applyNumberFormat="1" applyFont="1" applyFill="1" applyBorder="1" applyAlignment="1" applyProtection="1">
      <alignment horizontal="right" vertical="center"/>
      <protection/>
    </xf>
    <xf numFmtId="177" fontId="6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41" xfId="0" applyNumberFormat="1" applyFont="1" applyFill="1" applyBorder="1" applyAlignment="1" applyProtection="1">
      <alignment horizontal="right" vertical="center"/>
      <protection/>
    </xf>
    <xf numFmtId="177" fontId="6" fillId="0" borderId="5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vertical="center"/>
    </xf>
    <xf numFmtId="177" fontId="6" fillId="0" borderId="59" xfId="0" applyNumberFormat="1" applyFont="1" applyFill="1" applyBorder="1" applyAlignment="1">
      <alignment vertical="center"/>
    </xf>
    <xf numFmtId="177" fontId="6" fillId="0" borderId="60" xfId="0" applyNumberFormat="1" applyFont="1" applyFill="1" applyBorder="1" applyAlignment="1">
      <alignment vertical="center"/>
    </xf>
    <xf numFmtId="177" fontId="6" fillId="0" borderId="60" xfId="0" applyNumberFormat="1" applyFont="1" applyFill="1" applyBorder="1" applyAlignment="1" applyProtection="1">
      <alignment vertical="center"/>
      <protection locked="0"/>
    </xf>
    <xf numFmtId="177" fontId="6" fillId="0" borderId="61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63" xfId="0" applyNumberFormat="1" applyFont="1" applyFill="1" applyBorder="1" applyAlignment="1" applyProtection="1">
      <alignment vertical="center"/>
      <protection locked="0"/>
    </xf>
    <xf numFmtId="177" fontId="6" fillId="0" borderId="64" xfId="0" applyNumberFormat="1" applyFont="1" applyFill="1" applyBorder="1" applyAlignment="1" applyProtection="1">
      <alignment vertical="center"/>
      <protection locked="0"/>
    </xf>
    <xf numFmtId="177" fontId="6" fillId="0" borderId="59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21" xfId="0" applyNumberFormat="1" applyFont="1" applyFill="1" applyBorder="1" applyAlignment="1">
      <alignment vertical="center"/>
    </xf>
    <xf numFmtId="177" fontId="6" fillId="0" borderId="53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 applyProtection="1">
      <alignment vertical="center"/>
      <protection/>
    </xf>
    <xf numFmtId="177" fontId="6" fillId="0" borderId="50" xfId="0" applyNumberFormat="1" applyFont="1" applyFill="1" applyBorder="1" applyAlignment="1" applyProtection="1">
      <alignment vertical="center"/>
      <protection/>
    </xf>
    <xf numFmtId="177" fontId="6" fillId="0" borderId="33" xfId="0" applyNumberFormat="1" applyFont="1" applyFill="1" applyBorder="1" applyAlignment="1" applyProtection="1">
      <alignment vertical="center"/>
      <protection/>
    </xf>
    <xf numFmtId="177" fontId="6" fillId="0" borderId="65" xfId="0" applyNumberFormat="1" applyFont="1" applyFill="1" applyBorder="1" applyAlignment="1" applyProtection="1">
      <alignment horizontal="right" vertical="center"/>
      <protection/>
    </xf>
    <xf numFmtId="177" fontId="6" fillId="0" borderId="31" xfId="0" applyNumberFormat="1" applyFont="1" applyFill="1" applyBorder="1" applyAlignment="1" applyProtection="1">
      <alignment vertical="center"/>
      <protection/>
    </xf>
    <xf numFmtId="177" fontId="6" fillId="0" borderId="29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63" xfId="0" applyNumberFormat="1" applyFont="1" applyFill="1" applyBorder="1" applyAlignment="1">
      <alignment vertical="center"/>
    </xf>
    <xf numFmtId="177" fontId="6" fillId="0" borderId="6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right" vertical="center"/>
      <protection/>
    </xf>
    <xf numFmtId="177" fontId="6" fillId="0" borderId="66" xfId="0" applyNumberFormat="1" applyFont="1" applyFill="1" applyBorder="1" applyAlignment="1">
      <alignment horizontal="right" vertical="center"/>
    </xf>
    <xf numFmtId="177" fontId="6" fillId="0" borderId="67" xfId="0" applyNumberFormat="1" applyFont="1" applyFill="1" applyBorder="1" applyAlignment="1">
      <alignment horizontal="right" vertical="center"/>
    </xf>
    <xf numFmtId="177" fontId="6" fillId="0" borderId="68" xfId="0" applyNumberFormat="1" applyFont="1" applyFill="1" applyBorder="1" applyAlignment="1">
      <alignment horizontal="right" vertical="center"/>
    </xf>
    <xf numFmtId="177" fontId="6" fillId="0" borderId="69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8" xfId="0" applyNumberFormat="1" applyFont="1" applyFill="1" applyBorder="1" applyAlignment="1">
      <alignment horizontal="center" vertical="center" wrapText="1"/>
    </xf>
    <xf numFmtId="177" fontId="13" fillId="0" borderId="18" xfId="0" applyNumberFormat="1" applyFont="1" applyFill="1" applyBorder="1" applyAlignment="1">
      <alignment horizontal="center" vertical="center" wrapText="1" shrinkToFit="1"/>
    </xf>
    <xf numFmtId="177" fontId="6" fillId="0" borderId="43" xfId="0" applyNumberFormat="1" applyFont="1" applyFill="1" applyBorder="1" applyAlignment="1">
      <alignment horizontal="center" vertical="center" shrinkToFit="1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center" vertical="center" wrapText="1" shrinkToFit="1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 applyProtection="1">
      <alignment horizontal="right" vertical="center"/>
      <protection locked="0"/>
    </xf>
    <xf numFmtId="177" fontId="6" fillId="0" borderId="70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>
      <alignment horizontal="right" vertical="center"/>
    </xf>
    <xf numFmtId="177" fontId="6" fillId="0" borderId="6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39" xfId="0" applyNumberFormat="1" applyFont="1" applyFill="1" applyBorder="1" applyAlignment="1">
      <alignment horizontal="right" vertical="center"/>
    </xf>
    <xf numFmtId="177" fontId="6" fillId="0" borderId="65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 applyProtection="1">
      <alignment horizontal="right" vertical="center"/>
      <protection locked="0"/>
    </xf>
    <xf numFmtId="177" fontId="6" fillId="0" borderId="39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 applyProtection="1">
      <alignment vertical="center"/>
      <protection locked="0"/>
    </xf>
    <xf numFmtId="177" fontId="6" fillId="0" borderId="39" xfId="0" applyNumberFormat="1" applyFont="1" applyFill="1" applyBorder="1" applyAlignment="1" applyProtection="1">
      <alignment vertical="center"/>
      <protection locked="0"/>
    </xf>
    <xf numFmtId="177" fontId="6" fillId="0" borderId="71" xfId="0" applyNumberFormat="1" applyFont="1" applyFill="1" applyBorder="1" applyAlignment="1">
      <alignment horizontal="center" vertical="center" wrapText="1" shrinkToFit="1"/>
    </xf>
    <xf numFmtId="177" fontId="6" fillId="0" borderId="48" xfId="0" applyNumberFormat="1" applyFont="1" applyFill="1" applyBorder="1" applyAlignment="1">
      <alignment horizontal="right" vertical="center"/>
    </xf>
    <xf numFmtId="177" fontId="12" fillId="0" borderId="18" xfId="0" applyNumberFormat="1" applyFont="1" applyFill="1" applyBorder="1" applyAlignment="1">
      <alignment horizontal="center" vertical="center" wrapText="1" shrinkToFit="1"/>
    </xf>
    <xf numFmtId="177" fontId="12" fillId="0" borderId="16" xfId="0" applyNumberFormat="1" applyFont="1" applyFill="1" applyBorder="1" applyAlignment="1">
      <alignment horizontal="center" vertical="center" wrapText="1" shrinkToFit="1"/>
    </xf>
    <xf numFmtId="177" fontId="6" fillId="0" borderId="56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72" xfId="0" applyNumberFormat="1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 applyProtection="1">
      <alignment horizontal="center" vertical="center"/>
      <protection locked="0"/>
    </xf>
    <xf numFmtId="181" fontId="6" fillId="0" borderId="74" xfId="0" applyFont="1" applyFill="1" applyBorder="1" applyAlignment="1">
      <alignment horizontal="center" vertical="center"/>
    </xf>
    <xf numFmtId="181" fontId="6" fillId="0" borderId="38" xfId="0" applyFont="1" applyFill="1" applyBorder="1" applyAlignment="1">
      <alignment horizontal="center" vertical="center"/>
    </xf>
    <xf numFmtId="181" fontId="6" fillId="0" borderId="36" xfId="0" applyFont="1" applyFill="1" applyBorder="1" applyAlignment="1">
      <alignment horizontal="center" vertical="center"/>
    </xf>
    <xf numFmtId="181" fontId="6" fillId="0" borderId="41" xfId="0" applyFont="1" applyFill="1" applyBorder="1" applyAlignment="1" applyProtection="1">
      <alignment horizontal="center" vertical="center"/>
      <protection/>
    </xf>
    <xf numFmtId="181" fontId="6" fillId="0" borderId="42" xfId="0" applyFont="1" applyFill="1" applyBorder="1" applyAlignment="1">
      <alignment horizontal="center" vertical="center"/>
    </xf>
    <xf numFmtId="181" fontId="6" fillId="0" borderId="37" xfId="0" applyFont="1" applyFill="1" applyBorder="1" applyAlignment="1">
      <alignment horizontal="center" vertical="center"/>
    </xf>
    <xf numFmtId="181" fontId="6" fillId="0" borderId="45" xfId="0" applyFont="1" applyFill="1" applyBorder="1" applyAlignment="1">
      <alignment horizontal="center" vertical="center" wrapText="1" shrinkToFit="1"/>
    </xf>
    <xf numFmtId="181" fontId="6" fillId="0" borderId="15" xfId="0" applyFont="1" applyFill="1" applyBorder="1" applyAlignment="1">
      <alignment horizontal="center" vertical="center" wrapText="1" shrinkToFit="1"/>
    </xf>
    <xf numFmtId="181" fontId="6" fillId="0" borderId="45" xfId="0" applyFont="1" applyFill="1" applyBorder="1" applyAlignment="1">
      <alignment horizontal="center" vertical="center" wrapText="1"/>
    </xf>
    <xf numFmtId="181" fontId="6" fillId="0" borderId="15" xfId="0" applyFont="1" applyFill="1" applyBorder="1" applyAlignment="1">
      <alignment horizontal="center" vertical="center" wrapText="1"/>
    </xf>
    <xf numFmtId="181" fontId="12" fillId="0" borderId="45" xfId="0" applyFont="1" applyFill="1" applyBorder="1" applyAlignment="1" applyProtection="1">
      <alignment horizontal="center" vertical="center" wrapText="1"/>
      <protection/>
    </xf>
    <xf numFmtId="181" fontId="12" fillId="0" borderId="15" xfId="0" applyFont="1" applyFill="1" applyBorder="1" applyAlignment="1" applyProtection="1">
      <alignment horizontal="center" vertical="center" wrapText="1"/>
      <protection/>
    </xf>
    <xf numFmtId="181" fontId="6" fillId="0" borderId="47" xfId="0" applyFont="1" applyFill="1" applyBorder="1" applyAlignment="1" applyProtection="1">
      <alignment horizontal="center" vertical="center" shrinkToFit="1"/>
      <protection/>
    </xf>
    <xf numFmtId="181" fontId="6" fillId="0" borderId="44" xfId="0" applyFont="1" applyFill="1" applyBorder="1" applyAlignment="1" applyProtection="1">
      <alignment horizontal="center" vertical="center" shrinkToFit="1"/>
      <protection/>
    </xf>
    <xf numFmtId="181" fontId="6" fillId="0" borderId="48" xfId="0" applyFont="1" applyFill="1" applyBorder="1" applyAlignment="1" applyProtection="1">
      <alignment horizontal="center" vertical="center"/>
      <protection/>
    </xf>
    <xf numFmtId="181" fontId="6" fillId="0" borderId="12" xfId="0" applyFont="1" applyFill="1" applyBorder="1" applyAlignment="1">
      <alignment horizontal="center" vertical="center"/>
    </xf>
    <xf numFmtId="181" fontId="6" fillId="0" borderId="40" xfId="0" applyFont="1" applyFill="1" applyBorder="1" applyAlignment="1">
      <alignment horizontal="center" vertical="center"/>
    </xf>
    <xf numFmtId="181" fontId="6" fillId="0" borderId="37" xfId="0" applyFont="1" applyFill="1" applyBorder="1" applyAlignment="1">
      <alignment horizontal="center" vertical="center"/>
    </xf>
    <xf numFmtId="181" fontId="6" fillId="0" borderId="45" xfId="0" applyFont="1" applyFill="1" applyBorder="1" applyAlignment="1">
      <alignment horizontal="center" vertical="center"/>
    </xf>
    <xf numFmtId="181" fontId="6" fillId="0" borderId="14" xfId="0" applyFont="1" applyFill="1" applyBorder="1" applyAlignment="1">
      <alignment horizontal="center" vertical="center"/>
    </xf>
    <xf numFmtId="181" fontId="6" fillId="0" borderId="21" xfId="0" applyFont="1" applyFill="1" applyBorder="1" applyAlignment="1">
      <alignment horizontal="center" vertical="center"/>
    </xf>
    <xf numFmtId="181" fontId="6" fillId="0" borderId="75" xfId="0" applyFont="1" applyFill="1" applyBorder="1" applyAlignment="1" applyProtection="1">
      <alignment horizontal="center" vertical="center" shrinkToFit="1"/>
      <protection/>
    </xf>
    <xf numFmtId="181" fontId="6" fillId="0" borderId="22" xfId="0" applyFont="1" applyFill="1" applyBorder="1" applyAlignment="1" applyProtection="1">
      <alignment horizontal="center" vertical="center" wrapText="1" shrinkToFit="1"/>
      <protection/>
    </xf>
    <xf numFmtId="181" fontId="6" fillId="0" borderId="75" xfId="0" applyFont="1" applyFill="1" applyBorder="1" applyAlignment="1" applyProtection="1">
      <alignment horizontal="center" vertical="center" wrapText="1" shrinkToFit="1"/>
      <protection/>
    </xf>
    <xf numFmtId="181" fontId="11" fillId="0" borderId="75" xfId="0" applyFont="1" applyFill="1" applyBorder="1" applyAlignment="1" applyProtection="1">
      <alignment horizontal="center" vertical="center" wrapText="1" shrinkToFit="1"/>
      <protection/>
    </xf>
    <xf numFmtId="181" fontId="6" fillId="0" borderId="50" xfId="0" applyFont="1" applyFill="1" applyBorder="1" applyAlignment="1">
      <alignment horizontal="center" vertical="center" shrinkToFit="1"/>
    </xf>
    <xf numFmtId="181" fontId="6" fillId="0" borderId="16" xfId="0" applyFont="1" applyFill="1" applyBorder="1" applyAlignment="1">
      <alignment horizontal="center" vertical="center" shrinkToFit="1"/>
    </xf>
    <xf numFmtId="181" fontId="6" fillId="0" borderId="22" xfId="0" applyFont="1" applyFill="1" applyBorder="1" applyAlignment="1">
      <alignment horizontal="center" vertical="center" shrinkToFit="1"/>
    </xf>
    <xf numFmtId="181" fontId="11" fillId="0" borderId="16" xfId="0" applyFont="1" applyFill="1" applyBorder="1" applyAlignment="1" applyProtection="1">
      <alignment horizontal="center" vertical="center" wrapText="1" shrinkToFit="1"/>
      <protection/>
    </xf>
    <xf numFmtId="181" fontId="13" fillId="0" borderId="16" xfId="0" applyFont="1" applyFill="1" applyBorder="1" applyAlignment="1" applyProtection="1">
      <alignment horizontal="center" vertical="center" wrapText="1" shrinkToFit="1"/>
      <protection/>
    </xf>
    <xf numFmtId="181" fontId="12" fillId="0" borderId="15" xfId="0" applyFont="1" applyFill="1" applyBorder="1" applyAlignment="1" applyProtection="1">
      <alignment horizontal="center" vertical="center" wrapText="1" shrinkToFit="1"/>
      <protection/>
    </xf>
    <xf numFmtId="181" fontId="12" fillId="0" borderId="18" xfId="0" applyFont="1" applyFill="1" applyBorder="1" applyAlignment="1" applyProtection="1">
      <alignment horizontal="center" vertical="center" wrapText="1" shrinkToFit="1"/>
      <protection/>
    </xf>
    <xf numFmtId="181" fontId="6" fillId="0" borderId="19" xfId="0" applyFont="1" applyFill="1" applyBorder="1" applyAlignment="1">
      <alignment horizontal="center" vertical="center" wrapText="1"/>
    </xf>
    <xf numFmtId="181" fontId="13" fillId="0" borderId="16" xfId="0" applyFont="1" applyFill="1" applyBorder="1" applyAlignment="1">
      <alignment horizontal="center" vertical="center" wrapText="1"/>
    </xf>
    <xf numFmtId="181" fontId="6" fillId="0" borderId="16" xfId="0" applyFont="1" applyFill="1" applyBorder="1" applyAlignment="1">
      <alignment horizontal="center" vertical="center" wrapText="1"/>
    </xf>
    <xf numFmtId="181" fontId="6" fillId="0" borderId="16" xfId="0" applyFont="1" applyFill="1" applyBorder="1" applyAlignment="1" applyProtection="1">
      <alignment horizontal="center" vertical="center" wrapText="1"/>
      <protection/>
    </xf>
    <xf numFmtId="181" fontId="6" fillId="0" borderId="15" xfId="0" applyFont="1" applyFill="1" applyBorder="1" applyAlignment="1">
      <alignment horizontal="center" vertical="center" wrapText="1" shrinkToFit="1"/>
    </xf>
    <xf numFmtId="181" fontId="13" fillId="0" borderId="15" xfId="0" applyFont="1" applyFill="1" applyBorder="1" applyAlignment="1">
      <alignment horizontal="center" vertical="center" wrapText="1" shrinkToFit="1"/>
    </xf>
    <xf numFmtId="181" fontId="32" fillId="0" borderId="15" xfId="0" applyFont="1" applyFill="1" applyBorder="1" applyAlignment="1">
      <alignment horizontal="center" vertical="center" wrapText="1" shrinkToFit="1"/>
    </xf>
    <xf numFmtId="177" fontId="6" fillId="0" borderId="29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76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>
      <alignment horizontal="right" vertical="center"/>
      <protection locked="0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center" vertical="center" wrapText="1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center" vertical="center"/>
    </xf>
    <xf numFmtId="177" fontId="6" fillId="0" borderId="64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right" vertical="center"/>
    </xf>
    <xf numFmtId="177" fontId="6" fillId="0" borderId="64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 applyProtection="1">
      <alignment horizontal="right" vertical="center"/>
      <protection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77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78" xfId="0" applyNumberFormat="1" applyFont="1" applyFill="1" applyBorder="1" applyAlignment="1">
      <alignment horizontal="center" vertical="center"/>
    </xf>
    <xf numFmtId="177" fontId="6" fillId="0" borderId="79" xfId="0" applyNumberFormat="1" applyFont="1" applyFill="1" applyBorder="1" applyAlignment="1">
      <alignment vertical="center"/>
    </xf>
    <xf numFmtId="177" fontId="6" fillId="0" borderId="74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81" fontId="6" fillId="0" borderId="42" xfId="0" applyFont="1" applyFill="1" applyBorder="1" applyAlignment="1">
      <alignment vertical="center"/>
    </xf>
    <xf numFmtId="181" fontId="6" fillId="0" borderId="72" xfId="0" applyFont="1" applyFill="1" applyBorder="1" applyAlignment="1">
      <alignment vertical="center"/>
    </xf>
    <xf numFmtId="181" fontId="6" fillId="0" borderId="13" xfId="0" applyFont="1" applyFill="1" applyBorder="1" applyAlignment="1">
      <alignment horizontal="center" vertical="center"/>
    </xf>
    <xf numFmtId="181" fontId="6" fillId="0" borderId="45" xfId="0" applyFont="1" applyFill="1" applyBorder="1" applyAlignment="1">
      <alignment horizontal="center" vertical="center" shrinkToFit="1"/>
    </xf>
    <xf numFmtId="181" fontId="6" fillId="0" borderId="44" xfId="0" applyFont="1" applyFill="1" applyBorder="1" applyAlignment="1" applyProtection="1">
      <alignment horizontal="center" vertical="center" shrinkToFit="1"/>
      <protection/>
    </xf>
    <xf numFmtId="181" fontId="6" fillId="0" borderId="57" xfId="0" applyFont="1" applyFill="1" applyBorder="1" applyAlignment="1" applyProtection="1">
      <alignment horizontal="center" vertical="center" shrinkToFit="1"/>
      <protection/>
    </xf>
    <xf numFmtId="181" fontId="6" fillId="0" borderId="41" xfId="0" applyFont="1" applyFill="1" applyBorder="1" applyAlignment="1">
      <alignment horizontal="center" vertical="center"/>
    </xf>
    <xf numFmtId="181" fontId="6" fillId="0" borderId="36" xfId="0" applyFont="1" applyFill="1" applyBorder="1" applyAlignment="1">
      <alignment horizontal="center" vertical="center"/>
    </xf>
    <xf numFmtId="181" fontId="6" fillId="0" borderId="37" xfId="0" applyFont="1" applyFill="1" applyBorder="1" applyAlignment="1" applyProtection="1">
      <alignment horizontal="center" vertical="center" wrapText="1" shrinkToFit="1"/>
      <protection/>
    </xf>
    <xf numFmtId="181" fontId="6" fillId="0" borderId="15" xfId="0" applyFont="1" applyFill="1" applyBorder="1" applyAlignment="1" applyProtection="1">
      <alignment horizontal="center" vertical="center" shrinkToFit="1"/>
      <protection/>
    </xf>
    <xf numFmtId="181" fontId="11" fillId="0" borderId="15" xfId="0" applyFont="1" applyFill="1" applyBorder="1" applyAlignment="1" applyProtection="1">
      <alignment horizontal="center" vertical="center" wrapText="1" shrinkToFit="1"/>
      <protection/>
    </xf>
    <xf numFmtId="181" fontId="6" fillId="0" borderId="20" xfId="0" applyFont="1" applyFill="1" applyBorder="1" applyAlignment="1" applyProtection="1">
      <alignment horizontal="center" vertical="center" shrinkToFit="1"/>
      <protection/>
    </xf>
    <xf numFmtId="181" fontId="6" fillId="0" borderId="57" xfId="0" applyFont="1" applyFill="1" applyBorder="1" applyAlignment="1" applyProtection="1">
      <alignment horizontal="center" vertical="center" wrapText="1" shrinkToFit="1"/>
      <protection/>
    </xf>
    <xf numFmtId="181" fontId="6" fillId="0" borderId="15" xfId="0" applyFont="1" applyFill="1" applyBorder="1" applyAlignment="1" applyProtection="1">
      <alignment horizontal="center" vertical="center" wrapText="1"/>
      <protection/>
    </xf>
    <xf numFmtId="181" fontId="6" fillId="0" borderId="17" xfId="0" applyFont="1" applyFill="1" applyBorder="1" applyAlignment="1" applyProtection="1">
      <alignment horizontal="center" vertical="center" shrinkToFit="1"/>
      <protection/>
    </xf>
    <xf numFmtId="181" fontId="6" fillId="0" borderId="16" xfId="0" applyFont="1" applyFill="1" applyBorder="1" applyAlignment="1" applyProtection="1">
      <alignment horizontal="center" vertical="center" shrinkToFit="1"/>
      <protection/>
    </xf>
    <xf numFmtId="181" fontId="6" fillId="0" borderId="75" xfId="0" applyFont="1" applyFill="1" applyBorder="1" applyAlignment="1">
      <alignment horizontal="center" vertical="center" wrapText="1" shrinkToFit="1"/>
    </xf>
    <xf numFmtId="181" fontId="12" fillId="0" borderId="15" xfId="0" applyFont="1" applyFill="1" applyBorder="1" applyAlignment="1">
      <alignment horizontal="center" vertical="center" wrapText="1" shrinkToFit="1"/>
    </xf>
    <xf numFmtId="177" fontId="6" fillId="0" borderId="78" xfId="0" applyNumberFormat="1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>
      <alignment horizontal="center" vertical="center" shrinkToFit="1"/>
    </xf>
    <xf numFmtId="177" fontId="6" fillId="0" borderId="79" xfId="0" applyNumberFormat="1" applyFont="1" applyFill="1" applyBorder="1" applyAlignment="1">
      <alignment horizontal="right" vertical="center" wrapText="1"/>
    </xf>
    <xf numFmtId="177" fontId="6" fillId="0" borderId="60" xfId="0" applyNumberFormat="1" applyFont="1" applyFill="1" applyBorder="1" applyAlignment="1">
      <alignment horizontal="right" vertical="center"/>
    </xf>
    <xf numFmtId="177" fontId="6" fillId="0" borderId="61" xfId="0" applyNumberFormat="1" applyFont="1" applyFill="1" applyBorder="1" applyAlignment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  <protection locked="0"/>
    </xf>
    <xf numFmtId="177" fontId="6" fillId="0" borderId="56" xfId="0" applyNumberFormat="1" applyFont="1" applyFill="1" applyBorder="1" applyAlignment="1">
      <alignment horizontal="right" vertical="center"/>
    </xf>
    <xf numFmtId="177" fontId="6" fillId="0" borderId="80" xfId="0" applyNumberFormat="1" applyFont="1" applyFill="1" applyBorder="1" applyAlignment="1" applyProtection="1">
      <alignment horizontal="right" vertical="center"/>
      <protection/>
    </xf>
    <xf numFmtId="177" fontId="6" fillId="0" borderId="58" xfId="0" applyNumberFormat="1" applyFont="1" applyFill="1" applyBorder="1" applyAlignment="1" applyProtection="1">
      <alignment horizontal="right" vertical="center"/>
      <protection locked="0"/>
    </xf>
    <xf numFmtId="177" fontId="6" fillId="0" borderId="80" xfId="0" applyNumberFormat="1" applyFont="1" applyFill="1" applyBorder="1" applyAlignment="1" applyProtection="1">
      <alignment horizontal="right" vertical="center"/>
      <protection locked="0"/>
    </xf>
    <xf numFmtId="177" fontId="6" fillId="0" borderId="79" xfId="0" applyNumberFormat="1" applyFont="1" applyFill="1" applyBorder="1" applyAlignment="1" applyProtection="1">
      <alignment horizontal="right" vertical="center"/>
      <protection locked="0"/>
    </xf>
    <xf numFmtId="181" fontId="6" fillId="0" borderId="73" xfId="0" applyFont="1" applyFill="1" applyBorder="1" applyAlignment="1" applyProtection="1">
      <alignment horizontal="center" vertical="center"/>
      <protection/>
    </xf>
    <xf numFmtId="181" fontId="6" fillId="0" borderId="56" xfId="0" applyFont="1" applyFill="1" applyBorder="1" applyAlignment="1" applyProtection="1">
      <alignment horizontal="center" vertical="center"/>
      <protection/>
    </xf>
    <xf numFmtId="181" fontId="6" fillId="0" borderId="74" xfId="0" applyFont="1" applyFill="1" applyBorder="1" applyAlignment="1" applyProtection="1">
      <alignment horizontal="center" vertical="center"/>
      <protection/>
    </xf>
    <xf numFmtId="181" fontId="6" fillId="0" borderId="38" xfId="0" applyFont="1" applyFill="1" applyBorder="1" applyAlignment="1">
      <alignment horizontal="center" vertical="center"/>
    </xf>
    <xf numFmtId="177" fontId="6" fillId="0" borderId="81" xfId="0" applyNumberFormat="1" applyFont="1" applyFill="1" applyBorder="1" applyAlignment="1" applyProtection="1">
      <alignment horizontal="right" vertical="center"/>
      <protection locked="0"/>
    </xf>
    <xf numFmtId="177" fontId="6" fillId="0" borderId="61" xfId="0" applyNumberFormat="1" applyFont="1" applyFill="1" applyBorder="1" applyAlignment="1" applyProtection="1">
      <alignment horizontal="right" vertical="center"/>
      <protection locked="0"/>
    </xf>
    <xf numFmtId="177" fontId="6" fillId="0" borderId="79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center" vertical="center"/>
      <protection locked="0"/>
    </xf>
    <xf numFmtId="177" fontId="6" fillId="0" borderId="42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  <protection/>
    </xf>
    <xf numFmtId="177" fontId="6" fillId="0" borderId="35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  <protection locked="0"/>
    </xf>
    <xf numFmtId="177" fontId="6" fillId="0" borderId="63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62" xfId="0" applyNumberFormat="1" applyFont="1" applyFill="1" applyBorder="1" applyAlignment="1" applyProtection="1">
      <alignment horizontal="right" vertical="center"/>
      <protection locked="0"/>
    </xf>
    <xf numFmtId="177" fontId="6" fillId="0" borderId="64" xfId="0" applyNumberFormat="1" applyFont="1" applyFill="1" applyBorder="1" applyAlignment="1" applyProtection="1">
      <alignment horizontal="right" vertical="center"/>
      <protection locked="0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43" xfId="0" applyNumberFormat="1" applyFont="1" applyFill="1" applyBorder="1" applyAlignment="1" applyProtection="1">
      <alignment vertical="center"/>
      <protection locked="0"/>
    </xf>
    <xf numFmtId="177" fontId="6" fillId="0" borderId="39" xfId="0" applyNumberFormat="1" applyFont="1" applyFill="1" applyBorder="1" applyAlignment="1" applyProtection="1">
      <alignment horizontal="right" vertical="center"/>
      <protection locked="0"/>
    </xf>
    <xf numFmtId="177" fontId="6" fillId="0" borderId="42" xfId="0" applyNumberFormat="1" applyFont="1" applyFill="1" applyBorder="1" applyAlignment="1" applyProtection="1">
      <alignment horizontal="right" vertical="center"/>
      <protection locked="0"/>
    </xf>
    <xf numFmtId="177" fontId="6" fillId="0" borderId="38" xfId="0" applyNumberFormat="1" applyFont="1" applyFill="1" applyBorder="1" applyAlignment="1" applyProtection="1">
      <alignment horizontal="right" vertical="center"/>
      <protection locked="0"/>
    </xf>
    <xf numFmtId="177" fontId="6" fillId="0" borderId="36" xfId="0" applyNumberFormat="1" applyFont="1" applyFill="1" applyBorder="1" applyAlignment="1" applyProtection="1">
      <alignment horizontal="right" vertical="center"/>
      <protection locked="0"/>
    </xf>
    <xf numFmtId="177" fontId="6" fillId="0" borderId="55" xfId="0" applyNumberFormat="1" applyFont="1" applyFill="1" applyBorder="1" applyAlignment="1" applyProtection="1">
      <alignment horizontal="right" vertical="center"/>
      <protection locked="0"/>
    </xf>
    <xf numFmtId="177" fontId="6" fillId="0" borderId="21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 applyProtection="1">
      <alignment horizontal="right" vertical="center"/>
      <protection/>
    </xf>
    <xf numFmtId="177" fontId="6" fillId="0" borderId="21" xfId="0" applyNumberFormat="1" applyFont="1" applyFill="1" applyBorder="1" applyAlignment="1" applyProtection="1">
      <alignment horizontal="right" vertical="center"/>
      <protection/>
    </xf>
    <xf numFmtId="177" fontId="6" fillId="0" borderId="33" xfId="0" applyNumberFormat="1" applyFont="1" applyFill="1" applyBorder="1" applyAlignment="1" applyProtection="1">
      <alignment horizontal="right" vertical="center"/>
      <protection/>
    </xf>
    <xf numFmtId="177" fontId="6" fillId="0" borderId="82" xfId="0" applyNumberFormat="1" applyFont="1" applyFill="1" applyBorder="1" applyAlignment="1">
      <alignment horizontal="right" vertical="center"/>
    </xf>
    <xf numFmtId="177" fontId="6" fillId="0" borderId="73" xfId="0" applyNumberFormat="1" applyFont="1" applyFill="1" applyBorder="1" applyAlignment="1">
      <alignment horizontal="right" vertical="center"/>
    </xf>
    <xf numFmtId="177" fontId="6" fillId="0" borderId="76" xfId="0" applyNumberFormat="1" applyFont="1" applyFill="1" applyBorder="1" applyAlignment="1" applyProtection="1">
      <alignment horizontal="right" vertical="center"/>
      <protection/>
    </xf>
    <xf numFmtId="177" fontId="6" fillId="0" borderId="52" xfId="0" applyNumberFormat="1" applyFont="1" applyFill="1" applyBorder="1" applyAlignment="1">
      <alignment horizontal="right" vertical="center"/>
    </xf>
    <xf numFmtId="177" fontId="6" fillId="0" borderId="76" xfId="0" applyNumberFormat="1" applyFont="1" applyFill="1" applyBorder="1" applyAlignment="1">
      <alignment horizontal="right" vertical="center"/>
    </xf>
    <xf numFmtId="177" fontId="6" fillId="0" borderId="82" xfId="0" applyNumberFormat="1" applyFont="1" applyFill="1" applyBorder="1" applyAlignment="1">
      <alignment horizontal="right" vertical="center"/>
    </xf>
    <xf numFmtId="177" fontId="6" fillId="0" borderId="8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 applyProtection="1">
      <alignment horizontal="right" vertical="center"/>
      <protection/>
    </xf>
    <xf numFmtId="177" fontId="6" fillId="0" borderId="82" xfId="0" applyNumberFormat="1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 applyProtection="1">
      <alignment horizontal="center" vertical="center"/>
      <protection locked="0"/>
    </xf>
    <xf numFmtId="177" fontId="6" fillId="0" borderId="35" xfId="0" applyNumberFormat="1" applyFont="1" applyFill="1" applyBorder="1" applyAlignment="1" applyProtection="1">
      <alignment horizontal="right" vertical="center"/>
      <protection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 applyProtection="1">
      <alignment horizontal="right" vertical="center"/>
      <protection locked="0"/>
    </xf>
    <xf numFmtId="177" fontId="6" fillId="0" borderId="34" xfId="0" applyNumberFormat="1" applyFont="1" applyFill="1" applyBorder="1" applyAlignment="1" applyProtection="1">
      <alignment horizontal="right" vertical="center"/>
      <protection/>
    </xf>
    <xf numFmtId="177" fontId="6" fillId="0" borderId="78" xfId="0" applyNumberFormat="1" applyFont="1" applyFill="1" applyBorder="1" applyAlignment="1" applyProtection="1">
      <alignment vertical="center"/>
      <protection locked="0"/>
    </xf>
    <xf numFmtId="177" fontId="0" fillId="0" borderId="55" xfId="0" applyNumberFormat="1" applyFill="1" applyBorder="1" applyAlignment="1">
      <alignment vertical="center"/>
    </xf>
    <xf numFmtId="177" fontId="6" fillId="0" borderId="45" xfId="0" applyNumberFormat="1" applyFont="1" applyFill="1" applyBorder="1" applyAlignment="1">
      <alignment vertical="center"/>
    </xf>
    <xf numFmtId="177" fontId="6" fillId="0" borderId="44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 applyProtection="1">
      <alignment vertical="center"/>
      <protection locked="0"/>
    </xf>
    <xf numFmtId="177" fontId="6" fillId="0" borderId="47" xfId="0" applyNumberFormat="1" applyFont="1" applyFill="1" applyBorder="1" applyAlignment="1">
      <alignment vertical="center"/>
    </xf>
    <xf numFmtId="177" fontId="6" fillId="0" borderId="70" xfId="0" applyNumberFormat="1" applyFont="1" applyFill="1" applyBorder="1" applyAlignment="1" applyProtection="1">
      <alignment vertical="center"/>
      <protection/>
    </xf>
    <xf numFmtId="177" fontId="6" fillId="0" borderId="48" xfId="0" applyNumberFormat="1" applyFont="1" applyFill="1" applyBorder="1" applyAlignment="1" applyProtection="1">
      <alignment vertical="center"/>
      <protection locked="0"/>
    </xf>
    <xf numFmtId="177" fontId="6" fillId="0" borderId="70" xfId="0" applyNumberFormat="1" applyFont="1" applyFill="1" applyBorder="1" applyAlignment="1" applyProtection="1">
      <alignment vertical="center"/>
      <protection locked="0"/>
    </xf>
    <xf numFmtId="177" fontId="6" fillId="0" borderId="55" xfId="0" applyNumberFormat="1" applyFont="1" applyFill="1" applyBorder="1" applyAlignment="1" applyProtection="1">
      <alignment vertical="center"/>
      <protection locked="0"/>
    </xf>
    <xf numFmtId="177" fontId="6" fillId="0" borderId="46" xfId="0" applyNumberFormat="1" applyFont="1" applyFill="1" applyBorder="1" applyAlignment="1" applyProtection="1">
      <alignment vertical="center"/>
      <protection locked="0"/>
    </xf>
    <xf numFmtId="177" fontId="6" fillId="0" borderId="44" xfId="0" applyNumberFormat="1" applyFont="1" applyFill="1" applyBorder="1" applyAlignment="1" applyProtection="1">
      <alignment vertical="center"/>
      <protection locked="0"/>
    </xf>
    <xf numFmtId="177" fontId="6" fillId="0" borderId="43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79" xfId="0" applyNumberFormat="1" applyFont="1" applyFill="1" applyBorder="1" applyAlignment="1">
      <alignment horizontal="right" vertical="center"/>
    </xf>
    <xf numFmtId="177" fontId="6" fillId="0" borderId="60" xfId="0" applyNumberFormat="1" applyFont="1" applyFill="1" applyBorder="1" applyAlignment="1">
      <alignment horizontal="right" vertical="center"/>
    </xf>
    <xf numFmtId="177" fontId="6" fillId="0" borderId="58" xfId="0" applyNumberFormat="1" applyFont="1" applyFill="1" applyBorder="1" applyAlignment="1">
      <alignment horizontal="right" vertical="center"/>
    </xf>
    <xf numFmtId="177" fontId="6" fillId="0" borderId="80" xfId="0" applyNumberFormat="1" applyFont="1" applyFill="1" applyBorder="1" applyAlignment="1">
      <alignment horizontal="right" vertical="center"/>
    </xf>
    <xf numFmtId="177" fontId="6" fillId="0" borderId="79" xfId="0" applyNumberFormat="1" applyFont="1" applyFill="1" applyBorder="1" applyAlignment="1">
      <alignment horizontal="right" vertical="center"/>
    </xf>
    <xf numFmtId="177" fontId="6" fillId="0" borderId="81" xfId="0" applyNumberFormat="1" applyFont="1" applyFill="1" applyBorder="1" applyAlignment="1">
      <alignment horizontal="right" vertical="center"/>
    </xf>
    <xf numFmtId="177" fontId="6" fillId="0" borderId="61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 applyProtection="1">
      <alignment horizontal="right" vertical="center"/>
      <protection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52" xfId="0" applyNumberFormat="1" applyFont="1" applyFill="1" applyBorder="1" applyAlignment="1" applyProtection="1">
      <alignment horizontal="right" vertical="center"/>
      <protection locked="0"/>
    </xf>
    <xf numFmtId="177" fontId="6" fillId="0" borderId="76" xfId="0" applyNumberFormat="1" applyFont="1" applyFill="1" applyBorder="1" applyAlignment="1" applyProtection="1">
      <alignment horizontal="right" vertical="center"/>
      <protection locked="0"/>
    </xf>
    <xf numFmtId="177" fontId="6" fillId="0" borderId="82" xfId="0" applyNumberFormat="1" applyFont="1" applyFill="1" applyBorder="1" applyAlignment="1" applyProtection="1">
      <alignment horizontal="right" vertical="center"/>
      <protection locked="0"/>
    </xf>
    <xf numFmtId="177" fontId="6" fillId="0" borderId="83" xfId="0" applyNumberFormat="1" applyFont="1" applyFill="1" applyBorder="1" applyAlignment="1" applyProtection="1">
      <alignment horizontal="right" vertical="center"/>
      <protection locked="0"/>
    </xf>
    <xf numFmtId="177" fontId="6" fillId="0" borderId="24" xfId="0" applyNumberFormat="1" applyFont="1" applyFill="1" applyBorder="1" applyAlignment="1" applyProtection="1">
      <alignment horizontal="right" vertical="center"/>
      <protection locked="0"/>
    </xf>
    <xf numFmtId="177" fontId="6" fillId="0" borderId="23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177" fontId="6" fillId="0" borderId="45" xfId="0" applyNumberFormat="1" applyFont="1" applyFill="1" applyBorder="1" applyAlignment="1" applyProtection="1">
      <alignment horizontal="right" vertical="center"/>
      <protection/>
    </xf>
    <xf numFmtId="177" fontId="6" fillId="0" borderId="48" xfId="0" applyNumberFormat="1" applyFont="1" applyFill="1" applyBorder="1" applyAlignment="1" applyProtection="1">
      <alignment horizontal="right" vertical="center"/>
      <protection/>
    </xf>
    <xf numFmtId="177" fontId="6" fillId="0" borderId="35" xfId="0" applyNumberFormat="1" applyFont="1" applyFill="1" applyBorder="1" applyAlignment="1" applyProtection="1">
      <alignment horizontal="right" vertical="center"/>
      <protection locked="0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Fill="1" applyBorder="1" applyAlignment="1" applyProtection="1">
      <alignment horizontal="right" vertical="center"/>
      <protection/>
    </xf>
    <xf numFmtId="177" fontId="6" fillId="0" borderId="66" xfId="0" applyNumberFormat="1" applyFont="1" applyFill="1" applyBorder="1" applyAlignment="1">
      <alignment horizontal="right" vertical="center" wrapText="1"/>
    </xf>
    <xf numFmtId="177" fontId="6" fillId="0" borderId="67" xfId="0" applyNumberFormat="1" applyFont="1" applyFill="1" applyBorder="1" applyAlignment="1" applyProtection="1">
      <alignment horizontal="right" vertical="center"/>
      <protection/>
    </xf>
    <xf numFmtId="177" fontId="6" fillId="0" borderId="68" xfId="0" applyNumberFormat="1" applyFont="1" applyFill="1" applyBorder="1" applyAlignment="1" applyProtection="1">
      <alignment horizontal="right" vertical="center"/>
      <protection/>
    </xf>
    <xf numFmtId="177" fontId="6" fillId="0" borderId="66" xfId="0" applyNumberFormat="1" applyFont="1" applyFill="1" applyBorder="1" applyAlignment="1" applyProtection="1">
      <alignment horizontal="right" vertical="center"/>
      <protection/>
    </xf>
    <xf numFmtId="177" fontId="6" fillId="0" borderId="51" xfId="0" applyNumberFormat="1" applyFont="1" applyFill="1" applyBorder="1" applyAlignment="1" applyProtection="1">
      <alignment horizontal="right" vertical="center"/>
      <protection/>
    </xf>
    <xf numFmtId="177" fontId="6" fillId="0" borderId="69" xfId="0" applyNumberFormat="1" applyFont="1" applyFill="1" applyBorder="1" applyAlignment="1" applyProtection="1">
      <alignment horizontal="right" vertical="center"/>
      <protection/>
    </xf>
    <xf numFmtId="177" fontId="3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77" fontId="37" fillId="0" borderId="0" xfId="0" applyNumberFormat="1" applyFont="1" applyFill="1" applyAlignment="1">
      <alignment vertical="center"/>
    </xf>
    <xf numFmtId="177" fontId="7" fillId="0" borderId="17" xfId="0" applyNumberFormat="1" applyFont="1" applyFill="1" applyBorder="1" applyAlignment="1">
      <alignment horizontal="center" vertical="center"/>
    </xf>
    <xf numFmtId="181" fontId="6" fillId="0" borderId="38" xfId="0" applyFont="1" applyFill="1" applyBorder="1" applyAlignment="1">
      <alignment vertical="center"/>
    </xf>
    <xf numFmtId="177" fontId="0" fillId="0" borderId="36" xfId="0" applyNumberFormat="1" applyFont="1" applyBorder="1" applyAlignment="1">
      <alignment/>
    </xf>
    <xf numFmtId="181" fontId="6" fillId="0" borderId="38" xfId="0" applyFont="1" applyFill="1" applyBorder="1" applyAlignment="1" applyProtection="1">
      <alignment vertical="center"/>
      <protection/>
    </xf>
    <xf numFmtId="181" fontId="6" fillId="0" borderId="38" xfId="0" applyFont="1" applyFill="1" applyBorder="1" applyAlignment="1" applyProtection="1">
      <alignment horizontal="center" vertical="center"/>
      <protection/>
    </xf>
    <xf numFmtId="181" fontId="6" fillId="0" borderId="41" xfId="0" applyFont="1" applyFill="1" applyBorder="1" applyAlignment="1" applyProtection="1">
      <alignment vertical="center"/>
      <protection/>
    </xf>
    <xf numFmtId="181" fontId="6" fillId="0" borderId="36" xfId="0" applyFont="1" applyFill="1" applyBorder="1" applyAlignment="1" applyProtection="1">
      <alignment vertical="center"/>
      <protection/>
    </xf>
    <xf numFmtId="181" fontId="6" fillId="0" borderId="12" xfId="0" applyFont="1" applyFill="1" applyBorder="1" applyAlignment="1" applyProtection="1">
      <alignment horizontal="center" vertical="center"/>
      <protection/>
    </xf>
    <xf numFmtId="181" fontId="6" fillId="0" borderId="71" xfId="0" applyFont="1" applyFill="1" applyBorder="1" applyAlignment="1">
      <alignment horizontal="center" vertical="center"/>
    </xf>
    <xf numFmtId="181" fontId="6" fillId="0" borderId="16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181" fontId="6" fillId="0" borderId="18" xfId="0" applyFont="1" applyFill="1" applyBorder="1" applyAlignment="1" applyProtection="1">
      <alignment horizontal="center" vertical="center" shrinkToFit="1"/>
      <protection/>
    </xf>
    <xf numFmtId="181" fontId="6" fillId="0" borderId="20" xfId="0" applyFont="1" applyFill="1" applyBorder="1" applyAlignment="1">
      <alignment horizontal="center" vertical="center" shrinkToFit="1"/>
    </xf>
    <xf numFmtId="181" fontId="6" fillId="0" borderId="71" xfId="0" applyFont="1" applyFill="1" applyBorder="1" applyAlignment="1" applyProtection="1">
      <alignment horizontal="center" vertical="center" shrinkToFit="1"/>
      <protection/>
    </xf>
    <xf numFmtId="181" fontId="6" fillId="0" borderId="22" xfId="0" applyFont="1" applyFill="1" applyBorder="1" applyAlignment="1" applyProtection="1">
      <alignment horizontal="center" vertical="center" shrinkToFit="1"/>
      <protection/>
    </xf>
    <xf numFmtId="181" fontId="6" fillId="0" borderId="21" xfId="0" applyFont="1" applyFill="1" applyBorder="1" applyAlignment="1" applyProtection="1">
      <alignment horizontal="center" vertical="center" shrinkToFit="1"/>
      <protection/>
    </xf>
    <xf numFmtId="181" fontId="6" fillId="0" borderId="17" xfId="0" applyFont="1" applyFill="1" applyBorder="1" applyAlignment="1" applyProtection="1">
      <alignment horizontal="center" vertical="center" wrapText="1"/>
      <protection/>
    </xf>
    <xf numFmtId="181" fontId="13" fillId="0" borderId="15" xfId="0" applyFont="1" applyFill="1" applyBorder="1" applyAlignment="1" applyProtection="1">
      <alignment horizontal="center" vertical="center" wrapText="1" shrinkToFi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58" xfId="0" applyNumberFormat="1" applyFont="1" applyFill="1" applyBorder="1" applyAlignment="1">
      <alignment horizontal="right" vertical="center"/>
    </xf>
    <xf numFmtId="177" fontId="6" fillId="0" borderId="81" xfId="0" applyNumberFormat="1" applyFont="1" applyFill="1" applyBorder="1" applyAlignment="1">
      <alignment horizontal="right" vertical="center"/>
    </xf>
    <xf numFmtId="177" fontId="6" fillId="0" borderId="84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63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 applyProtection="1">
      <alignment horizontal="center" vertical="center"/>
      <protection/>
    </xf>
    <xf numFmtId="177" fontId="6" fillId="0" borderId="41" xfId="0" applyNumberFormat="1" applyFont="1" applyFill="1" applyBorder="1" applyAlignment="1" applyProtection="1">
      <alignment horizontal="center" vertical="center"/>
      <protection/>
    </xf>
    <xf numFmtId="177" fontId="6" fillId="0" borderId="36" xfId="0" applyNumberFormat="1" applyFont="1" applyFill="1" applyBorder="1" applyAlignment="1" applyProtection="1">
      <alignment horizontal="center" vertical="center"/>
      <protection/>
    </xf>
    <xf numFmtId="181" fontId="6" fillId="0" borderId="82" xfId="0" applyFont="1" applyFill="1" applyBorder="1" applyAlignment="1" applyProtection="1">
      <alignment horizontal="center" vertical="center"/>
      <protection/>
    </xf>
    <xf numFmtId="177" fontId="6" fillId="0" borderId="62" xfId="0" applyNumberFormat="1" applyFont="1" applyFill="1" applyBorder="1" applyAlignment="1">
      <alignment horizontal="right" vertical="center"/>
    </xf>
    <xf numFmtId="177" fontId="6" fillId="0" borderId="52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83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92" fontId="6" fillId="0" borderId="43" xfId="0" applyNumberFormat="1" applyFont="1" applyFill="1" applyBorder="1" applyAlignment="1" applyProtection="1">
      <alignment horizontal="right" vertical="center"/>
      <protection locked="0"/>
    </xf>
    <xf numFmtId="177" fontId="6" fillId="0" borderId="72" xfId="0" applyNumberFormat="1" applyFont="1" applyFill="1" applyBorder="1" applyAlignment="1">
      <alignment horizontal="right" vertical="center"/>
    </xf>
    <xf numFmtId="192" fontId="6" fillId="0" borderId="35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 applyProtection="1">
      <alignment vertical="center"/>
      <protection/>
    </xf>
    <xf numFmtId="177" fontId="6" fillId="24" borderId="13" xfId="0" applyNumberFormat="1" applyFont="1" applyFill="1" applyBorder="1" applyAlignment="1">
      <alignment horizontal="center" vertical="center"/>
    </xf>
    <xf numFmtId="177" fontId="6" fillId="24" borderId="63" xfId="0" applyNumberFormat="1" applyFont="1" applyFill="1" applyBorder="1" applyAlignment="1">
      <alignment vertical="center"/>
    </xf>
    <xf numFmtId="177" fontId="6" fillId="24" borderId="59" xfId="0" applyNumberFormat="1" applyFont="1" applyFill="1" applyBorder="1" applyAlignment="1" applyProtection="1">
      <alignment horizontal="right" vertical="center"/>
      <protection locked="0"/>
    </xf>
    <xf numFmtId="177" fontId="6" fillId="24" borderId="64" xfId="0" applyNumberFormat="1" applyFont="1" applyFill="1" applyBorder="1" applyAlignment="1" applyProtection="1">
      <alignment horizontal="right" vertical="center"/>
      <protection locked="0"/>
    </xf>
    <xf numFmtId="177" fontId="6" fillId="24" borderId="64" xfId="0" applyNumberFormat="1" applyFont="1" applyFill="1" applyBorder="1" applyAlignment="1">
      <alignment vertical="center"/>
    </xf>
    <xf numFmtId="177" fontId="6" fillId="24" borderId="12" xfId="0" applyNumberFormat="1" applyFont="1" applyFill="1" applyBorder="1" applyAlignment="1">
      <alignment horizontal="right" vertical="center"/>
    </xf>
    <xf numFmtId="177" fontId="6" fillId="24" borderId="63" xfId="0" applyNumberFormat="1" applyFont="1" applyFill="1" applyBorder="1" applyAlignment="1">
      <alignment horizontal="right" vertical="center"/>
    </xf>
    <xf numFmtId="177" fontId="6" fillId="24" borderId="59" xfId="0" applyNumberFormat="1" applyFont="1" applyFill="1" applyBorder="1" applyAlignment="1">
      <alignment horizontal="right" vertical="center"/>
    </xf>
    <xf numFmtId="177" fontId="6" fillId="24" borderId="62" xfId="0" applyNumberFormat="1" applyFont="1" applyFill="1" applyBorder="1" applyAlignment="1">
      <alignment horizontal="right" vertical="center"/>
    </xf>
    <xf numFmtId="177" fontId="6" fillId="24" borderId="64" xfId="0" applyNumberFormat="1" applyFont="1" applyFill="1" applyBorder="1" applyAlignment="1">
      <alignment horizontal="right" vertical="center"/>
    </xf>
    <xf numFmtId="177" fontId="6" fillId="24" borderId="0" xfId="0" applyNumberFormat="1" applyFont="1" applyFill="1" applyBorder="1" applyAlignment="1">
      <alignment horizontal="right" vertical="center"/>
    </xf>
    <xf numFmtId="177" fontId="6" fillId="24" borderId="62" xfId="0" applyNumberFormat="1" applyFont="1" applyFill="1" applyBorder="1" applyAlignment="1" applyProtection="1">
      <alignment horizontal="right" vertical="center"/>
      <protection locked="0"/>
    </xf>
    <xf numFmtId="177" fontId="6" fillId="24" borderId="12" xfId="0" applyNumberFormat="1" applyFont="1" applyFill="1" applyBorder="1" applyAlignment="1" applyProtection="1">
      <alignment horizontal="right" vertical="center"/>
      <protection locked="0"/>
    </xf>
    <xf numFmtId="177" fontId="6" fillId="24" borderId="63" xfId="0" applyNumberFormat="1" applyFont="1" applyFill="1" applyBorder="1" applyAlignment="1" applyProtection="1">
      <alignment horizontal="right" vertical="center"/>
      <protection locked="0"/>
    </xf>
    <xf numFmtId="177" fontId="6" fillId="24" borderId="78" xfId="0" applyNumberFormat="1" applyFont="1" applyFill="1" applyBorder="1" applyAlignment="1">
      <alignment horizontal="right" vertical="center"/>
    </xf>
    <xf numFmtId="177" fontId="6" fillId="24" borderId="13" xfId="0" applyNumberFormat="1" applyFont="1" applyFill="1" applyBorder="1" applyAlignment="1" applyProtection="1">
      <alignment vertical="center"/>
      <protection/>
    </xf>
    <xf numFmtId="177" fontId="6" fillId="24" borderId="13" xfId="0" applyNumberFormat="1" applyFont="1" applyFill="1" applyBorder="1" applyAlignment="1" applyProtection="1">
      <alignment vertical="center"/>
      <protection locked="0"/>
    </xf>
    <xf numFmtId="177" fontId="6" fillId="0" borderId="70" xfId="0" applyNumberFormat="1" applyFont="1" applyFill="1" applyBorder="1" applyAlignment="1">
      <alignment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/>
    </xf>
    <xf numFmtId="177" fontId="6" fillId="0" borderId="66" xfId="0" applyNumberFormat="1" applyFont="1" applyFill="1" applyBorder="1" applyAlignment="1">
      <alignment vertical="center"/>
    </xf>
    <xf numFmtId="177" fontId="6" fillId="0" borderId="67" xfId="0" applyNumberFormat="1" applyFont="1" applyFill="1" applyBorder="1" applyAlignment="1">
      <alignment vertical="center"/>
    </xf>
    <xf numFmtId="177" fontId="6" fillId="0" borderId="68" xfId="0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>
      <alignment vertical="center"/>
    </xf>
    <xf numFmtId="177" fontId="6" fillId="0" borderId="85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9" fillId="0" borderId="17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vertical="center"/>
    </xf>
    <xf numFmtId="181" fontId="6" fillId="0" borderId="78" xfId="0" applyFont="1" applyFill="1" applyBorder="1" applyAlignment="1" applyProtection="1">
      <alignment horizontal="center" vertical="center"/>
      <protection/>
    </xf>
    <xf numFmtId="177" fontId="0" fillId="0" borderId="41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81" fontId="6" fillId="0" borderId="42" xfId="0" applyFont="1" applyFill="1" applyBorder="1" applyAlignment="1">
      <alignment horizontal="center" vertical="center" shrinkToFit="1"/>
    </xf>
    <xf numFmtId="181" fontId="6" fillId="0" borderId="41" xfId="0" applyFont="1" applyFill="1" applyBorder="1" applyAlignment="1">
      <alignment vertical="center"/>
    </xf>
    <xf numFmtId="181" fontId="6" fillId="0" borderId="36" xfId="0" applyFont="1" applyFill="1" applyBorder="1" applyAlignment="1">
      <alignment vertical="center"/>
    </xf>
    <xf numFmtId="181" fontId="6" fillId="0" borderId="86" xfId="0" applyFont="1" applyFill="1" applyBorder="1" applyAlignment="1">
      <alignment horizontal="center" vertical="center"/>
    </xf>
    <xf numFmtId="181" fontId="6" fillId="0" borderId="57" xfId="0" applyFont="1" applyFill="1" applyBorder="1" applyAlignment="1">
      <alignment horizontal="center" vertical="center" wrapText="1" shrinkToFit="1"/>
    </xf>
    <xf numFmtId="181" fontId="11" fillId="0" borderId="17" xfId="0" applyFont="1" applyFill="1" applyBorder="1" applyAlignment="1">
      <alignment horizontal="center" vertical="center" wrapText="1" shrinkToFit="1"/>
    </xf>
    <xf numFmtId="181" fontId="0" fillId="0" borderId="16" xfId="0" applyFont="1" applyFill="1" applyBorder="1" applyAlignment="1">
      <alignment horizontal="center" vertical="center" wrapText="1" shrinkToFit="1"/>
    </xf>
    <xf numFmtId="181" fontId="13" fillId="0" borderId="75" xfId="0" applyFont="1" applyFill="1" applyBorder="1" applyAlignment="1">
      <alignment horizontal="center" vertical="center" wrapText="1" shrinkToFit="1"/>
    </xf>
    <xf numFmtId="181" fontId="12" fillId="0" borderId="16" xfId="0" applyFont="1" applyFill="1" applyBorder="1" applyAlignment="1">
      <alignment horizontal="center" vertical="center" wrapText="1" shrinkToFit="1"/>
    </xf>
    <xf numFmtId="181" fontId="11" fillId="0" borderId="22" xfId="0" applyFont="1" applyFill="1" applyBorder="1" applyAlignment="1" applyProtection="1">
      <alignment horizontal="center" vertical="center" wrapText="1" shrinkToFit="1"/>
      <protection/>
    </xf>
    <xf numFmtId="181" fontId="13" fillId="0" borderId="18" xfId="0" applyFont="1" applyFill="1" applyBorder="1" applyAlignment="1" applyProtection="1">
      <alignment horizontal="center" vertical="center" wrapText="1" shrinkToFit="1"/>
      <protection/>
    </xf>
    <xf numFmtId="181" fontId="6" fillId="0" borderId="71" xfId="0" applyFont="1" applyFill="1" applyBorder="1" applyAlignment="1" applyProtection="1">
      <alignment horizontal="center" vertical="center" wrapText="1"/>
      <protection/>
    </xf>
    <xf numFmtId="181" fontId="6" fillId="0" borderId="20" xfId="0" applyFont="1" applyFill="1" applyBorder="1" applyAlignment="1">
      <alignment horizontal="center" vertical="center" wrapText="1"/>
    </xf>
    <xf numFmtId="181" fontId="6" fillId="0" borderId="71" xfId="0" applyFont="1" applyFill="1" applyBorder="1" applyAlignment="1" applyProtection="1">
      <alignment horizontal="center" vertical="center" wrapText="1" shrinkToFit="1"/>
      <protection/>
    </xf>
    <xf numFmtId="181" fontId="13" fillId="0" borderId="18" xfId="0" applyFont="1" applyFill="1" applyBorder="1" applyAlignment="1">
      <alignment horizontal="center" vertical="center" wrapText="1" shrinkToFit="1"/>
    </xf>
    <xf numFmtId="177" fontId="6" fillId="0" borderId="74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81" fontId="6" fillId="0" borderId="59" xfId="0" applyFont="1" applyFill="1" applyBorder="1" applyAlignment="1">
      <alignment horizontal="center" vertical="center"/>
    </xf>
    <xf numFmtId="177" fontId="6" fillId="0" borderId="63" xfId="0" applyNumberFormat="1" applyFont="1" applyFill="1" applyBorder="1" applyAlignment="1">
      <alignment horizontal="center" vertical="center" wrapText="1" shrinkToFit="1"/>
    </xf>
    <xf numFmtId="177" fontId="6" fillId="0" borderId="59" xfId="0" applyNumberFormat="1" applyFont="1" applyFill="1" applyBorder="1" applyAlignment="1">
      <alignment horizontal="center" vertical="center" wrapText="1" shrinkToFit="1"/>
    </xf>
    <xf numFmtId="177" fontId="6" fillId="0" borderId="62" xfId="0" applyNumberFormat="1" applyFont="1" applyFill="1" applyBorder="1" applyAlignment="1">
      <alignment horizontal="center" vertical="center" wrapText="1" shrinkToFit="1"/>
    </xf>
    <xf numFmtId="177" fontId="6" fillId="0" borderId="59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7" fontId="6" fillId="0" borderId="59" xfId="0" applyNumberFormat="1" applyFont="1" applyFill="1" applyBorder="1" applyAlignment="1">
      <alignment horizontal="center" vertical="center" wrapText="1"/>
    </xf>
    <xf numFmtId="177" fontId="13" fillId="0" borderId="64" xfId="0" applyNumberFormat="1" applyFont="1" applyFill="1" applyBorder="1" applyAlignment="1">
      <alignment horizontal="center" vertical="center" wrapText="1" shrinkToFit="1"/>
    </xf>
    <xf numFmtId="177" fontId="6" fillId="0" borderId="64" xfId="0" applyNumberFormat="1" applyFont="1" applyFill="1" applyBorder="1" applyAlignment="1">
      <alignment horizontal="center" vertical="center" wrapText="1" shrinkToFit="1"/>
    </xf>
    <xf numFmtId="177" fontId="11" fillId="0" borderId="59" xfId="0" applyNumberFormat="1" applyFont="1" applyFill="1" applyBorder="1" applyAlignment="1">
      <alignment horizontal="center" vertical="center" wrapText="1" shrinkToFit="1"/>
    </xf>
    <xf numFmtId="177" fontId="11" fillId="0" borderId="0" xfId="0" applyNumberFormat="1" applyFont="1" applyFill="1" applyBorder="1" applyAlignment="1">
      <alignment horizontal="center" vertical="center" wrapText="1" shrinkToFit="1"/>
    </xf>
    <xf numFmtId="177" fontId="0" fillId="0" borderId="26" xfId="0" applyNumberFormat="1" applyFont="1" applyFill="1" applyBorder="1" applyAlignment="1">
      <alignment horizontal="center" vertical="center" wrapText="1" shrinkToFit="1"/>
    </xf>
    <xf numFmtId="177" fontId="0" fillId="0" borderId="64" xfId="0" applyNumberFormat="1" applyFont="1" applyFill="1" applyBorder="1" applyAlignment="1">
      <alignment horizontal="center" vertical="center" wrapText="1" shrinkToFit="1"/>
    </xf>
    <xf numFmtId="177" fontId="13" fillId="0" borderId="0" xfId="0" applyNumberFormat="1" applyFont="1" applyFill="1" applyBorder="1" applyAlignment="1">
      <alignment horizontal="center" vertical="center" wrapText="1" shrinkToFit="1"/>
    </xf>
    <xf numFmtId="177" fontId="13" fillId="0" borderId="25" xfId="0" applyNumberFormat="1" applyFont="1" applyFill="1" applyBorder="1" applyAlignment="1">
      <alignment horizontal="center" vertical="center" wrapText="1" shrinkToFit="1"/>
    </xf>
    <xf numFmtId="177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64" xfId="0" applyNumberFormat="1" applyFont="1" applyFill="1" applyBorder="1" applyAlignment="1" applyProtection="1">
      <alignment horizontal="center" vertical="center" wrapText="1" shrinkToFit="1"/>
      <protection/>
    </xf>
    <xf numFmtId="177" fontId="11" fillId="0" borderId="64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59" xfId="0" applyNumberFormat="1" applyFont="1" applyFill="1" applyBorder="1" applyAlignment="1" applyProtection="1">
      <alignment horizontal="center" vertical="center" wrapText="1" shrinkToFit="1"/>
      <protection/>
    </xf>
    <xf numFmtId="177" fontId="13" fillId="0" borderId="59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6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63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62" xfId="0" applyNumberFormat="1" applyFont="1" applyFill="1" applyBorder="1" applyAlignment="1">
      <alignment horizontal="right" vertical="center" wrapText="1" shrinkToFit="1"/>
    </xf>
    <xf numFmtId="177" fontId="6" fillId="0" borderId="0" xfId="0" applyNumberFormat="1" applyFont="1" applyFill="1" applyBorder="1" applyAlignment="1">
      <alignment horizontal="center" vertical="center" wrapText="1" shrinkToFit="1"/>
    </xf>
    <xf numFmtId="177" fontId="6" fillId="0" borderId="62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76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177" fontId="11" fillId="0" borderId="62" xfId="0" applyNumberFormat="1" applyFont="1" applyFill="1" applyBorder="1" applyAlignment="1">
      <alignment horizontal="center" vertical="center" wrapText="1" shrinkToFit="1"/>
    </xf>
    <xf numFmtId="177" fontId="12" fillId="0" borderId="62" xfId="0" applyNumberFormat="1" applyFont="1" applyFill="1" applyBorder="1" applyAlignment="1">
      <alignment horizontal="center" vertical="center" wrapText="1" shrinkToFit="1"/>
    </xf>
    <xf numFmtId="177" fontId="13" fillId="0" borderId="59" xfId="0" applyNumberFormat="1" applyFont="1" applyFill="1" applyBorder="1" applyAlignment="1">
      <alignment horizontal="center" vertical="center" wrapText="1" shrinkToFit="1"/>
    </xf>
    <xf numFmtId="177" fontId="6" fillId="0" borderId="26" xfId="0" applyNumberFormat="1" applyFont="1" applyFill="1" applyBorder="1" applyAlignment="1">
      <alignment horizontal="right" vertical="center" wrapText="1" shrinkToFit="1"/>
    </xf>
    <xf numFmtId="177" fontId="6" fillId="0" borderId="78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48" xfId="0" applyNumberFormat="1" applyFont="1" applyFill="1" applyBorder="1" applyAlignment="1">
      <alignment horizontal="center" vertical="center" wrapText="1" shrinkToFit="1"/>
    </xf>
    <xf numFmtId="177" fontId="6" fillId="0" borderId="45" xfId="0" applyNumberFormat="1" applyFont="1" applyFill="1" applyBorder="1" applyAlignment="1">
      <alignment horizontal="center" vertical="center" wrapText="1" shrinkToFit="1"/>
    </xf>
    <xf numFmtId="177" fontId="6" fillId="0" borderId="37" xfId="0" applyNumberFormat="1" applyFont="1" applyFill="1" applyBorder="1" applyAlignment="1">
      <alignment horizontal="center" vertical="center" wrapText="1" shrinkToFit="1"/>
    </xf>
    <xf numFmtId="177" fontId="6" fillId="0" borderId="37" xfId="0" applyNumberFormat="1" applyFont="1" applyFill="1" applyBorder="1" applyAlignment="1">
      <alignment horizontal="right" vertical="center" wrapText="1"/>
    </xf>
    <xf numFmtId="177" fontId="13" fillId="0" borderId="41" xfId="0" applyNumberFormat="1" applyFont="1" applyFill="1" applyBorder="1" applyAlignment="1">
      <alignment horizontal="center" vertical="center" wrapText="1"/>
    </xf>
    <xf numFmtId="177" fontId="6" fillId="0" borderId="37" xfId="0" applyNumberFormat="1" applyFont="1" applyFill="1" applyBorder="1" applyAlignment="1">
      <alignment horizontal="center" vertical="center" wrapText="1"/>
    </xf>
    <xf numFmtId="177" fontId="13" fillId="0" borderId="36" xfId="0" applyNumberFormat="1" applyFont="1" applyFill="1" applyBorder="1" applyAlignment="1">
      <alignment horizontal="center" vertical="center" wrapText="1" shrinkToFit="1"/>
    </xf>
    <xf numFmtId="177" fontId="6" fillId="0" borderId="36" xfId="0" applyNumberFormat="1" applyFont="1" applyFill="1" applyBorder="1" applyAlignment="1">
      <alignment horizontal="center" vertical="center" wrapText="1" shrinkToFit="1"/>
    </xf>
    <xf numFmtId="177" fontId="11" fillId="0" borderId="37" xfId="0" applyNumberFormat="1" applyFont="1" applyFill="1" applyBorder="1" applyAlignment="1">
      <alignment horizontal="center" vertical="center" wrapText="1" shrinkToFit="1"/>
    </xf>
    <xf numFmtId="177" fontId="11" fillId="0" borderId="36" xfId="0" applyNumberFormat="1" applyFont="1" applyFill="1" applyBorder="1" applyAlignment="1">
      <alignment horizontal="center" vertical="center" wrapText="1" shrinkToFit="1"/>
    </xf>
    <xf numFmtId="177" fontId="0" fillId="0" borderId="36" xfId="0" applyNumberFormat="1" applyFont="1" applyFill="1" applyBorder="1" applyAlignment="1">
      <alignment horizontal="center" vertical="center" wrapText="1" shrinkToFit="1"/>
    </xf>
    <xf numFmtId="177" fontId="13" fillId="0" borderId="44" xfId="0" applyNumberFormat="1" applyFont="1" applyFill="1" applyBorder="1" applyAlignment="1">
      <alignment horizontal="center" vertical="center" wrapText="1" shrinkToFit="1"/>
    </xf>
    <xf numFmtId="177" fontId="6" fillId="0" borderId="44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44" xfId="0" applyNumberFormat="1" applyFont="1" applyFill="1" applyBorder="1" applyAlignment="1">
      <alignment horizontal="center" vertical="center" wrapText="1" shrinkToFit="1"/>
    </xf>
    <xf numFmtId="177" fontId="11" fillId="0" borderId="44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45" xfId="0" applyNumberFormat="1" applyFont="1" applyFill="1" applyBorder="1" applyAlignment="1" applyProtection="1">
      <alignment horizontal="center" vertical="center" wrapText="1" shrinkToFit="1"/>
      <protection/>
    </xf>
    <xf numFmtId="177" fontId="13" fillId="0" borderId="45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37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55" xfId="0" applyNumberFormat="1" applyFont="1" applyFill="1" applyBorder="1" applyAlignment="1" applyProtection="1">
      <alignment horizontal="center" vertical="center" wrapText="1"/>
      <protection/>
    </xf>
    <xf numFmtId="177" fontId="6" fillId="0" borderId="48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45" xfId="0" applyNumberFormat="1" applyFont="1" applyFill="1" applyBorder="1" applyAlignment="1">
      <alignment horizontal="right" vertical="center" wrapText="1" shrinkToFit="1"/>
    </xf>
    <xf numFmtId="177" fontId="6" fillId="0" borderId="46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54" xfId="0" applyNumberFormat="1" applyFont="1" applyFill="1" applyBorder="1" applyAlignment="1">
      <alignment horizontal="center" vertical="center" wrapText="1"/>
    </xf>
    <xf numFmtId="177" fontId="11" fillId="0" borderId="45" xfId="0" applyNumberFormat="1" applyFont="1" applyFill="1" applyBorder="1" applyAlignment="1">
      <alignment horizontal="center" vertical="center" wrapText="1" shrinkToFit="1"/>
    </xf>
    <xf numFmtId="177" fontId="6" fillId="0" borderId="46" xfId="0" applyNumberFormat="1" applyFont="1" applyFill="1" applyBorder="1" applyAlignment="1">
      <alignment horizontal="center" vertical="center" wrapText="1" shrinkToFit="1"/>
    </xf>
    <xf numFmtId="177" fontId="12" fillId="0" borderId="46" xfId="0" applyNumberFormat="1" applyFont="1" applyFill="1" applyBorder="1" applyAlignment="1">
      <alignment horizontal="center" vertical="center" wrapText="1" shrinkToFit="1"/>
    </xf>
    <xf numFmtId="177" fontId="13" fillId="0" borderId="37" xfId="0" applyNumberFormat="1" applyFont="1" applyFill="1" applyBorder="1" applyAlignment="1">
      <alignment horizontal="center" vertical="center" wrapText="1" shrinkToFit="1"/>
    </xf>
    <xf numFmtId="177" fontId="6" fillId="0" borderId="35" xfId="0" applyNumberFormat="1" applyFont="1" applyFill="1" applyBorder="1" applyAlignment="1">
      <alignment horizontal="right" vertical="center" wrapText="1"/>
    </xf>
    <xf numFmtId="177" fontId="6" fillId="0" borderId="43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53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right" vertical="center" wrapText="1"/>
    </xf>
    <xf numFmtId="177" fontId="6" fillId="0" borderId="33" xfId="0" applyNumberFormat="1" applyFont="1" applyFill="1" applyBorder="1" applyAlignment="1" applyProtection="1">
      <alignment vertical="center"/>
      <protection locked="0"/>
    </xf>
    <xf numFmtId="177" fontId="6" fillId="0" borderId="80" xfId="0" applyNumberFormat="1" applyFont="1" applyFill="1" applyBorder="1" applyAlignment="1">
      <alignment horizontal="right" vertical="center"/>
    </xf>
    <xf numFmtId="177" fontId="6" fillId="0" borderId="82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right" vertical="center" wrapText="1" shrinkToFit="1"/>
    </xf>
    <xf numFmtId="177" fontId="6" fillId="0" borderId="37" xfId="0" applyNumberFormat="1" applyFont="1" applyFill="1" applyBorder="1" applyAlignment="1">
      <alignment horizontal="right" vertical="center" wrapText="1" shrinkToFit="1"/>
    </xf>
    <xf numFmtId="177" fontId="13" fillId="0" borderId="37" xfId="0" applyNumberFormat="1" applyFont="1" applyFill="1" applyBorder="1" applyAlignment="1">
      <alignment horizontal="right" vertical="center" wrapText="1"/>
    </xf>
    <xf numFmtId="177" fontId="13" fillId="0" borderId="37" xfId="0" applyNumberFormat="1" applyFont="1" applyFill="1" applyBorder="1" applyAlignment="1">
      <alignment horizontal="right" vertical="center" wrapText="1" shrinkToFit="1"/>
    </xf>
    <xf numFmtId="177" fontId="11" fillId="0" borderId="37" xfId="0" applyNumberFormat="1" applyFont="1" applyFill="1" applyBorder="1" applyAlignment="1">
      <alignment horizontal="right" vertical="center" wrapText="1" shrinkToFit="1"/>
    </xf>
    <xf numFmtId="177" fontId="0" fillId="0" borderId="37" xfId="0" applyNumberFormat="1" applyFont="1" applyFill="1" applyBorder="1" applyAlignment="1">
      <alignment horizontal="right" vertical="center" wrapText="1" shrinkToFit="1"/>
    </xf>
    <xf numFmtId="177" fontId="6" fillId="0" borderId="37" xfId="0" applyNumberFormat="1" applyFont="1" applyFill="1" applyBorder="1" applyAlignment="1" applyProtection="1">
      <alignment horizontal="right" vertical="center" wrapText="1" shrinkToFit="1"/>
      <protection/>
    </xf>
    <xf numFmtId="177" fontId="11" fillId="0" borderId="37" xfId="0" applyNumberFormat="1" applyFont="1" applyFill="1" applyBorder="1" applyAlignment="1" applyProtection="1">
      <alignment horizontal="right" vertical="center" wrapText="1" shrinkToFit="1"/>
      <protection/>
    </xf>
    <xf numFmtId="177" fontId="13" fillId="0" borderId="37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55" xfId="0" applyNumberFormat="1" applyFont="1" applyFill="1" applyBorder="1" applyAlignment="1" applyProtection="1">
      <alignment horizontal="right" vertical="center" wrapText="1"/>
      <protection/>
    </xf>
    <xf numFmtId="177" fontId="6" fillId="0" borderId="40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39" xfId="0" applyNumberFormat="1" applyFont="1" applyFill="1" applyBorder="1" applyAlignment="1">
      <alignment horizontal="right" vertical="center" wrapText="1"/>
    </xf>
    <xf numFmtId="177" fontId="12" fillId="0" borderId="37" xfId="0" applyNumberFormat="1" applyFont="1" applyFill="1" applyBorder="1" applyAlignment="1">
      <alignment horizontal="right" vertical="center" wrapText="1" shrinkToFit="1"/>
    </xf>
    <xf numFmtId="177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40" xfId="0" applyNumberFormat="1" applyFont="1" applyFill="1" applyBorder="1" applyAlignment="1">
      <alignment horizontal="right" vertical="center" wrapText="1" shrinkToFit="1"/>
    </xf>
    <xf numFmtId="177" fontId="6" fillId="0" borderId="42" xfId="0" applyNumberFormat="1" applyFont="1" applyFill="1" applyBorder="1" applyAlignment="1" applyProtection="1">
      <alignment horizontal="right" vertical="center" wrapText="1"/>
      <protection/>
    </xf>
    <xf numFmtId="177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33" xfId="0" applyNumberFormat="1" applyFont="1" applyFill="1" applyBorder="1" applyAlignment="1">
      <alignment horizontal="right" vertical="center" wrapText="1"/>
    </xf>
    <xf numFmtId="177" fontId="6" fillId="0" borderId="52" xfId="0" applyNumberFormat="1" applyFont="1" applyFill="1" applyBorder="1" applyAlignment="1">
      <alignment horizontal="center" vertical="center" wrapText="1" shrinkToFit="1"/>
    </xf>
    <xf numFmtId="177" fontId="0" fillId="0" borderId="60" xfId="0" applyNumberFormat="1" applyFont="1" applyFill="1" applyBorder="1" applyAlignment="1">
      <alignment horizontal="center" vertical="center" wrapText="1" shrinkToFit="1"/>
    </xf>
    <xf numFmtId="177" fontId="0" fillId="0" borderId="64" xfId="0" applyNumberFormat="1" applyFont="1" applyFill="1" applyBorder="1" applyAlignment="1">
      <alignment horizontal="center" vertical="center" wrapText="1" shrinkToFit="1"/>
    </xf>
    <xf numFmtId="177" fontId="6" fillId="0" borderId="60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80" xfId="0" applyNumberFormat="1" applyFont="1" applyFill="1" applyBorder="1" applyAlignment="1">
      <alignment horizontal="center" vertical="center" wrapText="1"/>
    </xf>
    <xf numFmtId="177" fontId="6" fillId="0" borderId="60" xfId="0" applyNumberFormat="1" applyFont="1" applyFill="1" applyBorder="1" applyAlignment="1">
      <alignment horizontal="right" vertical="center" wrapText="1" shrinkToFit="1"/>
    </xf>
    <xf numFmtId="177" fontId="6" fillId="0" borderId="54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right" vertical="center" wrapText="1" shrinkToFit="1"/>
    </xf>
    <xf numFmtId="177" fontId="6" fillId="0" borderId="41" xfId="0" applyNumberFormat="1" applyFont="1" applyFill="1" applyBorder="1" applyAlignment="1">
      <alignment horizontal="right" vertical="center" wrapText="1"/>
    </xf>
    <xf numFmtId="177" fontId="6" fillId="0" borderId="36" xfId="0" applyNumberFormat="1" applyFont="1" applyFill="1" applyBorder="1" applyAlignment="1">
      <alignment horizontal="right" vertical="center" wrapText="1" shrinkToFit="1"/>
    </xf>
    <xf numFmtId="177" fontId="6" fillId="0" borderId="41" xfId="0" applyNumberFormat="1" applyFont="1" applyFill="1" applyBorder="1" applyAlignment="1">
      <alignment horizontal="right" vertical="center" wrapText="1" shrinkToFit="1"/>
    </xf>
    <xf numFmtId="177" fontId="6" fillId="0" borderId="41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36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38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72" xfId="0" applyNumberFormat="1" applyFont="1" applyFill="1" applyBorder="1" applyAlignment="1">
      <alignment horizontal="right" vertical="center" wrapText="1"/>
    </xf>
    <xf numFmtId="177" fontId="6" fillId="0" borderId="42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43" xfId="0" applyNumberFormat="1" applyFont="1" applyFill="1" applyBorder="1" applyAlignment="1">
      <alignment horizontal="right" vertical="center" wrapText="1"/>
    </xf>
    <xf numFmtId="177" fontId="6" fillId="0" borderId="35" xfId="0" applyNumberFormat="1" applyFont="1" applyFill="1" applyBorder="1" applyAlignment="1">
      <alignment horizontal="right" vertical="center" wrapText="1"/>
    </xf>
    <xf numFmtId="177" fontId="6" fillId="0" borderId="59" xfId="0" applyNumberFormat="1" applyFont="1" applyFill="1" applyBorder="1" applyAlignment="1">
      <alignment horizontal="right" vertical="center" wrapText="1" shrinkToFi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64" xfId="0" applyNumberFormat="1" applyFont="1" applyFill="1" applyBorder="1" applyAlignment="1">
      <alignment horizontal="right" vertical="center" wrapText="1" shrinkToFit="1"/>
    </xf>
    <xf numFmtId="177" fontId="6" fillId="0" borderId="0" xfId="0" applyNumberFormat="1" applyFont="1" applyFill="1" applyBorder="1" applyAlignment="1">
      <alignment horizontal="right" vertical="center" wrapText="1" shrinkToFit="1"/>
    </xf>
    <xf numFmtId="177" fontId="6" fillId="0" borderId="0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64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59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6" fillId="0" borderId="63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62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78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 applyProtection="1">
      <alignment horizontal="right" vertical="center" wrapText="1" shrinkToFit="1"/>
      <protection/>
    </xf>
    <xf numFmtId="177" fontId="6" fillId="0" borderId="43" xfId="0" applyNumberFormat="1" applyFont="1" applyFill="1" applyBorder="1" applyAlignment="1">
      <alignment horizontal="right" vertical="center" wrapText="1"/>
    </xf>
    <xf numFmtId="177" fontId="6" fillId="0" borderId="38" xfId="0" applyNumberFormat="1" applyFont="1" applyFill="1" applyBorder="1" applyAlignment="1">
      <alignment horizontal="center" vertical="center" wrapText="1" shrinkToFit="1"/>
    </xf>
    <xf numFmtId="177" fontId="0" fillId="0" borderId="36" xfId="0" applyNumberFormat="1" applyFont="1" applyFill="1" applyBorder="1" applyAlignment="1">
      <alignment horizontal="center" vertical="center" wrapText="1" shrinkToFit="1"/>
    </xf>
    <xf numFmtId="177" fontId="13" fillId="0" borderId="41" xfId="0" applyNumberFormat="1" applyFont="1" applyFill="1" applyBorder="1" applyAlignment="1">
      <alignment horizontal="center" vertical="center" wrapText="1" shrinkToFit="1"/>
    </xf>
    <xf numFmtId="177" fontId="6" fillId="0" borderId="41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36" xfId="0" applyNumberFormat="1" applyFont="1" applyFill="1" applyBorder="1" applyAlignment="1" applyProtection="1">
      <alignment horizontal="center" vertical="center" wrapText="1" shrinkToFit="1"/>
      <protection/>
    </xf>
    <xf numFmtId="177" fontId="11" fillId="0" borderId="36" xfId="0" applyNumberFormat="1" applyFont="1" applyFill="1" applyBorder="1" applyAlignment="1" applyProtection="1">
      <alignment horizontal="center" vertical="center" wrapText="1" shrinkToFit="1"/>
      <protection/>
    </xf>
    <xf numFmtId="177" fontId="13" fillId="0" borderId="37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42" xfId="0" applyNumberFormat="1" applyFont="1" applyFill="1" applyBorder="1" applyAlignment="1" applyProtection="1">
      <alignment horizontal="center" vertical="center" wrapText="1"/>
      <protection/>
    </xf>
    <xf numFmtId="177" fontId="6" fillId="0" borderId="40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41" xfId="0" applyNumberFormat="1" applyFont="1" applyFill="1" applyBorder="1" applyAlignment="1">
      <alignment horizontal="center" vertical="center" wrapText="1" shrinkToFit="1"/>
    </xf>
    <xf numFmtId="177" fontId="6" fillId="0" borderId="38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72" xfId="0" applyNumberFormat="1" applyFont="1" applyFill="1" applyBorder="1" applyAlignment="1">
      <alignment horizontal="center" vertical="center" wrapText="1"/>
    </xf>
    <xf numFmtId="177" fontId="6" fillId="0" borderId="42" xfId="0" applyNumberFormat="1" applyFont="1" applyFill="1" applyBorder="1" applyAlignment="1" applyProtection="1">
      <alignment horizontal="center" vertical="center" wrapText="1" shrinkToFit="1"/>
      <protection/>
    </xf>
    <xf numFmtId="177" fontId="11" fillId="0" borderId="38" xfId="0" applyNumberFormat="1" applyFont="1" applyFill="1" applyBorder="1" applyAlignment="1">
      <alignment horizontal="center" vertical="center" wrapText="1" shrinkToFit="1"/>
    </xf>
    <xf numFmtId="177" fontId="12" fillId="0" borderId="38" xfId="0" applyNumberFormat="1" applyFont="1" applyFill="1" applyBorder="1" applyAlignment="1">
      <alignment horizontal="center" vertical="center" wrapText="1" shrinkToFit="1"/>
    </xf>
    <xf numFmtId="177" fontId="6" fillId="0" borderId="87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vertical="center" wrapText="1"/>
    </xf>
    <xf numFmtId="177" fontId="6" fillId="0" borderId="78" xfId="0" applyNumberFormat="1" applyFont="1" applyFill="1" applyBorder="1" applyAlignment="1">
      <alignment horizontal="center" vertical="center"/>
    </xf>
    <xf numFmtId="177" fontId="6" fillId="0" borderId="63" xfId="0" applyNumberFormat="1" applyFont="1" applyFill="1" applyBorder="1" applyAlignment="1">
      <alignment vertical="center" wrapText="1" shrinkToFit="1"/>
    </xf>
    <xf numFmtId="177" fontId="6" fillId="0" borderId="59" xfId="0" applyNumberFormat="1" applyFont="1" applyFill="1" applyBorder="1" applyAlignment="1">
      <alignment vertical="center" wrapText="1" shrinkToFit="1"/>
    </xf>
    <xf numFmtId="177" fontId="6" fillId="0" borderId="62" xfId="0" applyNumberFormat="1" applyFont="1" applyFill="1" applyBorder="1" applyAlignment="1">
      <alignment vertical="center" wrapText="1" shrinkToFit="1"/>
    </xf>
    <xf numFmtId="177" fontId="6" fillId="0" borderId="59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64" xfId="0" applyNumberFormat="1" applyFont="1" applyFill="1" applyBorder="1" applyAlignment="1">
      <alignment vertical="center" wrapText="1" shrinkToFit="1"/>
    </xf>
    <xf numFmtId="177" fontId="6" fillId="0" borderId="0" xfId="0" applyNumberFormat="1" applyFont="1" applyFill="1" applyBorder="1" applyAlignment="1">
      <alignment vertical="center" wrapText="1" shrinkToFit="1"/>
    </xf>
    <xf numFmtId="177" fontId="6" fillId="0" borderId="25" xfId="0" applyNumberFormat="1" applyFont="1" applyFill="1" applyBorder="1" applyAlignment="1">
      <alignment vertical="center" wrapText="1" shrinkToFit="1"/>
    </xf>
    <xf numFmtId="177" fontId="6" fillId="0" borderId="0" xfId="0" applyNumberFormat="1" applyFont="1" applyFill="1" applyBorder="1" applyAlignment="1" applyProtection="1">
      <alignment vertical="center" wrapText="1" shrinkToFit="1"/>
      <protection/>
    </xf>
    <xf numFmtId="177" fontId="6" fillId="0" borderId="64" xfId="0" applyNumberFormat="1" applyFont="1" applyFill="1" applyBorder="1" applyAlignment="1" applyProtection="1">
      <alignment vertical="center" wrapText="1" shrinkToFit="1"/>
      <protection/>
    </xf>
    <xf numFmtId="177" fontId="6" fillId="0" borderId="59" xfId="0" applyNumberFormat="1" applyFont="1" applyFill="1" applyBorder="1" applyAlignment="1" applyProtection="1">
      <alignment vertical="center" wrapText="1" shrinkToFit="1"/>
      <protection/>
    </xf>
    <xf numFmtId="177" fontId="6" fillId="0" borderId="25" xfId="0" applyNumberFormat="1" applyFont="1" applyFill="1" applyBorder="1" applyAlignment="1" applyProtection="1">
      <alignment vertical="center" wrapText="1" shrinkToFit="1"/>
      <protection/>
    </xf>
    <xf numFmtId="177" fontId="6" fillId="0" borderId="84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 wrapText="1"/>
      <protection/>
    </xf>
    <xf numFmtId="177" fontId="6" fillId="0" borderId="63" xfId="0" applyNumberFormat="1" applyFont="1" applyFill="1" applyBorder="1" applyAlignment="1" applyProtection="1">
      <alignment vertical="center" wrapText="1" shrinkToFit="1"/>
      <protection/>
    </xf>
    <xf numFmtId="177" fontId="6" fillId="0" borderId="62" xfId="0" applyNumberFormat="1" applyFont="1" applyFill="1" applyBorder="1" applyAlignment="1" applyProtection="1">
      <alignment vertical="center" wrapText="1" shrinkToFit="1"/>
      <protection/>
    </xf>
    <xf numFmtId="177" fontId="6" fillId="0" borderId="28" xfId="0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 applyProtection="1">
      <alignment vertical="center" wrapText="1" shrinkToFit="1"/>
      <protection/>
    </xf>
    <xf numFmtId="177" fontId="6" fillId="0" borderId="78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 applyProtection="1">
      <alignment vertical="center" wrapText="1"/>
      <protection locked="0"/>
    </xf>
    <xf numFmtId="177" fontId="6" fillId="0" borderId="41" xfId="0" applyNumberFormat="1" applyFont="1" applyFill="1" applyBorder="1" applyAlignment="1" applyProtection="1">
      <alignment horizontal="right" vertical="center"/>
      <protection locked="0"/>
    </xf>
    <xf numFmtId="177" fontId="6" fillId="0" borderId="35" xfId="0" applyNumberFormat="1" applyFont="1" applyFill="1" applyBorder="1" applyAlignment="1">
      <alignment vertical="center" wrapText="1"/>
    </xf>
    <xf numFmtId="177" fontId="6" fillId="0" borderId="32" xfId="0" applyNumberFormat="1" applyFont="1" applyFill="1" applyBorder="1" applyAlignment="1" applyProtection="1">
      <alignment vertical="center"/>
      <protection/>
    </xf>
    <xf numFmtId="177" fontId="6" fillId="0" borderId="40" xfId="0" applyNumberFormat="1" applyFont="1" applyFill="1" applyBorder="1" applyAlignment="1">
      <alignment horizontal="center" vertical="center" wrapText="1" shrinkToFit="1"/>
    </xf>
    <xf numFmtId="177" fontId="0" fillId="0" borderId="25" xfId="0" applyNumberFormat="1" applyFont="1" applyFill="1" applyBorder="1" applyAlignment="1">
      <alignment horizontal="center" vertical="center" wrapText="1" shrinkToFit="1"/>
    </xf>
    <xf numFmtId="177" fontId="6" fillId="0" borderId="41" xfId="0" applyNumberFormat="1" applyFont="1" applyFill="1" applyBorder="1" applyAlignment="1" applyProtection="1">
      <alignment horizontal="center" vertical="center" wrapText="1"/>
      <protection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177" fontId="9" fillId="0" borderId="17" xfId="0" applyNumberFormat="1" applyFont="1" applyBorder="1" applyAlignment="1">
      <alignment vertical="center"/>
    </xf>
    <xf numFmtId="181" fontId="6" fillId="0" borderId="10" xfId="0" applyFont="1" applyBorder="1" applyAlignment="1">
      <alignment horizontal="center" vertical="center"/>
    </xf>
    <xf numFmtId="181" fontId="6" fillId="0" borderId="13" xfId="0" applyFont="1" applyBorder="1" applyAlignment="1" applyProtection="1">
      <alignment horizontal="center" vertical="center"/>
      <protection/>
    </xf>
    <xf numFmtId="181" fontId="6" fillId="0" borderId="45" xfId="0" applyFont="1" applyBorder="1" applyAlignment="1">
      <alignment horizontal="center" vertical="center"/>
    </xf>
    <xf numFmtId="181" fontId="6" fillId="0" borderId="78" xfId="0" applyFont="1" applyBorder="1" applyAlignment="1">
      <alignment horizontal="center" vertical="center"/>
    </xf>
    <xf numFmtId="181" fontId="6" fillId="0" borderId="14" xfId="0" applyFont="1" applyBorder="1" applyAlignment="1">
      <alignment horizontal="center" vertical="center"/>
    </xf>
    <xf numFmtId="181" fontId="11" fillId="0" borderId="15" xfId="0" applyFont="1" applyBorder="1" applyAlignment="1" applyProtection="1">
      <alignment horizontal="center" vertical="center" wrapText="1" shrinkToFit="1"/>
      <protection/>
    </xf>
    <xf numFmtId="181" fontId="6" fillId="0" borderId="86" xfId="0" applyFont="1" applyBorder="1" applyAlignment="1" applyProtection="1">
      <alignment horizontal="center" vertical="center" shrinkToFit="1"/>
      <protection/>
    </xf>
    <xf numFmtId="181" fontId="6" fillId="0" borderId="26" xfId="0" applyFont="1" applyBorder="1" applyAlignment="1">
      <alignment horizontal="right" vertical="center"/>
    </xf>
    <xf numFmtId="181" fontId="6" fillId="0" borderId="31" xfId="0" applyFont="1" applyFill="1" applyBorder="1" applyAlignment="1">
      <alignment horizontal="right" vertical="center"/>
    </xf>
    <xf numFmtId="181" fontId="6" fillId="0" borderId="22" xfId="0" applyFont="1" applyBorder="1" applyAlignment="1" applyProtection="1">
      <alignment horizontal="right" vertical="center"/>
      <protection/>
    </xf>
    <xf numFmtId="181" fontId="6" fillId="0" borderId="19" xfId="0" applyFont="1" applyFill="1" applyBorder="1" applyAlignment="1">
      <alignment horizontal="right" vertical="center"/>
    </xf>
    <xf numFmtId="181" fontId="6" fillId="0" borderId="67" xfId="0" applyFont="1" applyBorder="1" applyAlignment="1" applyProtection="1">
      <alignment horizontal="right" vertical="center"/>
      <protection/>
    </xf>
    <xf numFmtId="181" fontId="6" fillId="0" borderId="69" xfId="0" applyFont="1" applyBorder="1" applyAlignment="1" applyProtection="1">
      <alignment horizontal="right" vertical="center"/>
      <protection/>
    </xf>
    <xf numFmtId="181" fontId="6" fillId="0" borderId="77" xfId="0" applyFont="1" applyBorder="1" applyAlignment="1" applyProtection="1">
      <alignment horizontal="right" vertical="center"/>
      <protection/>
    </xf>
    <xf numFmtId="181" fontId="6" fillId="0" borderId="51" xfId="0" applyFont="1" applyBorder="1" applyAlignment="1" applyProtection="1">
      <alignment horizontal="right" vertical="center"/>
      <protection/>
    </xf>
    <xf numFmtId="181" fontId="6" fillId="0" borderId="85" xfId="0" applyFont="1" applyBorder="1" applyAlignment="1" applyProtection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0" fillId="0" borderId="12" xfId="0" applyNumberFormat="1" applyFont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81" fontId="6" fillId="0" borderId="46" xfId="0" applyFont="1" applyFill="1" applyBorder="1" applyAlignment="1">
      <alignment horizontal="center" vertical="center"/>
    </xf>
    <xf numFmtId="181" fontId="12" fillId="0" borderId="18" xfId="0" applyFont="1" applyFill="1" applyBorder="1" applyAlignment="1" applyProtection="1">
      <alignment horizontal="center" vertical="center" wrapText="1"/>
      <protection/>
    </xf>
    <xf numFmtId="181" fontId="6" fillId="0" borderId="18" xfId="0" applyFont="1" applyFill="1" applyBorder="1" applyAlignment="1">
      <alignment horizontal="center" vertical="center"/>
    </xf>
    <xf numFmtId="181" fontId="6" fillId="0" borderId="18" xfId="0" applyFont="1" applyFill="1" applyBorder="1" applyAlignment="1" applyProtection="1">
      <alignment horizontal="center" vertical="center"/>
      <protection/>
    </xf>
    <xf numFmtId="181" fontId="6" fillId="0" borderId="20" xfId="0" applyFont="1" applyFill="1" applyBorder="1" applyAlignment="1" applyProtection="1">
      <alignment horizontal="center" vertical="center"/>
      <protection/>
    </xf>
    <xf numFmtId="181" fontId="6" fillId="0" borderId="71" xfId="0" applyFont="1" applyFill="1" applyBorder="1" applyAlignment="1" applyProtection="1">
      <alignment horizontal="center" vertical="center"/>
      <protection/>
    </xf>
    <xf numFmtId="181" fontId="11" fillId="0" borderId="15" xfId="0" applyNumberFormat="1" applyFont="1" applyFill="1" applyBorder="1" applyAlignment="1" applyProtection="1">
      <alignment horizontal="center" vertical="center" wrapText="1"/>
      <protection/>
    </xf>
    <xf numFmtId="181" fontId="6" fillId="0" borderId="15" xfId="0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 wrapText="1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 wrapText="1"/>
    </xf>
    <xf numFmtId="180" fontId="6" fillId="0" borderId="25" xfId="0" applyNumberFormat="1" applyFont="1" applyFill="1" applyBorder="1" applyAlignment="1" applyProtection="1">
      <alignment horizontal="right" vertical="center"/>
      <protection locked="0"/>
    </xf>
    <xf numFmtId="180" fontId="6" fillId="0" borderId="28" xfId="0" applyNumberFormat="1" applyFont="1" applyFill="1" applyBorder="1" applyAlignment="1" applyProtection="1">
      <alignment horizontal="right" vertical="center"/>
      <protection locked="0"/>
    </xf>
    <xf numFmtId="180" fontId="6" fillId="0" borderId="29" xfId="0" applyNumberFormat="1" applyFont="1" applyFill="1" applyBorder="1" applyAlignment="1" applyProtection="1">
      <alignment horizontal="right" vertical="center"/>
      <protection locked="0"/>
    </xf>
    <xf numFmtId="180" fontId="6" fillId="0" borderId="27" xfId="0" applyNumberFormat="1" applyFont="1" applyFill="1" applyBorder="1" applyAlignment="1" applyProtection="1">
      <alignment horizontal="right" vertical="center"/>
      <protection locked="0"/>
    </xf>
    <xf numFmtId="180" fontId="6" fillId="0" borderId="23" xfId="0" applyNumberFormat="1" applyFont="1" applyFill="1" applyBorder="1" applyAlignment="1" applyProtection="1">
      <alignment horizontal="right" vertical="center"/>
      <protection/>
    </xf>
    <xf numFmtId="180" fontId="6" fillId="0" borderId="49" xfId="0" applyNumberFormat="1" applyFont="1" applyFill="1" applyBorder="1" applyAlignment="1" applyProtection="1">
      <alignment horizontal="right" vertical="center"/>
      <protection locked="0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8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70" xfId="0" applyNumberFormat="1" applyFont="1" applyFill="1" applyBorder="1" applyAlignment="1">
      <alignment horizontal="right" vertical="center"/>
    </xf>
    <xf numFmtId="180" fontId="6" fillId="0" borderId="48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9" xfId="0" applyNumberFormat="1" applyFont="1" applyFill="1" applyBorder="1" applyAlignment="1" applyProtection="1">
      <alignment horizontal="right" vertical="center"/>
      <protection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horizontal="right" vertical="center"/>
      <protection locked="0"/>
    </xf>
    <xf numFmtId="177" fontId="6" fillId="0" borderId="82" xfId="0" applyNumberFormat="1" applyFont="1" applyFill="1" applyBorder="1" applyAlignment="1">
      <alignment horizontal="center" vertical="center"/>
    </xf>
    <xf numFmtId="180" fontId="6" fillId="0" borderId="54" xfId="0" applyNumberFormat="1" applyFont="1" applyFill="1" applyBorder="1" applyAlignment="1" applyProtection="1">
      <alignment horizontal="right" vertical="center"/>
      <protection locked="0"/>
    </xf>
    <xf numFmtId="180" fontId="6" fillId="0" borderId="48" xfId="0" applyNumberFormat="1" applyFont="1" applyFill="1" applyBorder="1" applyAlignment="1" applyProtection="1">
      <alignment horizontal="right" vertical="center"/>
      <protection locked="0"/>
    </xf>
    <xf numFmtId="180" fontId="6" fillId="0" borderId="37" xfId="0" applyNumberFormat="1" applyFont="1" applyFill="1" applyBorder="1" applyAlignment="1" applyProtection="1">
      <alignment horizontal="right" vertical="center"/>
      <protection locked="0"/>
    </xf>
    <xf numFmtId="180" fontId="6" fillId="0" borderId="39" xfId="0" applyNumberFormat="1" applyFont="1" applyFill="1" applyBorder="1" applyAlignment="1" applyProtection="1">
      <alignment horizontal="right" vertical="center"/>
      <protection locked="0"/>
    </xf>
    <xf numFmtId="180" fontId="6" fillId="0" borderId="13" xfId="0" applyNumberFormat="1" applyFont="1" applyFill="1" applyBorder="1" applyAlignment="1" applyProtection="1">
      <alignment horizontal="right" vertical="center"/>
      <protection/>
    </xf>
    <xf numFmtId="180" fontId="6" fillId="0" borderId="43" xfId="0" applyNumberFormat="1" applyFont="1" applyFill="1" applyBorder="1" applyAlignment="1" applyProtection="1">
      <alignment horizontal="right" vertical="center"/>
      <protection locked="0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 applyProtection="1">
      <alignment horizontal="right" vertical="center"/>
      <protection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65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53" xfId="0" applyNumberFormat="1" applyFont="1" applyFill="1" applyBorder="1" applyAlignment="1">
      <alignment horizontal="right" vertical="center"/>
    </xf>
    <xf numFmtId="180" fontId="6" fillId="0" borderId="65" xfId="0" applyNumberFormat="1" applyFont="1" applyFill="1" applyBorder="1" applyAlignment="1" applyProtection="1">
      <alignment horizontal="right" vertical="center"/>
      <protection locked="0"/>
    </xf>
    <xf numFmtId="180" fontId="6" fillId="0" borderId="33" xfId="0" applyNumberFormat="1" applyFont="1" applyFill="1" applyBorder="1" applyAlignment="1" applyProtection="1">
      <alignment horizontal="right" vertical="center"/>
      <protection/>
    </xf>
    <xf numFmtId="180" fontId="6" fillId="0" borderId="33" xfId="0" applyNumberFormat="1" applyFont="1" applyFill="1" applyBorder="1" applyAlignment="1" applyProtection="1">
      <alignment horizontal="right" vertical="center"/>
      <protection locked="0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80" fontId="6" fillId="0" borderId="65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49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180" fontId="6" fillId="0" borderId="23" xfId="0" applyNumberFormat="1" applyFont="1" applyFill="1" applyBorder="1" applyAlignment="1" applyProtection="1">
      <alignment vertical="center"/>
      <protection/>
    </xf>
    <xf numFmtId="180" fontId="6" fillId="0" borderId="23" xfId="0" applyNumberFormat="1" applyFont="1" applyFill="1" applyBorder="1" applyAlignment="1" applyProtection="1">
      <alignment vertical="center"/>
      <protection locked="0"/>
    </xf>
    <xf numFmtId="180" fontId="6" fillId="0" borderId="70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 applyProtection="1">
      <alignment horizontal="right" vertical="center"/>
      <protection locked="0"/>
    </xf>
    <xf numFmtId="180" fontId="6" fillId="0" borderId="38" xfId="0" applyNumberFormat="1" applyFont="1" applyFill="1" applyBorder="1" applyAlignment="1" applyProtection="1">
      <alignment horizontal="right" vertical="center"/>
      <protection locked="0"/>
    </xf>
    <xf numFmtId="180" fontId="6" fillId="0" borderId="35" xfId="0" applyNumberFormat="1" applyFont="1" applyFill="1" applyBorder="1" applyAlignment="1" applyProtection="1">
      <alignment vertical="center"/>
      <protection/>
    </xf>
    <xf numFmtId="180" fontId="6" fillId="0" borderId="35" xfId="0" applyNumberFormat="1" applyFont="1" applyFill="1" applyBorder="1" applyAlignment="1" applyProtection="1">
      <alignment vertical="center"/>
      <protection locked="0"/>
    </xf>
    <xf numFmtId="177" fontId="6" fillId="0" borderId="14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57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 applyProtection="1">
      <alignment horizontal="right" vertical="center"/>
      <protection/>
    </xf>
    <xf numFmtId="180" fontId="6" fillId="0" borderId="67" xfId="0" applyNumberFormat="1" applyFont="1" applyFill="1" applyBorder="1" applyAlignment="1">
      <alignment horizontal="right" vertical="center"/>
    </xf>
    <xf numFmtId="180" fontId="6" fillId="0" borderId="68" xfId="0" applyNumberFormat="1" applyFont="1" applyFill="1" applyBorder="1" applyAlignment="1">
      <alignment horizontal="right" vertical="center"/>
    </xf>
    <xf numFmtId="180" fontId="6" fillId="0" borderId="66" xfId="0" applyNumberFormat="1" applyFont="1" applyFill="1" applyBorder="1" applyAlignment="1">
      <alignment horizontal="right" vertical="center"/>
    </xf>
    <xf numFmtId="180" fontId="6" fillId="0" borderId="77" xfId="0" applyNumberFormat="1" applyFont="1" applyFill="1" applyBorder="1" applyAlignment="1">
      <alignment horizontal="right" vertical="center"/>
    </xf>
    <xf numFmtId="180" fontId="6" fillId="0" borderId="51" xfId="0" applyNumberFormat="1" applyFont="1" applyFill="1" applyBorder="1" applyAlignment="1">
      <alignment horizontal="right" vertical="center"/>
    </xf>
    <xf numFmtId="180" fontId="6" fillId="0" borderId="8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81" fontId="6" fillId="0" borderId="79" xfId="0" applyFont="1" applyFill="1" applyBorder="1" applyAlignment="1" applyProtection="1">
      <alignment vertical="center"/>
      <protection/>
    </xf>
    <xf numFmtId="177" fontId="0" fillId="0" borderId="56" xfId="0" applyNumberFormat="1" applyFont="1" applyBorder="1" applyAlignment="1">
      <alignment/>
    </xf>
    <xf numFmtId="177" fontId="0" fillId="0" borderId="79" xfId="0" applyNumberFormat="1" applyFont="1" applyBorder="1" applyAlignment="1">
      <alignment vertical="center"/>
    </xf>
    <xf numFmtId="177" fontId="0" fillId="0" borderId="74" xfId="0" applyNumberFormat="1" applyFont="1" applyBorder="1" applyAlignment="1">
      <alignment vertical="center"/>
    </xf>
    <xf numFmtId="181" fontId="6" fillId="0" borderId="21" xfId="0" applyFont="1" applyFill="1" applyBorder="1" applyAlignment="1" applyProtection="1">
      <alignment horizontal="center" vertical="center" wrapText="1"/>
      <protection/>
    </xf>
    <xf numFmtId="181" fontId="11" fillId="0" borderId="16" xfId="0" applyFont="1" applyFill="1" applyBorder="1" applyAlignment="1" applyProtection="1">
      <alignment horizontal="center" vertical="center" wrapText="1"/>
      <protection/>
    </xf>
    <xf numFmtId="181" fontId="6" fillId="0" borderId="19" xfId="0" applyFont="1" applyFill="1" applyBorder="1" applyAlignment="1" applyProtection="1">
      <alignment horizontal="center" vertical="center" shrinkToFit="1"/>
      <protection/>
    </xf>
    <xf numFmtId="181" fontId="6" fillId="0" borderId="75" xfId="0" applyFont="1" applyFill="1" applyBorder="1" applyAlignment="1" applyProtection="1">
      <alignment horizontal="center" vertical="center" wrapText="1"/>
      <protection/>
    </xf>
    <xf numFmtId="181" fontId="6" fillId="0" borderId="86" xfId="0" applyFont="1" applyFill="1" applyBorder="1" applyAlignment="1">
      <alignment horizontal="center" vertical="center" shrinkToFit="1"/>
    </xf>
    <xf numFmtId="177" fontId="10" fillId="0" borderId="52" xfId="0" applyNumberFormat="1" applyFont="1" applyFill="1" applyBorder="1" applyAlignment="1" applyProtection="1">
      <alignment horizontal="right" vertical="center"/>
      <protection locked="0"/>
    </xf>
    <xf numFmtId="177" fontId="10" fillId="0" borderId="76" xfId="0" applyNumberFormat="1" applyFont="1" applyFill="1" applyBorder="1" applyAlignment="1" applyProtection="1">
      <alignment horizontal="right" vertical="center"/>
      <protection locked="0"/>
    </xf>
    <xf numFmtId="177" fontId="10" fillId="0" borderId="24" xfId="0" applyNumberFormat="1" applyFont="1" applyFill="1" applyBorder="1" applyAlignment="1">
      <alignment horizontal="right"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 applyProtection="1">
      <alignment horizontal="center" vertical="center"/>
      <protection locked="0"/>
    </xf>
    <xf numFmtId="181" fontId="6" fillId="0" borderId="28" xfId="0" applyFont="1" applyFill="1" applyBorder="1" applyAlignment="1">
      <alignment horizontal="right" vertical="center"/>
    </xf>
    <xf numFmtId="181" fontId="6" fillId="0" borderId="32" xfId="0" applyFont="1" applyFill="1" applyBorder="1" applyAlignment="1">
      <alignment horizontal="right" vertical="center"/>
    </xf>
    <xf numFmtId="181" fontId="6" fillId="0" borderId="27" xfId="0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7" fontId="10" fillId="0" borderId="39" xfId="0" applyNumberFormat="1" applyFont="1" applyFill="1" applyBorder="1" applyAlignment="1">
      <alignment horizontal="right" vertical="center"/>
    </xf>
    <xf numFmtId="177" fontId="10" fillId="0" borderId="36" xfId="0" applyNumberFormat="1" applyFont="1" applyFill="1" applyBorder="1" applyAlignment="1">
      <alignment horizontal="right" vertical="center"/>
    </xf>
    <xf numFmtId="177" fontId="10" fillId="0" borderId="37" xfId="0" applyNumberFormat="1" applyFont="1" applyFill="1" applyBorder="1" applyAlignment="1">
      <alignment horizontal="right" vertical="center"/>
    </xf>
    <xf numFmtId="181" fontId="6" fillId="0" borderId="39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 applyProtection="1">
      <alignment horizontal="right" vertical="center"/>
      <protection locked="0"/>
    </xf>
    <xf numFmtId="177" fontId="10" fillId="0" borderId="39" xfId="0" applyNumberFormat="1" applyFont="1" applyFill="1" applyBorder="1" applyAlignment="1" applyProtection="1">
      <alignment horizontal="right" vertical="center"/>
      <protection locked="0"/>
    </xf>
    <xf numFmtId="181" fontId="6" fillId="0" borderId="39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 applyProtection="1">
      <alignment horizontal="right" vertical="center"/>
      <protection locked="0"/>
    </xf>
    <xf numFmtId="180" fontId="6" fillId="0" borderId="40" xfId="0" applyNumberFormat="1" applyFont="1" applyFill="1" applyBorder="1" applyAlignment="1">
      <alignment horizontal="right" vertical="center"/>
    </xf>
    <xf numFmtId="177" fontId="6" fillId="0" borderId="72" xfId="0" applyNumberFormat="1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 applyProtection="1">
      <alignment horizontal="center" vertical="center"/>
      <protection locked="0"/>
    </xf>
    <xf numFmtId="177" fontId="6" fillId="0" borderId="33" xfId="0" applyNumberFormat="1" applyFont="1" applyFill="1" applyBorder="1" applyAlignment="1" applyProtection="1">
      <alignment horizontal="right" vertical="center"/>
      <protection locked="0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62" xfId="0" applyNumberFormat="1" applyFont="1" applyFill="1" applyBorder="1" applyAlignment="1">
      <alignment horizontal="right" vertical="center"/>
    </xf>
    <xf numFmtId="177" fontId="10" fillId="0" borderId="58" xfId="0" applyNumberFormat="1" applyFont="1" applyFill="1" applyBorder="1" applyAlignment="1" applyProtection="1">
      <alignment horizontal="right" vertical="center"/>
      <protection locked="0"/>
    </xf>
    <xf numFmtId="177" fontId="10" fillId="0" borderId="80" xfId="0" applyNumberFormat="1" applyFont="1" applyFill="1" applyBorder="1" applyAlignment="1" applyProtection="1">
      <alignment horizontal="right" vertical="center"/>
      <protection locked="0"/>
    </xf>
    <xf numFmtId="177" fontId="10" fillId="0" borderId="61" xfId="0" applyNumberFormat="1" applyFont="1" applyFill="1" applyBorder="1" applyAlignment="1">
      <alignment horizontal="right" vertical="center"/>
    </xf>
    <xf numFmtId="177" fontId="10" fillId="0" borderId="60" xfId="0" applyNumberFormat="1" applyFont="1" applyFill="1" applyBorder="1" applyAlignment="1">
      <alignment horizontal="right" vertical="center"/>
    </xf>
    <xf numFmtId="181" fontId="6" fillId="0" borderId="8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74" xfId="0" applyNumberFormat="1" applyFont="1" applyFill="1" applyBorder="1" applyAlignment="1" applyProtection="1">
      <alignment horizontal="right" vertical="center"/>
      <protection locked="0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9" fontId="6" fillId="0" borderId="35" xfId="0" applyNumberFormat="1" applyFont="1" applyFill="1" applyBorder="1" applyAlignment="1" applyProtection="1">
      <alignment horizontal="right" vertical="center"/>
      <protection locked="0"/>
    </xf>
    <xf numFmtId="181" fontId="6" fillId="0" borderId="65" xfId="0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center" vertical="center" wrapText="1"/>
    </xf>
    <xf numFmtId="180" fontId="6" fillId="0" borderId="64" xfId="0" applyNumberFormat="1" applyFont="1" applyFill="1" applyBorder="1" applyAlignment="1">
      <alignment horizontal="right" vertical="center"/>
    </xf>
    <xf numFmtId="180" fontId="6" fillId="0" borderId="59" xfId="0" applyNumberFormat="1" applyFont="1" applyFill="1" applyBorder="1" applyAlignment="1" applyProtection="1">
      <alignment horizontal="right" vertical="center"/>
      <protection locked="0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62" xfId="0" applyNumberFormat="1" applyFont="1" applyFill="1" applyBorder="1" applyAlignment="1">
      <alignment horizontal="right" vertical="center"/>
    </xf>
    <xf numFmtId="180" fontId="6" fillId="0" borderId="59" xfId="0" applyNumberFormat="1" applyFont="1" applyFill="1" applyBorder="1" applyAlignment="1">
      <alignment horizontal="right" vertical="center"/>
    </xf>
    <xf numFmtId="180" fontId="6" fillId="0" borderId="64" xfId="0" applyNumberFormat="1" applyFont="1" applyFill="1" applyBorder="1" applyAlignment="1" applyProtection="1">
      <alignment horizontal="right" vertical="center"/>
      <protection locked="0"/>
    </xf>
    <xf numFmtId="180" fontId="6" fillId="0" borderId="12" xfId="0" applyNumberFormat="1" applyFont="1" applyFill="1" applyBorder="1" applyAlignment="1" applyProtection="1">
      <alignment horizontal="right" vertical="center"/>
      <protection locked="0"/>
    </xf>
    <xf numFmtId="180" fontId="10" fillId="0" borderId="63" xfId="0" applyNumberFormat="1" applyFont="1" applyFill="1" applyBorder="1" applyAlignment="1" applyProtection="1">
      <alignment horizontal="right" vertical="center"/>
      <protection locked="0"/>
    </xf>
    <xf numFmtId="180" fontId="10" fillId="0" borderId="12" xfId="0" applyNumberFormat="1" applyFont="1" applyFill="1" applyBorder="1" applyAlignment="1" applyProtection="1">
      <alignment horizontal="right" vertical="center"/>
      <protection locked="0"/>
    </xf>
    <xf numFmtId="180" fontId="6" fillId="0" borderId="63" xfId="0" applyNumberFormat="1" applyFont="1" applyFill="1" applyBorder="1" applyAlignment="1">
      <alignment horizontal="right" vertical="center"/>
    </xf>
    <xf numFmtId="180" fontId="10" fillId="0" borderId="64" xfId="0" applyNumberFormat="1" applyFont="1" applyFill="1" applyBorder="1" applyAlignment="1">
      <alignment horizontal="right" vertical="center"/>
    </xf>
    <xf numFmtId="180" fontId="10" fillId="0" borderId="59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horizontal="right" vertical="center"/>
      <protection/>
    </xf>
    <xf numFmtId="180" fontId="6" fillId="0" borderId="13" xfId="0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Alignment="1" applyProtection="1">
      <alignment horizontal="center" vertical="center"/>
      <protection locked="0"/>
    </xf>
    <xf numFmtId="181" fontId="6" fillId="0" borderId="42" xfId="0" applyFont="1" applyFill="1" applyBorder="1" applyAlignment="1">
      <alignment horizontal="right" vertical="center"/>
    </xf>
    <xf numFmtId="181" fontId="6" fillId="0" borderId="38" xfId="0" applyFont="1" applyFill="1" applyBorder="1" applyAlignment="1">
      <alignment horizontal="right" vertical="center"/>
    </xf>
    <xf numFmtId="177" fontId="10" fillId="0" borderId="52" xfId="0" applyNumberFormat="1" applyFont="1" applyFill="1" applyBorder="1" applyAlignment="1">
      <alignment horizontal="right" vertical="center"/>
    </xf>
    <xf numFmtId="177" fontId="10" fillId="0" borderId="76" xfId="0" applyNumberFormat="1" applyFont="1" applyFill="1" applyBorder="1" applyAlignment="1">
      <alignment horizontal="right" vertical="center"/>
    </xf>
    <xf numFmtId="181" fontId="6" fillId="0" borderId="80" xfId="0" applyFont="1" applyFill="1" applyBorder="1" applyAlignment="1">
      <alignment horizontal="right" vertical="center"/>
    </xf>
    <xf numFmtId="181" fontId="6" fillId="0" borderId="23" xfId="0" applyFont="1" applyFill="1" applyBorder="1" applyAlignment="1" applyProtection="1">
      <alignment horizontal="right" vertical="center"/>
      <protection/>
    </xf>
    <xf numFmtId="177" fontId="10" fillId="0" borderId="29" xfId="0" applyNumberFormat="1" applyFont="1" applyFill="1" applyBorder="1" applyAlignment="1">
      <alignment horizontal="right" vertical="center"/>
    </xf>
    <xf numFmtId="177" fontId="10" fillId="0" borderId="28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81" fontId="6" fillId="0" borderId="70" xfId="0" applyFont="1" applyFill="1" applyBorder="1" applyAlignment="1">
      <alignment horizontal="right" vertical="center"/>
    </xf>
    <xf numFmtId="181" fontId="6" fillId="0" borderId="11" xfId="0" applyFont="1" applyFill="1" applyBorder="1" applyAlignment="1" applyProtection="1">
      <alignment horizontal="right" vertical="center"/>
      <protection/>
    </xf>
    <xf numFmtId="181" fontId="6" fillId="0" borderId="12" xfId="0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 applyProtection="1">
      <alignment horizontal="center" vertical="center"/>
      <protection locked="0"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6" fillId="0" borderId="34" xfId="0" applyNumberFormat="1" applyFont="1" applyFill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horizontal="right" vertical="center"/>
      <protection/>
    </xf>
    <xf numFmtId="181" fontId="6" fillId="0" borderId="65" xfId="0" applyNumberFormat="1" applyFont="1" applyFill="1" applyBorder="1" applyAlignment="1" applyProtection="1">
      <alignment horizontal="right" vertical="center"/>
      <protection/>
    </xf>
    <xf numFmtId="181" fontId="6" fillId="0" borderId="21" xfId="0" applyNumberFormat="1" applyFont="1" applyFill="1" applyBorder="1" applyAlignment="1" applyProtection="1">
      <alignment horizontal="right" vertical="center"/>
      <protection/>
    </xf>
    <xf numFmtId="181" fontId="6" fillId="0" borderId="53" xfId="0" applyNumberFormat="1" applyFont="1" applyFill="1" applyBorder="1" applyAlignment="1" applyProtection="1">
      <alignment horizontal="right" vertical="center"/>
      <protection/>
    </xf>
    <xf numFmtId="177" fontId="6" fillId="0" borderId="25" xfId="0" applyNumberFormat="1" applyFont="1" applyFill="1" applyBorder="1" applyAlignment="1">
      <alignment horizontal="center" vertical="center"/>
    </xf>
    <xf numFmtId="181" fontId="6" fillId="0" borderId="43" xfId="0" applyFont="1" applyFill="1" applyBorder="1" applyAlignment="1" applyProtection="1">
      <alignment horizontal="right" vertical="center"/>
      <protection/>
    </xf>
    <xf numFmtId="177" fontId="6" fillId="0" borderId="8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81" fontId="6" fillId="0" borderId="79" xfId="0" applyFont="1" applyFill="1" applyBorder="1" applyAlignment="1">
      <alignment horizontal="center" vertical="center"/>
    </xf>
    <xf numFmtId="177" fontId="0" fillId="0" borderId="74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41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80" fontId="6" fillId="0" borderId="31" xfId="0" applyNumberFormat="1" applyFont="1" applyFill="1" applyBorder="1" applyAlignment="1" applyProtection="1">
      <alignment horizontal="right" vertical="center"/>
      <protection locked="0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 applyProtection="1">
      <alignment horizontal="right" vertical="center"/>
      <protection/>
    </xf>
    <xf numFmtId="180" fontId="6" fillId="0" borderId="23" xfId="0" applyNumberFormat="1" applyFont="1" applyFill="1" applyBorder="1" applyAlignment="1" applyProtection="1">
      <alignment horizontal="right" vertical="center"/>
      <protection locked="0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 applyProtection="1">
      <alignment horizontal="right" vertical="center"/>
      <protection locked="0"/>
    </xf>
    <xf numFmtId="180" fontId="6" fillId="0" borderId="35" xfId="0" applyNumberFormat="1" applyFont="1" applyFill="1" applyBorder="1" applyAlignment="1" applyProtection="1">
      <alignment horizontal="right" vertical="center"/>
      <protection locked="0"/>
    </xf>
    <xf numFmtId="177" fontId="6" fillId="0" borderId="32" xfId="0" applyNumberFormat="1" applyFont="1" applyFill="1" applyBorder="1" applyAlignment="1">
      <alignment horizontal="center" vertical="center"/>
    </xf>
    <xf numFmtId="180" fontId="6" fillId="0" borderId="50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65" xfId="0" applyNumberFormat="1" applyFont="1" applyFill="1" applyBorder="1" applyAlignment="1" applyProtection="1">
      <alignment horizontal="right" vertical="center"/>
      <protection/>
    </xf>
    <xf numFmtId="180" fontId="6" fillId="0" borderId="34" xfId="0" applyNumberFormat="1" applyFont="1" applyFill="1" applyBorder="1" applyAlignment="1" applyProtection="1">
      <alignment horizontal="right" vertical="center"/>
      <protection/>
    </xf>
    <xf numFmtId="180" fontId="6" fillId="0" borderId="33" xfId="0" applyNumberFormat="1" applyFont="1" applyFill="1" applyBorder="1" applyAlignment="1">
      <alignment horizontal="right" vertical="center"/>
    </xf>
    <xf numFmtId="177" fontId="6" fillId="0" borderId="65" xfId="0" applyNumberFormat="1" applyFont="1" applyFill="1" applyBorder="1" applyAlignment="1">
      <alignment horizontal="right" vertical="center"/>
    </xf>
    <xf numFmtId="177" fontId="6" fillId="0" borderId="65" xfId="0" applyNumberFormat="1" applyFont="1" applyFill="1" applyBorder="1" applyAlignment="1" applyProtection="1">
      <alignment horizontal="right" vertical="center"/>
      <protection locked="0"/>
    </xf>
    <xf numFmtId="177" fontId="6" fillId="0" borderId="77" xfId="0" applyNumberFormat="1" applyFont="1" applyFill="1" applyBorder="1" applyAlignment="1">
      <alignment horizontal="center" vertical="center"/>
    </xf>
    <xf numFmtId="177" fontId="6" fillId="0" borderId="88" xfId="0" applyNumberFormat="1" applyFont="1" applyFill="1" applyBorder="1" applyAlignment="1">
      <alignment horizontal="right" vertical="center"/>
    </xf>
    <xf numFmtId="180" fontId="6" fillId="0" borderId="68" xfId="0" applyNumberFormat="1" applyFont="1" applyFill="1" applyBorder="1" applyAlignment="1" applyProtection="1">
      <alignment horizontal="right" vertical="center"/>
      <protection/>
    </xf>
    <xf numFmtId="180" fontId="6" fillId="0" borderId="51" xfId="0" applyNumberFormat="1" applyFont="1" applyFill="1" applyBorder="1" applyAlignment="1" applyProtection="1">
      <alignment horizontal="right" vertical="center"/>
      <protection/>
    </xf>
    <xf numFmtId="177" fontId="7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81" fontId="6" fillId="0" borderId="74" xfId="0" applyFont="1" applyFill="1" applyBorder="1" applyAlignment="1" applyProtection="1">
      <alignment vertical="center"/>
      <protection/>
    </xf>
    <xf numFmtId="181" fontId="6" fillId="0" borderId="56" xfId="0" applyFont="1" applyFill="1" applyBorder="1" applyAlignment="1" applyProtection="1">
      <alignment vertical="center"/>
      <protection/>
    </xf>
    <xf numFmtId="181" fontId="6" fillId="0" borderId="39" xfId="0" applyFont="1" applyFill="1" applyBorder="1" applyAlignment="1">
      <alignment vertical="center"/>
    </xf>
    <xf numFmtId="177" fontId="6" fillId="0" borderId="45" xfId="0" applyNumberFormat="1" applyFont="1" applyBorder="1" applyAlignment="1">
      <alignment horizontal="center" vertical="center"/>
    </xf>
    <xf numFmtId="181" fontId="12" fillId="0" borderId="17" xfId="0" applyFont="1" applyFill="1" applyBorder="1" applyAlignment="1" applyProtection="1">
      <alignment horizontal="center" vertical="center" shrinkToFit="1"/>
      <protection/>
    </xf>
    <xf numFmtId="181" fontId="6" fillId="0" borderId="0" xfId="0" applyFont="1" applyFill="1" applyBorder="1" applyAlignment="1" applyProtection="1">
      <alignment horizontal="center" vertical="center" shrinkToFit="1"/>
      <protection/>
    </xf>
    <xf numFmtId="177" fontId="6" fillId="0" borderId="17" xfId="0" applyNumberFormat="1" applyFont="1" applyFill="1" applyBorder="1" applyAlignment="1">
      <alignment vertical="center"/>
    </xf>
    <xf numFmtId="181" fontId="6" fillId="0" borderId="18" xfId="0" applyFont="1" applyFill="1" applyBorder="1" applyAlignment="1">
      <alignment horizontal="center" vertical="center" shrinkToFit="1"/>
    </xf>
    <xf numFmtId="181" fontId="6" fillId="0" borderId="65" xfId="0" applyFont="1" applyFill="1" applyBorder="1" applyAlignment="1" applyProtection="1">
      <alignment horizontal="center" vertical="center" shrinkToFit="1"/>
      <protection/>
    </xf>
    <xf numFmtId="181" fontId="6" fillId="0" borderId="34" xfId="0" applyFont="1" applyFill="1" applyBorder="1" applyAlignment="1" applyProtection="1">
      <alignment horizontal="center" vertical="center" wrapText="1"/>
      <protection/>
    </xf>
    <xf numFmtId="181" fontId="6" fillId="0" borderId="53" xfId="0" applyFont="1" applyFill="1" applyBorder="1" applyAlignment="1" applyProtection="1">
      <alignment horizontal="center" vertical="center" shrinkToFit="1"/>
      <protection/>
    </xf>
    <xf numFmtId="181" fontId="11" fillId="0" borderId="44" xfId="0" applyFont="1" applyFill="1" applyBorder="1" applyAlignment="1">
      <alignment horizontal="center" vertical="center" wrapText="1"/>
    </xf>
    <xf numFmtId="181" fontId="6" fillId="0" borderId="47" xfId="0" applyFont="1" applyFill="1" applyBorder="1" applyAlignment="1">
      <alignment horizontal="center" vertical="center" shrinkToFit="1"/>
    </xf>
    <xf numFmtId="181" fontId="6" fillId="0" borderId="46" xfId="0" applyFont="1" applyFill="1" applyBorder="1" applyAlignment="1" applyProtection="1">
      <alignment horizontal="center" vertical="center" shrinkToFit="1"/>
      <protection/>
    </xf>
    <xf numFmtId="177" fontId="6" fillId="0" borderId="15" xfId="0" applyNumberFormat="1" applyFont="1" applyBorder="1" applyAlignment="1">
      <alignment horizontal="center" vertical="center"/>
    </xf>
    <xf numFmtId="181" fontId="6" fillId="0" borderId="76" xfId="0" applyFont="1" applyFill="1" applyBorder="1" applyAlignment="1" applyProtection="1">
      <alignment horizontal="right" vertical="center"/>
      <protection/>
    </xf>
    <xf numFmtId="177" fontId="6" fillId="0" borderId="87" xfId="0" applyNumberFormat="1" applyFont="1" applyFill="1" applyBorder="1" applyAlignment="1">
      <alignment horizontal="right" vertical="center"/>
    </xf>
    <xf numFmtId="177" fontId="6" fillId="0" borderId="73" xfId="0" applyNumberFormat="1" applyFont="1" applyFill="1" applyBorder="1" applyAlignment="1">
      <alignment horizontal="right" vertical="center"/>
    </xf>
    <xf numFmtId="181" fontId="6" fillId="0" borderId="80" xfId="0" applyFont="1" applyFill="1" applyBorder="1" applyAlignment="1" applyProtection="1">
      <alignment horizontal="right" vertical="center"/>
      <protection/>
    </xf>
    <xf numFmtId="181" fontId="6" fillId="0" borderId="39" xfId="0" applyNumberFormat="1" applyFont="1" applyFill="1" applyBorder="1" applyAlignment="1" applyProtection="1">
      <alignment horizontal="right" vertical="center"/>
      <protection/>
    </xf>
    <xf numFmtId="177" fontId="6" fillId="0" borderId="72" xfId="0" applyNumberFormat="1" applyFont="1" applyFill="1" applyBorder="1" applyAlignment="1" applyProtection="1">
      <alignment horizontal="right" vertical="center"/>
      <protection locked="0"/>
    </xf>
    <xf numFmtId="177" fontId="6" fillId="0" borderId="21" xfId="0" applyNumberFormat="1" applyFont="1" applyFill="1" applyBorder="1" applyAlignment="1" applyProtection="1">
      <alignment horizontal="right" vertical="center"/>
      <protection locked="0"/>
    </xf>
    <xf numFmtId="177" fontId="6" fillId="0" borderId="22" xfId="0" applyNumberFormat="1" applyFont="1" applyFill="1" applyBorder="1" applyAlignment="1" applyProtection="1">
      <alignment horizontal="right" vertical="center"/>
      <protection locked="0"/>
    </xf>
    <xf numFmtId="177" fontId="6" fillId="0" borderId="53" xfId="0" applyNumberFormat="1" applyFont="1" applyFill="1" applyBorder="1" applyAlignment="1" applyProtection="1">
      <alignment horizontal="right" vertical="center"/>
      <protection locked="0"/>
    </xf>
    <xf numFmtId="177" fontId="6" fillId="0" borderId="74" xfId="0" applyNumberFormat="1" applyFont="1" applyFill="1" applyBorder="1" applyAlignment="1">
      <alignment horizontal="right" vertical="center"/>
    </xf>
    <xf numFmtId="177" fontId="6" fillId="0" borderId="56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81" fontId="6" fillId="0" borderId="65" xfId="0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58" xfId="0" applyNumberFormat="1" applyFont="1" applyFill="1" applyBorder="1" applyAlignment="1">
      <alignment horizontal="right" vertical="center"/>
    </xf>
    <xf numFmtId="180" fontId="6" fillId="0" borderId="60" xfId="0" applyNumberFormat="1" applyFont="1" applyFill="1" applyBorder="1" applyAlignment="1">
      <alignment horizontal="right" vertical="center"/>
    </xf>
    <xf numFmtId="180" fontId="6" fillId="0" borderId="81" xfId="0" applyNumberFormat="1" applyFont="1" applyFill="1" applyBorder="1" applyAlignment="1">
      <alignment horizontal="right" vertical="center"/>
    </xf>
    <xf numFmtId="180" fontId="6" fillId="0" borderId="80" xfId="0" applyNumberFormat="1" applyFont="1" applyFill="1" applyBorder="1" applyAlignment="1" applyProtection="1">
      <alignment horizontal="right" vertical="center"/>
      <protection/>
    </xf>
    <xf numFmtId="180" fontId="6" fillId="0" borderId="61" xfId="0" applyNumberFormat="1" applyFont="1" applyFill="1" applyBorder="1" applyAlignment="1">
      <alignment horizontal="right" vertical="center"/>
    </xf>
    <xf numFmtId="180" fontId="6" fillId="0" borderId="60" xfId="0" applyNumberFormat="1" applyFont="1" applyFill="1" applyBorder="1" applyAlignment="1" applyProtection="1">
      <alignment horizontal="right" vertical="center"/>
      <protection locked="0"/>
    </xf>
    <xf numFmtId="177" fontId="6" fillId="0" borderId="17" xfId="0" applyNumberFormat="1" applyFont="1" applyFill="1" applyBorder="1" applyAlignment="1">
      <alignment vertical="center"/>
    </xf>
    <xf numFmtId="180" fontId="6" fillId="0" borderId="61" xfId="0" applyNumberFormat="1" applyFont="1" applyFill="1" applyBorder="1" applyAlignment="1" applyProtection="1">
      <alignment horizontal="right" vertical="center"/>
      <protection locked="0"/>
    </xf>
    <xf numFmtId="180" fontId="6" fillId="0" borderId="81" xfId="0" applyNumberFormat="1" applyFont="1" applyFill="1" applyBorder="1" applyAlignment="1" applyProtection="1">
      <alignment horizontal="right" vertical="center"/>
      <protection locked="0"/>
    </xf>
    <xf numFmtId="180" fontId="6" fillId="0" borderId="80" xfId="0" applyNumberFormat="1" applyFont="1" applyFill="1" applyBorder="1" applyAlignment="1" applyProtection="1">
      <alignment horizontal="right" vertical="center"/>
      <protection locked="0"/>
    </xf>
    <xf numFmtId="180" fontId="6" fillId="0" borderId="58" xfId="0" applyNumberFormat="1" applyFont="1" applyFill="1" applyBorder="1" applyAlignment="1" applyProtection="1">
      <alignment horizontal="right" vertical="center"/>
      <protection locked="0"/>
    </xf>
    <xf numFmtId="180" fontId="6" fillId="0" borderId="74" xfId="0" applyNumberFormat="1" applyFont="1" applyFill="1" applyBorder="1" applyAlignment="1" applyProtection="1">
      <alignment horizontal="right" vertical="center"/>
      <protection locked="0"/>
    </xf>
    <xf numFmtId="180" fontId="6" fillId="0" borderId="56" xfId="0" applyNumberFormat="1" applyFont="1" applyFill="1" applyBorder="1" applyAlignment="1" applyProtection="1">
      <alignment horizontal="right" vertical="center"/>
      <protection locked="0"/>
    </xf>
    <xf numFmtId="180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72" xfId="0" applyNumberFormat="1" applyFont="1" applyFill="1" applyBorder="1" applyAlignment="1">
      <alignment horizontal="right" vertical="center"/>
    </xf>
    <xf numFmtId="177" fontId="6" fillId="0" borderId="71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75" xfId="0" applyNumberFormat="1" applyFont="1" applyFill="1" applyBorder="1" applyAlignment="1">
      <alignment horizontal="right" vertical="center"/>
    </xf>
    <xf numFmtId="177" fontId="6" fillId="0" borderId="57" xfId="0" applyNumberFormat="1" applyFont="1" applyFill="1" applyBorder="1" applyAlignment="1" applyProtection="1">
      <alignment horizontal="right" vertical="center"/>
      <protection locked="0"/>
    </xf>
    <xf numFmtId="177" fontId="6" fillId="0" borderId="75" xfId="0" applyNumberFormat="1" applyFont="1" applyFill="1" applyBorder="1" applyAlignment="1" applyProtection="1">
      <alignment horizontal="right" vertical="center"/>
      <protection locked="0"/>
    </xf>
    <xf numFmtId="177" fontId="6" fillId="0" borderId="86" xfId="0" applyNumberFormat="1" applyFont="1" applyFill="1" applyBorder="1" applyAlignment="1" applyProtection="1">
      <alignment horizontal="right" vertical="center"/>
      <protection locked="0"/>
    </xf>
    <xf numFmtId="181" fontId="6" fillId="0" borderId="20" xfId="0" applyNumberFormat="1" applyFont="1" applyFill="1" applyBorder="1" applyAlignment="1" applyProtection="1">
      <alignment horizontal="right" vertical="center"/>
      <protection/>
    </xf>
    <xf numFmtId="181" fontId="6" fillId="0" borderId="14" xfId="0" applyNumberFormat="1" applyFont="1" applyFill="1" applyBorder="1" applyAlignment="1" applyProtection="1">
      <alignment horizontal="right" vertical="center"/>
      <protection/>
    </xf>
    <xf numFmtId="181" fontId="6" fillId="0" borderId="12" xfId="0" applyFont="1" applyFill="1" applyBorder="1" applyAlignment="1" applyProtection="1">
      <alignment horizontal="right" vertical="center"/>
      <protection/>
    </xf>
    <xf numFmtId="177" fontId="6" fillId="0" borderId="84" xfId="0" applyNumberFormat="1" applyFont="1" applyFill="1" applyBorder="1" applyAlignment="1">
      <alignment horizontal="right" vertical="center"/>
    </xf>
    <xf numFmtId="181" fontId="6" fillId="0" borderId="70" xfId="0" applyFont="1" applyFill="1" applyBorder="1" applyAlignment="1" applyProtection="1">
      <alignment horizontal="right" vertical="center"/>
      <protection/>
    </xf>
    <xf numFmtId="181" fontId="6" fillId="0" borderId="32" xfId="0" applyFont="1" applyFill="1" applyBorder="1" applyAlignment="1" applyProtection="1">
      <alignment vertical="center"/>
      <protection/>
    </xf>
    <xf numFmtId="177" fontId="6" fillId="0" borderId="54" xfId="0" applyNumberFormat="1" applyFont="1" applyFill="1" applyBorder="1" applyAlignment="1" applyProtection="1">
      <alignment horizontal="right" vertical="center"/>
      <protection locked="0"/>
    </xf>
    <xf numFmtId="181" fontId="6" fillId="0" borderId="70" xfId="0" applyNumberFormat="1" applyFont="1" applyFill="1" applyBorder="1" applyAlignment="1" applyProtection="1">
      <alignment horizontal="right" vertical="center"/>
      <protection/>
    </xf>
    <xf numFmtId="181" fontId="6" fillId="0" borderId="43" xfId="0" applyNumberFormat="1" applyFont="1" applyFill="1" applyBorder="1" applyAlignment="1" applyProtection="1">
      <alignment vertical="center"/>
      <protection/>
    </xf>
    <xf numFmtId="181" fontId="6" fillId="0" borderId="55" xfId="0" applyNumberFormat="1" applyFont="1" applyFill="1" applyBorder="1" applyAlignment="1" applyProtection="1">
      <alignment vertical="center"/>
      <protection/>
    </xf>
    <xf numFmtId="177" fontId="6" fillId="0" borderId="54" xfId="0" applyNumberFormat="1" applyFont="1" applyFill="1" applyBorder="1" applyAlignment="1">
      <alignment horizontal="right" vertical="center"/>
    </xf>
    <xf numFmtId="177" fontId="6" fillId="0" borderId="89" xfId="0" applyNumberFormat="1" applyFont="1" applyFill="1" applyBorder="1" applyAlignment="1">
      <alignment horizontal="right" vertical="center"/>
    </xf>
    <xf numFmtId="177" fontId="38" fillId="0" borderId="0" xfId="0" applyNumberFormat="1" applyFont="1" applyFill="1" applyAlignment="1">
      <alignment horizontal="center" vertical="center"/>
    </xf>
    <xf numFmtId="177" fontId="38" fillId="0" borderId="17" xfId="0" applyNumberFormat="1" applyFont="1" applyFill="1" applyBorder="1" applyAlignment="1">
      <alignment vertical="center"/>
    </xf>
    <xf numFmtId="177" fontId="38" fillId="0" borderId="0" xfId="0" applyNumberFormat="1" applyFont="1" applyFill="1" applyBorder="1" applyAlignment="1">
      <alignment vertical="center"/>
    </xf>
    <xf numFmtId="177" fontId="38" fillId="0" borderId="17" xfId="0" applyNumberFormat="1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horizontal="center" vertical="center"/>
    </xf>
    <xf numFmtId="177" fontId="38" fillId="0" borderId="0" xfId="0" applyNumberFormat="1" applyFont="1" applyFill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 applyProtection="1">
      <alignment horizontal="right" vertical="center"/>
      <protection/>
    </xf>
    <xf numFmtId="181" fontId="6" fillId="0" borderId="80" xfId="0" applyNumberFormat="1" applyFont="1" applyFill="1" applyBorder="1" applyAlignment="1" applyProtection="1">
      <alignment horizontal="right" vertical="center"/>
      <protection/>
    </xf>
    <xf numFmtId="177" fontId="38" fillId="0" borderId="78" xfId="0" applyNumberFormat="1" applyFont="1" applyFill="1" applyBorder="1" applyAlignment="1" applyProtection="1">
      <alignment horizontal="center" vertical="center"/>
      <protection locked="0"/>
    </xf>
    <xf numFmtId="181" fontId="6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43" xfId="0" applyNumberFormat="1" applyFont="1" applyFill="1" applyBorder="1" applyAlignment="1">
      <alignment horizontal="center" vertical="center" wrapText="1"/>
    </xf>
    <xf numFmtId="180" fontId="6" fillId="0" borderId="46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3" xfId="0" applyNumberFormat="1" applyFont="1" applyFill="1" applyBorder="1" applyAlignment="1">
      <alignment vertical="center"/>
    </xf>
    <xf numFmtId="181" fontId="6" fillId="0" borderId="43" xfId="0" applyNumberFormat="1" applyFont="1" applyFill="1" applyBorder="1" applyAlignment="1" applyProtection="1">
      <alignment horizontal="right" vertical="center"/>
      <protection/>
    </xf>
    <xf numFmtId="177" fontId="6" fillId="0" borderId="80" xfId="0" applyNumberFormat="1" applyFont="1" applyFill="1" applyBorder="1" applyAlignment="1">
      <alignment horizontal="center" vertical="center"/>
    </xf>
    <xf numFmtId="177" fontId="6" fillId="0" borderId="90" xfId="0" applyNumberFormat="1" applyFont="1" applyFill="1" applyBorder="1" applyAlignment="1">
      <alignment horizontal="center" vertical="center"/>
    </xf>
    <xf numFmtId="177" fontId="6" fillId="0" borderId="91" xfId="0" applyNumberFormat="1" applyFont="1" applyFill="1" applyBorder="1" applyAlignment="1">
      <alignment horizontal="center" vertical="center"/>
    </xf>
    <xf numFmtId="177" fontId="6" fillId="0" borderId="92" xfId="0" applyNumberFormat="1" applyFont="1" applyFill="1" applyBorder="1" applyAlignment="1">
      <alignment horizontal="center" vertical="center"/>
    </xf>
    <xf numFmtId="177" fontId="6" fillId="0" borderId="71" xfId="0" applyNumberFormat="1" applyFont="1" applyFill="1" applyBorder="1" applyAlignment="1">
      <alignment horizontal="center" vertical="center"/>
    </xf>
    <xf numFmtId="177" fontId="6" fillId="0" borderId="93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6" fillId="0" borderId="65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94" xfId="0" applyNumberFormat="1" applyFont="1" applyFill="1" applyBorder="1" applyAlignment="1">
      <alignment horizontal="center" vertical="center"/>
    </xf>
    <xf numFmtId="177" fontId="6" fillId="0" borderId="95" xfId="0" applyNumberFormat="1" applyFont="1" applyFill="1" applyBorder="1" applyAlignment="1">
      <alignment horizontal="center" vertical="center"/>
    </xf>
    <xf numFmtId="177" fontId="11" fillId="0" borderId="95" xfId="0" applyNumberFormat="1" applyFont="1" applyFill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horizontal="center" vertical="center" wrapText="1"/>
    </xf>
    <xf numFmtId="177" fontId="6" fillId="0" borderId="79" xfId="0" applyNumberFormat="1" applyFont="1" applyFill="1" applyBorder="1" applyAlignment="1">
      <alignment vertical="center"/>
    </xf>
    <xf numFmtId="177" fontId="6" fillId="0" borderId="96" xfId="0" applyNumberFormat="1" applyFont="1" applyFill="1" applyBorder="1" applyAlignment="1">
      <alignment vertical="center"/>
    </xf>
    <xf numFmtId="177" fontId="6" fillId="0" borderId="81" xfId="0" applyNumberFormat="1" applyFont="1" applyFill="1" applyBorder="1" applyAlignment="1">
      <alignment vertical="center"/>
    </xf>
    <xf numFmtId="177" fontId="6" fillId="0" borderId="80" xfId="0" applyNumberFormat="1" applyFont="1" applyFill="1" applyBorder="1" applyAlignment="1">
      <alignment vertical="center"/>
    </xf>
    <xf numFmtId="177" fontId="6" fillId="0" borderId="97" xfId="0" applyNumberFormat="1" applyFont="1" applyFill="1" applyBorder="1" applyAlignment="1">
      <alignment vertical="center"/>
    </xf>
    <xf numFmtId="177" fontId="6" fillId="0" borderId="98" xfId="0" applyNumberFormat="1" applyFont="1" applyFill="1" applyBorder="1" applyAlignment="1">
      <alignment vertical="center"/>
    </xf>
    <xf numFmtId="177" fontId="6" fillId="0" borderId="99" xfId="0" applyNumberFormat="1" applyFont="1" applyFill="1" applyBorder="1" applyAlignment="1">
      <alignment vertical="center"/>
    </xf>
    <xf numFmtId="181" fontId="6" fillId="0" borderId="82" xfId="0" applyFont="1" applyFill="1" applyBorder="1" applyAlignment="1" applyProtection="1">
      <alignment horizontal="right" vertical="center"/>
      <protection/>
    </xf>
    <xf numFmtId="177" fontId="6" fillId="0" borderId="100" xfId="0" applyNumberFormat="1" applyFont="1" applyFill="1" applyBorder="1" applyAlignment="1">
      <alignment horizontal="center" vertical="center"/>
    </xf>
    <xf numFmtId="177" fontId="6" fillId="0" borderId="101" xfId="0" applyNumberFormat="1" applyFont="1" applyFill="1" applyBorder="1" applyAlignment="1">
      <alignment vertical="center"/>
    </xf>
    <xf numFmtId="177" fontId="6" fillId="0" borderId="102" xfId="0" applyNumberFormat="1" applyFont="1" applyFill="1" applyBorder="1" applyAlignment="1">
      <alignment vertical="center"/>
    </xf>
    <xf numFmtId="177" fontId="6" fillId="0" borderId="91" xfId="0" applyNumberFormat="1" applyFont="1" applyFill="1" applyBorder="1" applyAlignment="1">
      <alignment vertical="center"/>
    </xf>
    <xf numFmtId="177" fontId="6" fillId="0" borderId="92" xfId="0" applyNumberFormat="1" applyFont="1" applyFill="1" applyBorder="1" applyAlignment="1">
      <alignment vertical="center"/>
    </xf>
    <xf numFmtId="177" fontId="6" fillId="0" borderId="103" xfId="0" applyNumberFormat="1" applyFont="1" applyFill="1" applyBorder="1" applyAlignment="1">
      <alignment vertical="center"/>
    </xf>
    <xf numFmtId="177" fontId="6" fillId="0" borderId="104" xfId="0" applyNumberFormat="1" applyFont="1" applyFill="1" applyBorder="1" applyAlignment="1">
      <alignment vertical="center"/>
    </xf>
    <xf numFmtId="177" fontId="6" fillId="0" borderId="105" xfId="0" applyNumberFormat="1" applyFont="1" applyFill="1" applyBorder="1" applyAlignment="1">
      <alignment vertical="center"/>
    </xf>
    <xf numFmtId="177" fontId="6" fillId="0" borderId="106" xfId="0" applyNumberFormat="1" applyFont="1" applyFill="1" applyBorder="1" applyAlignment="1">
      <alignment vertical="center"/>
    </xf>
    <xf numFmtId="177" fontId="6" fillId="0" borderId="107" xfId="0" applyNumberFormat="1" applyFont="1" applyFill="1" applyBorder="1" applyAlignment="1">
      <alignment vertical="center"/>
    </xf>
    <xf numFmtId="177" fontId="6" fillId="0" borderId="108" xfId="0" applyNumberFormat="1" applyFont="1" applyFill="1" applyBorder="1" applyAlignment="1">
      <alignment vertical="center"/>
    </xf>
    <xf numFmtId="177" fontId="6" fillId="0" borderId="109" xfId="0" applyNumberFormat="1" applyFont="1" applyFill="1" applyBorder="1" applyAlignment="1">
      <alignment vertical="center"/>
    </xf>
    <xf numFmtId="177" fontId="6" fillId="0" borderId="110" xfId="0" applyNumberFormat="1" applyFont="1" applyFill="1" applyBorder="1" applyAlignment="1">
      <alignment vertical="center"/>
    </xf>
    <xf numFmtId="177" fontId="6" fillId="0" borderId="94" xfId="0" applyNumberFormat="1" applyFont="1" applyFill="1" applyBorder="1" applyAlignment="1">
      <alignment vertical="center"/>
    </xf>
    <xf numFmtId="177" fontId="6" fillId="0" borderId="95" xfId="0" applyNumberFormat="1" applyFont="1" applyFill="1" applyBorder="1" applyAlignment="1">
      <alignment vertical="center"/>
    </xf>
    <xf numFmtId="177" fontId="6" fillId="0" borderId="111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11" xfId="0" applyNumberFormat="1" applyFont="1" applyFill="1" applyBorder="1" applyAlignment="1">
      <alignment vertical="center"/>
    </xf>
    <xf numFmtId="177" fontId="6" fillId="0" borderId="112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177" fontId="6" fillId="0" borderId="113" xfId="0" applyNumberFormat="1" applyFont="1" applyFill="1" applyBorder="1" applyAlignment="1">
      <alignment vertical="center"/>
    </xf>
    <xf numFmtId="177" fontId="6" fillId="0" borderId="114" xfId="0" applyNumberFormat="1" applyFont="1" applyFill="1" applyBorder="1" applyAlignment="1">
      <alignment vertical="center"/>
    </xf>
    <xf numFmtId="177" fontId="6" fillId="0" borderId="115" xfId="0" applyNumberFormat="1" applyFont="1" applyFill="1" applyBorder="1" applyAlignment="1">
      <alignment vertical="center"/>
    </xf>
    <xf numFmtId="177" fontId="6" fillId="0" borderId="116" xfId="0" applyNumberFormat="1" applyFont="1" applyFill="1" applyBorder="1" applyAlignment="1">
      <alignment vertical="center"/>
    </xf>
    <xf numFmtId="177" fontId="6" fillId="0" borderId="117" xfId="0" applyNumberFormat="1" applyFont="1" applyFill="1" applyBorder="1" applyAlignment="1">
      <alignment horizontal="center" vertical="center"/>
    </xf>
    <xf numFmtId="177" fontId="6" fillId="0" borderId="118" xfId="0" applyNumberFormat="1" applyFont="1" applyFill="1" applyBorder="1" applyAlignment="1">
      <alignment vertical="center"/>
    </xf>
    <xf numFmtId="177" fontId="6" fillId="0" borderId="119" xfId="0" applyNumberFormat="1" applyFont="1" applyFill="1" applyBorder="1" applyAlignment="1">
      <alignment vertical="center"/>
    </xf>
    <xf numFmtId="177" fontId="6" fillId="0" borderId="120" xfId="0" applyNumberFormat="1" applyFont="1" applyFill="1" applyBorder="1" applyAlignment="1">
      <alignment vertical="center"/>
    </xf>
    <xf numFmtId="177" fontId="6" fillId="0" borderId="121" xfId="0" applyNumberFormat="1" applyFont="1" applyFill="1" applyBorder="1" applyAlignment="1">
      <alignment vertical="center"/>
    </xf>
    <xf numFmtId="181" fontId="6" fillId="0" borderId="118" xfId="0" applyNumberFormat="1" applyFont="1" applyFill="1" applyBorder="1" applyAlignment="1" applyProtection="1">
      <alignment horizontal="right" vertical="center"/>
      <protection/>
    </xf>
    <xf numFmtId="177" fontId="6" fillId="0" borderId="117" xfId="0" applyNumberFormat="1" applyFont="1" applyFill="1" applyBorder="1" applyAlignment="1" applyProtection="1">
      <alignment horizontal="right" vertical="center"/>
      <protection locked="0"/>
    </xf>
    <xf numFmtId="177" fontId="6" fillId="0" borderId="122" xfId="0" applyNumberFormat="1" applyFont="1" applyFill="1" applyBorder="1" applyAlignment="1">
      <alignment vertical="center"/>
    </xf>
    <xf numFmtId="177" fontId="6" fillId="0" borderId="123" xfId="0" applyNumberFormat="1" applyFont="1" applyFill="1" applyBorder="1" applyAlignment="1">
      <alignment vertical="center"/>
    </xf>
    <xf numFmtId="177" fontId="6" fillId="0" borderId="124" xfId="0" applyNumberFormat="1" applyFont="1" applyFill="1" applyBorder="1" applyAlignment="1">
      <alignment vertical="center"/>
    </xf>
    <xf numFmtId="177" fontId="6" fillId="0" borderId="125" xfId="0" applyNumberFormat="1" applyFont="1" applyFill="1" applyBorder="1" applyAlignment="1">
      <alignment vertical="center"/>
    </xf>
    <xf numFmtId="177" fontId="6" fillId="0" borderId="126" xfId="0" applyNumberFormat="1" applyFont="1" applyFill="1" applyBorder="1" applyAlignment="1">
      <alignment vertical="center"/>
    </xf>
    <xf numFmtId="177" fontId="6" fillId="0" borderId="127" xfId="0" applyNumberFormat="1" applyFont="1" applyFill="1" applyBorder="1" applyAlignment="1">
      <alignment vertical="center"/>
    </xf>
    <xf numFmtId="177" fontId="6" fillId="0" borderId="128" xfId="0" applyNumberFormat="1" applyFont="1" applyFill="1" applyBorder="1" applyAlignment="1">
      <alignment vertical="center"/>
    </xf>
    <xf numFmtId="177" fontId="6" fillId="0" borderId="129" xfId="0" applyNumberFormat="1" applyFont="1" applyFill="1" applyBorder="1" applyAlignment="1" applyProtection="1">
      <alignment horizontal="center" vertical="center"/>
      <protection locked="0"/>
    </xf>
    <xf numFmtId="177" fontId="6" fillId="0" borderId="74" xfId="0" applyNumberFormat="1" applyFont="1" applyFill="1" applyBorder="1" applyAlignment="1">
      <alignment vertical="center"/>
    </xf>
    <xf numFmtId="177" fontId="6" fillId="0" borderId="130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131" xfId="0" applyNumberFormat="1" applyFont="1" applyFill="1" applyBorder="1" applyAlignment="1">
      <alignment vertical="center"/>
    </xf>
    <xf numFmtId="177" fontId="6" fillId="0" borderId="76" xfId="0" applyNumberFormat="1" applyFont="1" applyFill="1" applyBorder="1" applyAlignment="1">
      <alignment vertical="center"/>
    </xf>
    <xf numFmtId="177" fontId="6" fillId="0" borderId="132" xfId="0" applyNumberFormat="1" applyFont="1" applyFill="1" applyBorder="1" applyAlignment="1">
      <alignment horizontal="center" vertical="center"/>
    </xf>
    <xf numFmtId="177" fontId="6" fillId="0" borderId="133" xfId="0" applyNumberFormat="1" applyFont="1" applyFill="1" applyBorder="1" applyAlignment="1">
      <alignment vertical="center"/>
    </xf>
    <xf numFmtId="177" fontId="6" fillId="0" borderId="134" xfId="0" applyNumberFormat="1" applyFont="1" applyFill="1" applyBorder="1" applyAlignment="1">
      <alignment vertical="center"/>
    </xf>
    <xf numFmtId="177" fontId="6" fillId="0" borderId="135" xfId="0" applyNumberFormat="1" applyFont="1" applyFill="1" applyBorder="1" applyAlignment="1">
      <alignment vertical="center"/>
    </xf>
    <xf numFmtId="177" fontId="6" fillId="0" borderId="136" xfId="0" applyNumberFormat="1" applyFont="1" applyFill="1" applyBorder="1" applyAlignment="1">
      <alignment vertical="center"/>
    </xf>
    <xf numFmtId="177" fontId="6" fillId="0" borderId="137" xfId="0" applyNumberFormat="1" applyFont="1" applyFill="1" applyBorder="1" applyAlignment="1">
      <alignment vertical="center"/>
    </xf>
    <xf numFmtId="177" fontId="6" fillId="0" borderId="138" xfId="0" applyNumberFormat="1" applyFont="1" applyFill="1" applyBorder="1" applyAlignment="1">
      <alignment vertical="center"/>
    </xf>
    <xf numFmtId="177" fontId="6" fillId="0" borderId="139" xfId="0" applyNumberFormat="1" applyFont="1" applyFill="1" applyBorder="1" applyAlignment="1">
      <alignment vertical="center"/>
    </xf>
    <xf numFmtId="181" fontId="6" fillId="0" borderId="82" xfId="0" applyNumberFormat="1" applyFont="1" applyFill="1" applyBorder="1" applyAlignment="1" applyProtection="1">
      <alignment vertical="center"/>
      <protection/>
    </xf>
    <xf numFmtId="177" fontId="6" fillId="0" borderId="140" xfId="0" applyNumberFormat="1" applyFont="1" applyFill="1" applyBorder="1" applyAlignment="1">
      <alignment vertical="center"/>
    </xf>
    <xf numFmtId="177" fontId="6" fillId="0" borderId="141" xfId="0" applyNumberFormat="1" applyFont="1" applyFill="1" applyBorder="1" applyAlignment="1">
      <alignment vertical="center"/>
    </xf>
    <xf numFmtId="177" fontId="6" fillId="0" borderId="142" xfId="0" applyNumberFormat="1" applyFont="1" applyFill="1" applyBorder="1" applyAlignment="1">
      <alignment vertical="center"/>
    </xf>
    <xf numFmtId="181" fontId="6" fillId="0" borderId="132" xfId="0" applyNumberFormat="1" applyFont="1" applyFill="1" applyBorder="1" applyAlignment="1" applyProtection="1">
      <alignment vertical="center"/>
      <protection/>
    </xf>
    <xf numFmtId="177" fontId="6" fillId="0" borderId="132" xfId="0" applyNumberFormat="1" applyFont="1" applyFill="1" applyBorder="1" applyAlignment="1" applyProtection="1">
      <alignment vertical="center"/>
      <protection locked="0"/>
    </xf>
    <xf numFmtId="181" fontId="6" fillId="0" borderId="32" xfId="0" applyNumberFormat="1" applyFont="1" applyFill="1" applyBorder="1" applyAlignment="1" applyProtection="1">
      <alignment vertical="center"/>
      <protection/>
    </xf>
    <xf numFmtId="177" fontId="6" fillId="0" borderId="100" xfId="0" applyNumberFormat="1" applyFont="1" applyFill="1" applyBorder="1" applyAlignment="1">
      <alignment horizontal="center" vertical="center" wrapText="1"/>
    </xf>
    <xf numFmtId="177" fontId="6" fillId="0" borderId="143" xfId="0" applyNumberFormat="1" applyFont="1" applyFill="1" applyBorder="1" applyAlignment="1">
      <alignment vertical="center"/>
    </xf>
    <xf numFmtId="181" fontId="6" fillId="0" borderId="101" xfId="0" applyNumberFormat="1" applyFont="1" applyFill="1" applyBorder="1" applyAlignment="1" applyProtection="1">
      <alignment vertical="center"/>
      <protection/>
    </xf>
    <xf numFmtId="177" fontId="6" fillId="0" borderId="100" xfId="0" applyNumberFormat="1" applyFont="1" applyFill="1" applyBorder="1" applyAlignment="1" applyProtection="1">
      <alignment vertical="center"/>
      <protection locked="0"/>
    </xf>
    <xf numFmtId="177" fontId="6" fillId="0" borderId="5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100" xfId="0" applyNumberFormat="1" applyFont="1" applyFill="1" applyBorder="1" applyAlignment="1">
      <alignment vertical="center"/>
    </xf>
    <xf numFmtId="177" fontId="6" fillId="0" borderId="88" xfId="0" applyNumberFormat="1" applyFont="1" applyFill="1" applyBorder="1" applyAlignment="1">
      <alignment vertical="center"/>
    </xf>
    <xf numFmtId="177" fontId="6" fillId="0" borderId="69" xfId="0" applyNumberFormat="1" applyFont="1" applyFill="1" applyBorder="1" applyAlignment="1">
      <alignment vertical="center"/>
    </xf>
    <xf numFmtId="177" fontId="6" fillId="0" borderId="144" xfId="0" applyNumberFormat="1" applyFont="1" applyFill="1" applyBorder="1" applyAlignment="1">
      <alignment vertical="center"/>
    </xf>
    <xf numFmtId="177" fontId="6" fillId="0" borderId="145" xfId="0" applyNumberFormat="1" applyFont="1" applyFill="1" applyBorder="1" applyAlignment="1">
      <alignment vertical="center"/>
    </xf>
    <xf numFmtId="177" fontId="6" fillId="0" borderId="146" xfId="0" applyNumberFormat="1" applyFont="1" applyFill="1" applyBorder="1" applyAlignment="1">
      <alignment vertical="center"/>
    </xf>
    <xf numFmtId="177" fontId="6" fillId="0" borderId="89" xfId="0" applyNumberFormat="1" applyFont="1" applyFill="1" applyBorder="1" applyAlignment="1">
      <alignment vertical="center"/>
    </xf>
    <xf numFmtId="177" fontId="6" fillId="0" borderId="82" xfId="0" applyNumberFormat="1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77" fontId="6" fillId="0" borderId="87" xfId="0" applyNumberFormat="1" applyFont="1" applyFill="1" applyBorder="1" applyAlignment="1">
      <alignment horizontal="center" vertical="center"/>
    </xf>
    <xf numFmtId="177" fontId="6" fillId="0" borderId="79" xfId="0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horizontal="center" vertical="center"/>
    </xf>
    <xf numFmtId="177" fontId="6" fillId="0" borderId="7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center" vertical="center"/>
    </xf>
    <xf numFmtId="181" fontId="6" fillId="0" borderId="45" xfId="0" applyFont="1" applyFill="1" applyBorder="1" applyAlignment="1" applyProtection="1">
      <alignment horizontal="center" vertical="center" wrapText="1"/>
      <protection/>
    </xf>
    <xf numFmtId="181" fontId="6" fillId="0" borderId="15" xfId="0" applyFont="1" applyFill="1" applyBorder="1" applyAlignment="1" applyProtection="1">
      <alignment horizontal="center" vertical="center" wrapText="1"/>
      <protection/>
    </xf>
    <xf numFmtId="181" fontId="13" fillId="0" borderId="45" xfId="0" applyFont="1" applyFill="1" applyBorder="1" applyAlignment="1">
      <alignment horizontal="center" vertical="center" wrapText="1"/>
    </xf>
    <xf numFmtId="181" fontId="13" fillId="0" borderId="15" xfId="0" applyFont="1" applyFill="1" applyBorder="1" applyAlignment="1">
      <alignment horizontal="center" vertical="center" wrapText="1"/>
    </xf>
    <xf numFmtId="181" fontId="6" fillId="0" borderId="45" xfId="0" applyFont="1" applyFill="1" applyBorder="1" applyAlignment="1" applyProtection="1">
      <alignment horizontal="center" vertical="center" wrapText="1" shrinkToFit="1"/>
      <protection/>
    </xf>
    <xf numFmtId="181" fontId="6" fillId="0" borderId="15" xfId="0" applyFont="1" applyFill="1" applyBorder="1" applyAlignment="1" applyProtection="1">
      <alignment horizontal="center" vertical="center" wrapText="1" shrinkToFit="1"/>
      <protection/>
    </xf>
    <xf numFmtId="181" fontId="6" fillId="0" borderId="45" xfId="0" applyFont="1" applyFill="1" applyBorder="1" applyAlignment="1" applyProtection="1">
      <alignment horizontal="center" vertical="center" shrinkToFit="1"/>
      <protection/>
    </xf>
    <xf numFmtId="181" fontId="6" fillId="0" borderId="15" xfId="0" applyFont="1" applyFill="1" applyBorder="1" applyAlignment="1" applyProtection="1">
      <alignment horizontal="center" vertical="center" shrinkToFit="1"/>
      <protection/>
    </xf>
    <xf numFmtId="177" fontId="6" fillId="0" borderId="38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181" fontId="6" fillId="0" borderId="42" xfId="0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181" fontId="6" fillId="0" borderId="45" xfId="0" applyFont="1" applyFill="1" applyBorder="1" applyAlignment="1">
      <alignment horizontal="center" vertical="center" shrinkToFit="1"/>
    </xf>
    <xf numFmtId="181" fontId="6" fillId="0" borderId="15" xfId="0" applyFont="1" applyFill="1" applyBorder="1" applyAlignment="1">
      <alignment horizontal="center" vertical="center" shrinkToFit="1"/>
    </xf>
    <xf numFmtId="181" fontId="11" fillId="0" borderId="45" xfId="0" applyFont="1" applyFill="1" applyBorder="1" applyAlignment="1" applyProtection="1">
      <alignment horizontal="center" vertical="center" wrapText="1" shrinkToFit="1"/>
      <protection/>
    </xf>
    <xf numFmtId="181" fontId="11" fillId="0" borderId="15" xfId="0" applyFont="1" applyFill="1" applyBorder="1" applyAlignment="1" applyProtection="1">
      <alignment horizontal="center" vertical="center" wrapText="1" shrinkToFit="1"/>
      <protection/>
    </xf>
    <xf numFmtId="181" fontId="6" fillId="0" borderId="48" xfId="0" applyFont="1" applyFill="1" applyBorder="1" applyAlignment="1" applyProtection="1">
      <alignment horizontal="center" vertical="center" shrinkToFit="1"/>
      <protection/>
    </xf>
    <xf numFmtId="181" fontId="6" fillId="0" borderId="57" xfId="0" applyFont="1" applyFill="1" applyBorder="1" applyAlignment="1" applyProtection="1">
      <alignment horizontal="center" vertical="center" shrinkToFit="1"/>
      <protection/>
    </xf>
    <xf numFmtId="181" fontId="6" fillId="0" borderId="48" xfId="0" applyFont="1" applyFill="1" applyBorder="1" applyAlignment="1" applyProtection="1">
      <alignment horizontal="center" vertical="center" wrapText="1"/>
      <protection/>
    </xf>
    <xf numFmtId="181" fontId="6" fillId="0" borderId="57" xfId="0" applyFont="1" applyFill="1" applyBorder="1" applyAlignment="1" applyProtection="1">
      <alignment horizontal="center" vertical="center" wrapText="1"/>
      <protection/>
    </xf>
    <xf numFmtId="181" fontId="6" fillId="0" borderId="70" xfId="0" applyFont="1" applyFill="1" applyBorder="1" applyAlignment="1" applyProtection="1">
      <alignment horizontal="center" vertical="center" wrapText="1"/>
      <protection/>
    </xf>
    <xf numFmtId="181" fontId="6" fillId="0" borderId="20" xfId="0" applyFont="1" applyFill="1" applyBorder="1" applyAlignment="1" applyProtection="1">
      <alignment horizontal="center" vertical="center" wrapText="1"/>
      <protection/>
    </xf>
    <xf numFmtId="181" fontId="6" fillId="0" borderId="48" xfId="0" applyFont="1" applyFill="1" applyBorder="1" applyAlignment="1" applyProtection="1">
      <alignment horizontal="center" vertical="center" wrapText="1" shrinkToFit="1"/>
      <protection/>
    </xf>
    <xf numFmtId="181" fontId="6" fillId="0" borderId="57" xfId="0" applyFont="1" applyFill="1" applyBorder="1" applyAlignment="1" applyProtection="1">
      <alignment horizontal="center" vertical="center" wrapText="1" shrinkToFit="1"/>
      <protection/>
    </xf>
    <xf numFmtId="181" fontId="12" fillId="0" borderId="45" xfId="0" applyFont="1" applyFill="1" applyBorder="1" applyAlignment="1">
      <alignment horizontal="center" vertical="center" wrapText="1" shrinkToFit="1"/>
    </xf>
    <xf numFmtId="181" fontId="12" fillId="0" borderId="15" xfId="0" applyFont="1" applyFill="1" applyBorder="1" applyAlignment="1">
      <alignment horizontal="center" vertical="center" wrapText="1" shrinkToFit="1"/>
    </xf>
    <xf numFmtId="181" fontId="6" fillId="0" borderId="44" xfId="0" applyFont="1" applyFill="1" applyBorder="1" applyAlignment="1">
      <alignment horizontal="center" vertical="center" wrapText="1" shrinkToFit="1"/>
    </xf>
    <xf numFmtId="181" fontId="6" fillId="0" borderId="75" xfId="0" applyFont="1" applyFill="1" applyBorder="1" applyAlignment="1">
      <alignment horizontal="center" vertical="center" wrapText="1" shrinkToFit="1"/>
    </xf>
    <xf numFmtId="181" fontId="11" fillId="0" borderId="45" xfId="0" applyFont="1" applyFill="1" applyBorder="1" applyAlignment="1" applyProtection="1">
      <alignment horizontal="center" vertical="center" wrapText="1"/>
      <protection/>
    </xf>
    <xf numFmtId="181" fontId="11" fillId="0" borderId="15" xfId="0" applyFont="1" applyFill="1" applyBorder="1" applyAlignment="1" applyProtection="1">
      <alignment horizontal="center" vertical="center" wrapText="1"/>
      <protection/>
    </xf>
    <xf numFmtId="181" fontId="13" fillId="0" borderId="45" xfId="0" applyFont="1" applyFill="1" applyBorder="1" applyAlignment="1" applyProtection="1">
      <alignment horizontal="center" vertical="center" wrapText="1"/>
      <protection/>
    </xf>
    <xf numFmtId="181" fontId="13" fillId="0" borderId="15" xfId="0" applyFont="1" applyFill="1" applyBorder="1" applyAlignment="1" applyProtection="1">
      <alignment horizontal="center" vertical="center" wrapText="1"/>
      <protection/>
    </xf>
    <xf numFmtId="181" fontId="6" fillId="0" borderId="12" xfId="0" applyFont="1" applyFill="1" applyBorder="1" applyAlignment="1" applyProtection="1">
      <alignment horizontal="center" vertical="center" shrinkToFit="1"/>
      <protection/>
    </xf>
    <xf numFmtId="181" fontId="6" fillId="0" borderId="20" xfId="0" applyFont="1" applyFill="1" applyBorder="1" applyAlignment="1" applyProtection="1">
      <alignment horizontal="center" vertical="center" shrinkToFit="1"/>
      <protection/>
    </xf>
    <xf numFmtId="181" fontId="6" fillId="0" borderId="13" xfId="0" applyFont="1" applyFill="1" applyBorder="1" applyAlignment="1">
      <alignment horizontal="center" vertical="center" wrapText="1"/>
    </xf>
    <xf numFmtId="181" fontId="6" fillId="0" borderId="14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81" fontId="33" fillId="0" borderId="59" xfId="0" applyFont="1" applyFill="1" applyBorder="1" applyAlignment="1">
      <alignment horizontal="center" vertical="center" wrapText="1" shrinkToFit="1"/>
    </xf>
    <xf numFmtId="181" fontId="33" fillId="0" borderId="15" xfId="0" applyFont="1" applyFill="1" applyBorder="1" applyAlignment="1">
      <alignment horizontal="center" vertical="center" wrapText="1" shrinkToFit="1"/>
    </xf>
    <xf numFmtId="181" fontId="6" fillId="0" borderId="42" xfId="0" applyFont="1" applyFill="1" applyBorder="1" applyAlignment="1" applyProtection="1">
      <alignment horizontal="center" vertical="center"/>
      <protection/>
    </xf>
    <xf numFmtId="181" fontId="6" fillId="0" borderId="41" xfId="0" applyFont="1" applyFill="1" applyBorder="1" applyAlignment="1" applyProtection="1">
      <alignment horizontal="center" vertical="center"/>
      <protection/>
    </xf>
    <xf numFmtId="177" fontId="0" fillId="0" borderId="36" xfId="0" applyNumberFormat="1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81" fontId="6" fillId="0" borderId="37" xfId="0" applyFont="1" applyFill="1" applyBorder="1" applyAlignment="1" applyProtection="1">
      <alignment horizontal="center" vertical="center"/>
      <protection/>
    </xf>
    <xf numFmtId="181" fontId="6" fillId="0" borderId="72" xfId="0" applyFont="1" applyFill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81" fontId="6" fillId="0" borderId="38" xfId="0" applyFont="1" applyFill="1" applyBorder="1" applyAlignment="1" applyProtection="1">
      <alignment horizontal="center" vertical="center"/>
      <protection/>
    </xf>
    <xf numFmtId="181" fontId="6" fillId="0" borderId="87" xfId="0" applyFont="1" applyFill="1" applyBorder="1" applyAlignment="1" applyProtection="1">
      <alignment horizontal="center" vertical="center"/>
      <protection/>
    </xf>
    <xf numFmtId="181" fontId="6" fillId="0" borderId="79" xfId="0" applyFont="1" applyFill="1" applyBorder="1" applyAlignment="1" applyProtection="1">
      <alignment horizontal="center" vertical="center"/>
      <protection/>
    </xf>
    <xf numFmtId="177" fontId="11" fillId="0" borderId="56" xfId="0" applyNumberFormat="1" applyFont="1" applyBorder="1" applyAlignment="1">
      <alignment horizontal="center" vertical="center" wrapText="1"/>
    </xf>
    <xf numFmtId="177" fontId="11" fillId="0" borderId="74" xfId="0" applyNumberFormat="1" applyFont="1" applyBorder="1" applyAlignment="1">
      <alignment horizontal="center" vertical="center"/>
    </xf>
    <xf numFmtId="181" fontId="6" fillId="0" borderId="73" xfId="0" applyFont="1" applyFill="1" applyBorder="1" applyAlignment="1">
      <alignment horizontal="center" vertical="center"/>
    </xf>
    <xf numFmtId="177" fontId="0" fillId="0" borderId="74" xfId="0" applyNumberFormat="1" applyFont="1" applyBorder="1" applyAlignment="1">
      <alignment horizontal="center" vertical="center"/>
    </xf>
    <xf numFmtId="177" fontId="6" fillId="0" borderId="73" xfId="0" applyNumberFormat="1" applyFont="1" applyBorder="1" applyAlignment="1">
      <alignment horizontal="center" vertical="center"/>
    </xf>
    <xf numFmtId="177" fontId="6" fillId="0" borderId="87" xfId="0" applyNumberFormat="1" applyFont="1" applyBorder="1" applyAlignment="1">
      <alignment horizontal="center" vertical="center"/>
    </xf>
    <xf numFmtId="181" fontId="11" fillId="0" borderId="73" xfId="0" applyFont="1" applyFill="1" applyBorder="1" applyAlignment="1" applyProtection="1">
      <alignment horizontal="center" vertical="center" wrapText="1"/>
      <protection/>
    </xf>
    <xf numFmtId="181" fontId="11" fillId="0" borderId="73" xfId="0" applyFont="1" applyFill="1" applyBorder="1" applyAlignment="1" applyProtection="1">
      <alignment horizontal="center" vertical="center"/>
      <protection/>
    </xf>
    <xf numFmtId="181" fontId="11" fillId="0" borderId="74" xfId="0" applyFont="1" applyFill="1" applyBorder="1" applyAlignment="1" applyProtection="1">
      <alignment horizontal="center" vertical="center"/>
      <protection/>
    </xf>
    <xf numFmtId="177" fontId="6" fillId="0" borderId="79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177" fontId="6" fillId="0" borderId="74" xfId="0" applyNumberFormat="1" applyFont="1" applyBorder="1" applyAlignment="1">
      <alignment horizontal="center" vertical="center"/>
    </xf>
    <xf numFmtId="181" fontId="11" fillId="0" borderId="82" xfId="0" applyFont="1" applyFill="1" applyBorder="1" applyAlignment="1" applyProtection="1">
      <alignment horizontal="center" vertical="center" wrapText="1"/>
      <protection/>
    </xf>
    <xf numFmtId="177" fontId="0" fillId="0" borderId="73" xfId="0" applyNumberFormat="1" applyFont="1" applyBorder="1" applyAlignment="1">
      <alignment horizontal="center" vertical="center" wrapText="1"/>
    </xf>
    <xf numFmtId="177" fontId="0" fillId="0" borderId="41" xfId="0" applyNumberFormat="1" applyFon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  <xf numFmtId="181" fontId="12" fillId="0" borderId="82" xfId="0" applyFont="1" applyFill="1" applyBorder="1" applyAlignment="1" applyProtection="1">
      <alignment horizontal="center" vertical="center"/>
      <protection/>
    </xf>
    <xf numFmtId="177" fontId="6" fillId="0" borderId="147" xfId="0" applyNumberFormat="1" applyFont="1" applyFill="1" applyBorder="1" applyAlignment="1">
      <alignment horizontal="center" vertical="center"/>
    </xf>
    <xf numFmtId="177" fontId="6" fillId="0" borderId="148" xfId="0" applyNumberFormat="1" applyFont="1" applyFill="1" applyBorder="1" applyAlignment="1">
      <alignment horizontal="center" vertical="center"/>
    </xf>
    <xf numFmtId="177" fontId="11" fillId="0" borderId="147" xfId="0" applyNumberFormat="1" applyFont="1" applyFill="1" applyBorder="1" applyAlignment="1">
      <alignment horizontal="center" vertical="center" wrapText="1" shrinkToFit="1"/>
    </xf>
    <xf numFmtId="177" fontId="11" fillId="0" borderId="148" xfId="0" applyNumberFormat="1" applyFont="1" applyFill="1" applyBorder="1" applyAlignment="1">
      <alignment horizontal="center" vertical="center" wrapText="1" shrinkToFit="1"/>
    </xf>
    <xf numFmtId="177" fontId="11" fillId="0" borderId="149" xfId="0" applyNumberFormat="1" applyFont="1" applyFill="1" applyBorder="1" applyAlignment="1">
      <alignment horizontal="center" vertical="center" wrapText="1" shrinkToFit="1"/>
    </xf>
    <xf numFmtId="177" fontId="6" fillId="0" borderId="90" xfId="0" applyNumberFormat="1" applyFont="1" applyFill="1" applyBorder="1" applyAlignment="1">
      <alignment horizontal="center" vertical="center"/>
    </xf>
    <xf numFmtId="177" fontId="6" fillId="0" borderId="150" xfId="0" applyNumberFormat="1" applyFont="1" applyFill="1" applyBorder="1" applyAlignment="1">
      <alignment horizontal="center" vertical="center"/>
    </xf>
    <xf numFmtId="177" fontId="6" fillId="0" borderId="151" xfId="0" applyNumberFormat="1" applyFont="1" applyFill="1" applyBorder="1" applyAlignment="1">
      <alignment horizontal="center" vertical="center"/>
    </xf>
    <xf numFmtId="177" fontId="6" fillId="0" borderId="103" xfId="0" applyNumberFormat="1" applyFont="1" applyFill="1" applyBorder="1" applyAlignment="1">
      <alignment horizontal="center" vertical="center"/>
    </xf>
    <xf numFmtId="177" fontId="6" fillId="0" borderId="104" xfId="0" applyNumberFormat="1" applyFont="1" applyFill="1" applyBorder="1" applyAlignment="1">
      <alignment horizontal="center" vertical="center"/>
    </xf>
    <xf numFmtId="177" fontId="6" fillId="0" borderId="142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4&#65288;&#26085;&#26412;&#12394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4"/>
      <sheetName val="朝倉"/>
      <sheetName val="八幡"/>
      <sheetName val="飯塚"/>
      <sheetName val="筑後"/>
      <sheetName val="行橋"/>
      <sheetName val="県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EB31"/>
  <sheetViews>
    <sheetView showOutlineSymbols="0" view="pageBreakPreview" zoomScale="50" zoomScaleNormal="87" zoomScaleSheetLayoutView="50" workbookViewId="0" topLeftCell="A1">
      <selection activeCell="K35" sqref="K35"/>
    </sheetView>
  </sheetViews>
  <sheetFormatPr defaultColWidth="9.00390625" defaultRowHeight="54" customHeight="1"/>
  <cols>
    <col min="1" max="1" width="1.625" style="1" customWidth="1"/>
    <col min="2" max="2" width="20.625" style="1" customWidth="1"/>
    <col min="3" max="5" width="10.625" style="1" hidden="1" customWidth="1"/>
    <col min="6" max="6" width="10.625" style="1" customWidth="1"/>
    <col min="7" max="8" width="10.625" style="1" hidden="1" customWidth="1"/>
    <col min="9" max="9" width="10.625" style="1" customWidth="1"/>
    <col min="10" max="10" width="10.625" style="1" hidden="1" customWidth="1"/>
    <col min="11" max="13" width="10.625" style="1" customWidth="1"/>
    <col min="14" max="15" width="10.625" style="1" hidden="1" customWidth="1"/>
    <col min="16" max="16" width="10.625" style="1" customWidth="1"/>
    <col min="17" max="22" width="10.625" style="1" hidden="1" customWidth="1"/>
    <col min="23" max="23" width="10.625" style="1" customWidth="1"/>
    <col min="24" max="26" width="10.625" style="1" hidden="1" customWidth="1"/>
    <col min="27" max="27" width="10.625" style="1" customWidth="1"/>
    <col min="28" max="29" width="10.625" style="1" hidden="1" customWidth="1"/>
    <col min="30" max="30" width="10.625" style="1" customWidth="1"/>
    <col min="31" max="34" width="10.625" style="1" hidden="1" customWidth="1"/>
    <col min="35" max="35" width="10.625" style="1" customWidth="1"/>
    <col min="36" max="41" width="10.625" style="1" hidden="1" customWidth="1"/>
    <col min="42" max="42" width="10.625" style="1" customWidth="1"/>
    <col min="43" max="48" width="10.625" style="1" hidden="1" customWidth="1"/>
    <col min="49" max="50" width="10.625" style="1" customWidth="1"/>
    <col min="51" max="57" width="10.625" style="1" hidden="1" customWidth="1"/>
    <col min="58" max="59" width="10.625" style="1" customWidth="1"/>
    <col min="60" max="60" width="10.625" style="1" hidden="1" customWidth="1"/>
    <col min="61" max="61" width="10.625" style="1" customWidth="1"/>
    <col min="62" max="62" width="10.625" style="1" hidden="1" customWidth="1"/>
    <col min="63" max="66" width="10.625" style="1" customWidth="1"/>
    <col min="67" max="76" width="10.625" style="1" hidden="1" customWidth="1"/>
    <col min="77" max="79" width="10.625" style="1" customWidth="1"/>
    <col min="80" max="90" width="10.625" style="1" hidden="1" customWidth="1"/>
    <col min="91" max="91" width="10.625" style="1" customWidth="1"/>
    <col min="92" max="92" width="10.625" style="1" hidden="1" customWidth="1"/>
    <col min="93" max="94" width="10.625" style="1" customWidth="1"/>
    <col min="95" max="99" width="10.625" style="1" hidden="1" customWidth="1"/>
    <col min="100" max="100" width="10.625" style="1" customWidth="1"/>
    <col min="101" max="105" width="10.625" style="1" hidden="1" customWidth="1"/>
    <col min="106" max="108" width="10.625" style="1" customWidth="1"/>
    <col min="109" max="110" width="10.625" style="1" hidden="1" customWidth="1"/>
    <col min="111" max="111" width="10.625" style="1" customWidth="1"/>
    <col min="112" max="112" width="10.625" style="1" hidden="1" customWidth="1"/>
    <col min="113" max="113" width="10.625" style="1" customWidth="1"/>
    <col min="114" max="119" width="10.625" style="1" hidden="1" customWidth="1"/>
    <col min="120" max="121" width="10.625" style="1" customWidth="1"/>
    <col min="122" max="122" width="10.625" style="1" hidden="1" customWidth="1"/>
    <col min="123" max="123" width="10.625" style="1" customWidth="1"/>
    <col min="124" max="126" width="10.625" style="1" hidden="1" customWidth="1"/>
    <col min="127" max="128" width="10.625" style="1" customWidth="1"/>
    <col min="129" max="131" width="15.625" style="1" customWidth="1"/>
    <col min="132" max="132" width="1.75390625" style="1" customWidth="1"/>
    <col min="133" max="16384" width="10.75390625" style="1" customWidth="1"/>
  </cols>
  <sheetData>
    <row r="1" spans="48:132" ht="54" customHeight="1">
      <c r="AV1" s="2" t="s">
        <v>0</v>
      </c>
      <c r="CM1" s="2"/>
      <c r="DZ1" s="1097"/>
      <c r="EA1" s="1097"/>
      <c r="EB1" s="3"/>
    </row>
    <row r="2" spans="2:14" ht="54" customHeight="1">
      <c r="B2" s="4" t="s">
        <v>1</v>
      </c>
      <c r="D2" s="4"/>
      <c r="E2" s="4"/>
      <c r="G2" s="4"/>
      <c r="H2" s="4"/>
      <c r="I2" s="4"/>
      <c r="N2" s="5"/>
    </row>
    <row r="3" spans="2:131" ht="54" customHeight="1" thickBot="1">
      <c r="B3" s="6" t="s">
        <v>174</v>
      </c>
      <c r="C3" s="7"/>
      <c r="D3" s="6"/>
      <c r="E3" s="6"/>
      <c r="G3" s="6"/>
      <c r="H3" s="6"/>
      <c r="I3" s="6"/>
      <c r="AT3" s="920"/>
      <c r="AU3" s="920"/>
      <c r="AV3" s="920"/>
      <c r="AW3" s="920"/>
      <c r="DY3" s="952"/>
      <c r="DZ3" s="920"/>
      <c r="EA3" s="920"/>
    </row>
    <row r="4" spans="2:131" ht="54" customHeight="1">
      <c r="B4" s="133"/>
      <c r="C4" s="739" t="s">
        <v>2</v>
      </c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  <c r="AM4" s="707"/>
      <c r="AN4" s="707"/>
      <c r="AO4" s="707"/>
      <c r="AP4" s="707"/>
      <c r="AQ4" s="707"/>
      <c r="AR4" s="707"/>
      <c r="AS4" s="707"/>
      <c r="AT4" s="707"/>
      <c r="AU4" s="707"/>
      <c r="AV4" s="707"/>
      <c r="AW4" s="518"/>
      <c r="AX4" s="1091" t="s">
        <v>172</v>
      </c>
      <c r="AY4" s="1092"/>
      <c r="AZ4" s="1092"/>
      <c r="BA4" s="1092"/>
      <c r="BB4" s="1092"/>
      <c r="BC4" s="1092"/>
      <c r="BD4" s="1092"/>
      <c r="BE4" s="1092"/>
      <c r="BF4" s="1092"/>
      <c r="BG4" s="1092"/>
      <c r="BH4" s="1092"/>
      <c r="BI4" s="1092"/>
      <c r="BJ4" s="1092"/>
      <c r="BK4" s="1092"/>
      <c r="BL4" s="1092"/>
      <c r="BM4" s="1093"/>
      <c r="BN4" s="1094" t="s">
        <v>3</v>
      </c>
      <c r="BO4" s="1095"/>
      <c r="BP4" s="1095"/>
      <c r="BQ4" s="1095"/>
      <c r="BR4" s="1095"/>
      <c r="BS4" s="1095"/>
      <c r="BT4" s="1095"/>
      <c r="BU4" s="1095"/>
      <c r="BV4" s="1095"/>
      <c r="BW4" s="1095"/>
      <c r="BX4" s="1095"/>
      <c r="BY4" s="1095"/>
      <c r="BZ4" s="1095"/>
      <c r="CA4" s="1095"/>
      <c r="CB4" s="1095"/>
      <c r="CC4" s="1095"/>
      <c r="CD4" s="1095"/>
      <c r="CE4" s="1095"/>
      <c r="CF4" s="1095"/>
      <c r="CG4" s="1095"/>
      <c r="CH4" s="1095"/>
      <c r="CI4" s="1095"/>
      <c r="CJ4" s="1095"/>
      <c r="CK4" s="1095"/>
      <c r="CL4" s="1095"/>
      <c r="CM4" s="1095"/>
      <c r="CN4" s="1095"/>
      <c r="CO4" s="1095"/>
      <c r="CP4" s="1095"/>
      <c r="CQ4" s="1095"/>
      <c r="CR4" s="1095"/>
      <c r="CS4" s="1095"/>
      <c r="CT4" s="1095"/>
      <c r="CU4" s="1095"/>
      <c r="CV4" s="1095"/>
      <c r="CW4" s="1095"/>
      <c r="CX4" s="1095"/>
      <c r="CY4" s="1095"/>
      <c r="CZ4" s="1095"/>
      <c r="DA4" s="1095"/>
      <c r="DB4" s="1095"/>
      <c r="DC4" s="1095"/>
      <c r="DD4" s="1095"/>
      <c r="DE4" s="1095"/>
      <c r="DF4" s="1095"/>
      <c r="DG4" s="1095"/>
      <c r="DH4" s="1095"/>
      <c r="DI4" s="1095"/>
      <c r="DJ4" s="1095"/>
      <c r="DK4" s="1095"/>
      <c r="DL4" s="1095"/>
      <c r="DM4" s="1095"/>
      <c r="DN4" s="1095"/>
      <c r="DO4" s="1095"/>
      <c r="DP4" s="1095"/>
      <c r="DQ4" s="1095"/>
      <c r="DR4" s="1095"/>
      <c r="DS4" s="1095"/>
      <c r="DT4" s="1095"/>
      <c r="DU4" s="1095"/>
      <c r="DV4" s="1095"/>
      <c r="DW4" s="1095"/>
      <c r="DX4" s="1096"/>
      <c r="DY4" s="134" t="s">
        <v>4</v>
      </c>
      <c r="DZ4" s="11" t="s">
        <v>5</v>
      </c>
      <c r="EA4" s="11" t="s">
        <v>6</v>
      </c>
    </row>
    <row r="5" spans="2:131" ht="54" customHeight="1">
      <c r="B5" s="135" t="s">
        <v>7</v>
      </c>
      <c r="C5" s="453" t="s">
        <v>8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5"/>
      <c r="AA5" s="1005" t="s">
        <v>9</v>
      </c>
      <c r="AB5" s="1098"/>
      <c r="AC5" s="1098"/>
      <c r="AD5" s="1098"/>
      <c r="AE5" s="1098"/>
      <c r="AF5" s="1098"/>
      <c r="AG5" s="519"/>
      <c r="AH5" s="519"/>
      <c r="AI5" s="520"/>
      <c r="AJ5" s="1005" t="s">
        <v>130</v>
      </c>
      <c r="AK5" s="1098"/>
      <c r="AL5" s="1098"/>
      <c r="AM5" s="1099"/>
      <c r="AN5" s="1005" t="s">
        <v>157</v>
      </c>
      <c r="AO5" s="1098"/>
      <c r="AP5" s="1098"/>
      <c r="AQ5" s="1098"/>
      <c r="AR5" s="1098"/>
      <c r="AS5" s="1099"/>
      <c r="AT5" s="1005" t="s">
        <v>11</v>
      </c>
      <c r="AU5" s="1098"/>
      <c r="AV5" s="1099"/>
      <c r="AW5" s="136"/>
      <c r="AX5" s="1101" t="s">
        <v>168</v>
      </c>
      <c r="AY5" s="1098"/>
      <c r="AZ5" s="1098"/>
      <c r="BA5" s="1098"/>
      <c r="BB5" s="1098"/>
      <c r="BC5" s="1098"/>
      <c r="BD5" s="1098"/>
      <c r="BE5" s="1098"/>
      <c r="BF5" s="1098"/>
      <c r="BG5" s="1099"/>
      <c r="BH5" s="203" t="s">
        <v>12</v>
      </c>
      <c r="BI5" s="1005" t="s">
        <v>171</v>
      </c>
      <c r="BJ5" s="1098"/>
      <c r="BK5" s="1098"/>
      <c r="BL5" s="1098"/>
      <c r="BM5" s="827"/>
      <c r="BN5" s="1101" t="s">
        <v>171</v>
      </c>
      <c r="BO5" s="1098"/>
      <c r="BP5" s="1098"/>
      <c r="BQ5" s="1098"/>
      <c r="BR5" s="1098"/>
      <c r="BS5" s="1098"/>
      <c r="BT5" s="1098"/>
      <c r="BU5" s="1098"/>
      <c r="BV5" s="1098"/>
      <c r="BW5" s="1098"/>
      <c r="BX5" s="1098"/>
      <c r="BY5" s="1098"/>
      <c r="BZ5" s="1098"/>
      <c r="CA5" s="1099"/>
      <c r="CB5" s="1005" t="s">
        <v>131</v>
      </c>
      <c r="CC5" s="1098"/>
      <c r="CD5" s="1098"/>
      <c r="CE5" s="1098"/>
      <c r="CF5" s="1098"/>
      <c r="CG5" s="1098"/>
      <c r="CH5" s="1098"/>
      <c r="CI5" s="1098"/>
      <c r="CJ5" s="1098"/>
      <c r="CK5" s="1098"/>
      <c r="CL5" s="1098"/>
      <c r="CM5" s="1098"/>
      <c r="CN5" s="1098"/>
      <c r="CO5" s="1098"/>
      <c r="CP5" s="1098"/>
      <c r="CQ5" s="1098"/>
      <c r="CR5" s="1098"/>
      <c r="CS5" s="1098"/>
      <c r="CT5" s="1098"/>
      <c r="CU5" s="1098"/>
      <c r="CV5" s="1099"/>
      <c r="CW5" s="1098" t="s">
        <v>13</v>
      </c>
      <c r="CX5" s="1098"/>
      <c r="CY5" s="1098"/>
      <c r="CZ5" s="1098"/>
      <c r="DA5" s="1098"/>
      <c r="DB5" s="1098"/>
      <c r="DC5" s="1098"/>
      <c r="DD5" s="1098"/>
      <c r="DE5" s="1098"/>
      <c r="DF5" s="1098"/>
      <c r="DG5" s="1098"/>
      <c r="DH5" s="1098"/>
      <c r="DI5" s="1098"/>
      <c r="DJ5" s="1098"/>
      <c r="DK5" s="1098"/>
      <c r="DL5" s="1098"/>
      <c r="DM5" s="1098"/>
      <c r="DN5" s="1098"/>
      <c r="DO5" s="1098"/>
      <c r="DP5" s="1099"/>
      <c r="DQ5" s="1100" t="s">
        <v>14</v>
      </c>
      <c r="DR5" s="1100"/>
      <c r="DS5" s="1100"/>
      <c r="DT5" s="1100"/>
      <c r="DU5" s="1100"/>
      <c r="DV5" s="1100"/>
      <c r="DW5" s="1100"/>
      <c r="DX5" s="136"/>
      <c r="DY5" s="137" t="s">
        <v>15</v>
      </c>
      <c r="DZ5" s="15" t="s">
        <v>15</v>
      </c>
      <c r="EA5" s="15" t="s">
        <v>15</v>
      </c>
    </row>
    <row r="6" spans="2:131" ht="54" customHeight="1" thickBot="1">
      <c r="B6" s="138"/>
      <c r="C6" s="139" t="s">
        <v>16</v>
      </c>
      <c r="D6" s="140" t="s">
        <v>17</v>
      </c>
      <c r="E6" s="140" t="s">
        <v>18</v>
      </c>
      <c r="F6" s="141" t="s">
        <v>19</v>
      </c>
      <c r="G6" s="140" t="s">
        <v>20</v>
      </c>
      <c r="H6" s="140" t="s">
        <v>21</v>
      </c>
      <c r="I6" s="140" t="s">
        <v>22</v>
      </c>
      <c r="J6" s="198" t="s">
        <v>23</v>
      </c>
      <c r="K6" s="140" t="s">
        <v>24</v>
      </c>
      <c r="L6" s="142" t="s">
        <v>25</v>
      </c>
      <c r="M6" s="143" t="s">
        <v>26</v>
      </c>
      <c r="N6" s="143" t="s">
        <v>27</v>
      </c>
      <c r="O6" s="143" t="s">
        <v>28</v>
      </c>
      <c r="P6" s="143" t="s">
        <v>29</v>
      </c>
      <c r="Q6" s="143" t="s">
        <v>158</v>
      </c>
      <c r="R6" s="143" t="s">
        <v>159</v>
      </c>
      <c r="S6" s="143" t="s">
        <v>30</v>
      </c>
      <c r="T6" s="143" t="s">
        <v>31</v>
      </c>
      <c r="U6" s="143" t="s">
        <v>32</v>
      </c>
      <c r="V6" s="143" t="s">
        <v>160</v>
      </c>
      <c r="W6" s="143" t="s">
        <v>33</v>
      </c>
      <c r="X6" s="143" t="s">
        <v>34</v>
      </c>
      <c r="Y6" s="143" t="s">
        <v>35</v>
      </c>
      <c r="Z6" s="143" t="s">
        <v>36</v>
      </c>
      <c r="AA6" s="144" t="s">
        <v>37</v>
      </c>
      <c r="AB6" s="143" t="s">
        <v>38</v>
      </c>
      <c r="AC6" s="143" t="s">
        <v>39</v>
      </c>
      <c r="AD6" s="143" t="s">
        <v>40</v>
      </c>
      <c r="AE6" s="143" t="s">
        <v>41</v>
      </c>
      <c r="AF6" s="143" t="s">
        <v>161</v>
      </c>
      <c r="AG6" s="143" t="s">
        <v>42</v>
      </c>
      <c r="AH6" s="143" t="s">
        <v>162</v>
      </c>
      <c r="AI6" s="143" t="s">
        <v>43</v>
      </c>
      <c r="AJ6" s="143" t="s">
        <v>44</v>
      </c>
      <c r="AK6" s="143" t="s">
        <v>45</v>
      </c>
      <c r="AL6" s="141" t="s">
        <v>46</v>
      </c>
      <c r="AM6" s="141" t="s">
        <v>163</v>
      </c>
      <c r="AN6" s="140" t="s">
        <v>47</v>
      </c>
      <c r="AO6" s="140" t="s">
        <v>48</v>
      </c>
      <c r="AP6" s="140" t="s">
        <v>49</v>
      </c>
      <c r="AQ6" s="145" t="s">
        <v>164</v>
      </c>
      <c r="AR6" s="145" t="s">
        <v>50</v>
      </c>
      <c r="AS6" s="145" t="s">
        <v>51</v>
      </c>
      <c r="AT6" s="145" t="s">
        <v>52</v>
      </c>
      <c r="AU6" s="145" t="s">
        <v>53</v>
      </c>
      <c r="AV6" s="140" t="s">
        <v>54</v>
      </c>
      <c r="AW6" s="146" t="s">
        <v>132</v>
      </c>
      <c r="AX6" s="147" t="s">
        <v>55</v>
      </c>
      <c r="AY6" s="140" t="s">
        <v>56</v>
      </c>
      <c r="AZ6" s="142" t="s">
        <v>57</v>
      </c>
      <c r="BA6" s="148" t="s">
        <v>58</v>
      </c>
      <c r="BB6" s="148" t="s">
        <v>59</v>
      </c>
      <c r="BC6" s="148" t="s">
        <v>60</v>
      </c>
      <c r="BD6" s="148" t="s">
        <v>61</v>
      </c>
      <c r="BE6" s="148" t="s">
        <v>62</v>
      </c>
      <c r="BF6" s="149" t="s">
        <v>63</v>
      </c>
      <c r="BG6" s="219" t="s">
        <v>64</v>
      </c>
      <c r="BH6" s="143" t="s">
        <v>65</v>
      </c>
      <c r="BI6" s="143" t="s">
        <v>66</v>
      </c>
      <c r="BJ6" s="143" t="s">
        <v>67</v>
      </c>
      <c r="BK6" s="149" t="s">
        <v>133</v>
      </c>
      <c r="BL6" s="149" t="s">
        <v>68</v>
      </c>
      <c r="BM6" s="204" t="s">
        <v>69</v>
      </c>
      <c r="BN6" s="217" t="s">
        <v>70</v>
      </c>
      <c r="BO6" s="149" t="s">
        <v>71</v>
      </c>
      <c r="BP6" s="149" t="s">
        <v>72</v>
      </c>
      <c r="BQ6" s="149" t="s">
        <v>73</v>
      </c>
      <c r="BR6" s="149" t="s">
        <v>74</v>
      </c>
      <c r="BS6" s="149" t="s">
        <v>75</v>
      </c>
      <c r="BT6" s="149" t="s">
        <v>76</v>
      </c>
      <c r="BU6" s="149" t="s">
        <v>77</v>
      </c>
      <c r="BV6" s="149" t="s">
        <v>78</v>
      </c>
      <c r="BW6" s="149" t="s">
        <v>79</v>
      </c>
      <c r="BX6" s="149" t="s">
        <v>80</v>
      </c>
      <c r="BY6" s="149" t="s">
        <v>81</v>
      </c>
      <c r="BZ6" s="149" t="s">
        <v>82</v>
      </c>
      <c r="CA6" s="220" t="s">
        <v>173</v>
      </c>
      <c r="CB6" s="150" t="s">
        <v>83</v>
      </c>
      <c r="CC6" s="150" t="s">
        <v>84</v>
      </c>
      <c r="CD6" s="150" t="s">
        <v>85</v>
      </c>
      <c r="CE6" s="150" t="s">
        <v>86</v>
      </c>
      <c r="CF6" s="151" t="s">
        <v>87</v>
      </c>
      <c r="CG6" s="150" t="s">
        <v>88</v>
      </c>
      <c r="CH6" s="152" t="s">
        <v>89</v>
      </c>
      <c r="CI6" s="152" t="s">
        <v>90</v>
      </c>
      <c r="CJ6" s="152" t="s">
        <v>91</v>
      </c>
      <c r="CK6" s="152" t="s">
        <v>92</v>
      </c>
      <c r="CL6" s="152" t="s">
        <v>93</v>
      </c>
      <c r="CM6" s="152" t="s">
        <v>94</v>
      </c>
      <c r="CN6" s="152" t="s">
        <v>95</v>
      </c>
      <c r="CO6" s="152" t="s">
        <v>96</v>
      </c>
      <c r="CP6" s="152" t="s">
        <v>97</v>
      </c>
      <c r="CQ6" s="152" t="s">
        <v>98</v>
      </c>
      <c r="CR6" s="152" t="s">
        <v>99</v>
      </c>
      <c r="CS6" s="152" t="s">
        <v>100</v>
      </c>
      <c r="CT6" s="152" t="s">
        <v>101</v>
      </c>
      <c r="CU6" s="152" t="s">
        <v>102</v>
      </c>
      <c r="CV6" s="219" t="s">
        <v>64</v>
      </c>
      <c r="CW6" s="149" t="s">
        <v>103</v>
      </c>
      <c r="CX6" s="149" t="s">
        <v>104</v>
      </c>
      <c r="CY6" s="149" t="s">
        <v>105</v>
      </c>
      <c r="CZ6" s="149" t="s">
        <v>106</v>
      </c>
      <c r="DA6" s="149" t="s">
        <v>107</v>
      </c>
      <c r="DB6" s="149" t="s">
        <v>108</v>
      </c>
      <c r="DC6" s="199" t="s">
        <v>167</v>
      </c>
      <c r="DD6" s="149" t="s">
        <v>109</v>
      </c>
      <c r="DE6" s="149" t="s">
        <v>110</v>
      </c>
      <c r="DF6" s="149" t="s">
        <v>111</v>
      </c>
      <c r="DG6" s="150" t="s">
        <v>112</v>
      </c>
      <c r="DH6" s="149" t="s">
        <v>113</v>
      </c>
      <c r="DI6" s="153" t="s">
        <v>114</v>
      </c>
      <c r="DJ6" s="149" t="s">
        <v>115</v>
      </c>
      <c r="DK6" s="149" t="s">
        <v>116</v>
      </c>
      <c r="DL6" s="149" t="s">
        <v>117</v>
      </c>
      <c r="DM6" s="149" t="s">
        <v>118</v>
      </c>
      <c r="DN6" s="149" t="s">
        <v>165</v>
      </c>
      <c r="DO6" s="149" t="s">
        <v>119</v>
      </c>
      <c r="DP6" s="219" t="s">
        <v>64</v>
      </c>
      <c r="DQ6" s="150" t="s">
        <v>120</v>
      </c>
      <c r="DR6" s="150" t="s">
        <v>121</v>
      </c>
      <c r="DS6" s="150" t="s">
        <v>122</v>
      </c>
      <c r="DT6" s="150" t="s">
        <v>123</v>
      </c>
      <c r="DU6" s="150" t="s">
        <v>124</v>
      </c>
      <c r="DV6" s="150" t="s">
        <v>125</v>
      </c>
      <c r="DW6" s="219" t="s">
        <v>64</v>
      </c>
      <c r="DX6" s="154" t="s">
        <v>126</v>
      </c>
      <c r="DY6" s="155" t="s">
        <v>169</v>
      </c>
      <c r="DZ6" s="36" t="s">
        <v>170</v>
      </c>
      <c r="EA6" s="36" t="s">
        <v>170</v>
      </c>
    </row>
    <row r="7" spans="2:131" ht="54" customHeight="1">
      <c r="B7" s="37" t="s">
        <v>141</v>
      </c>
      <c r="C7" s="124"/>
      <c r="D7" s="39"/>
      <c r="E7" s="39"/>
      <c r="F7" s="40"/>
      <c r="G7" s="39"/>
      <c r="H7" s="39"/>
      <c r="I7" s="39"/>
      <c r="J7" s="41"/>
      <c r="K7" s="38">
        <v>2</v>
      </c>
      <c r="L7" s="41"/>
      <c r="M7" s="41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156">
        <f aca="true" t="shared" si="0" ref="AW7:AW12">SUM(C7:AV7)</f>
        <v>2</v>
      </c>
      <c r="AX7" s="44"/>
      <c r="AY7" s="45"/>
      <c r="AZ7" s="45"/>
      <c r="BA7" s="46"/>
      <c r="BB7" s="46"/>
      <c r="BC7" s="46"/>
      <c r="BD7" s="46"/>
      <c r="BE7" s="46"/>
      <c r="BF7" s="42"/>
      <c r="BG7" s="46"/>
      <c r="BH7" s="42"/>
      <c r="BI7" s="42"/>
      <c r="BJ7" s="42"/>
      <c r="BK7" s="46"/>
      <c r="BL7" s="42">
        <v>15</v>
      </c>
      <c r="BM7" s="205">
        <v>3</v>
      </c>
      <c r="BN7" s="44"/>
      <c r="BO7" s="46"/>
      <c r="BP7" s="46"/>
      <c r="BQ7" s="46"/>
      <c r="BR7" s="46"/>
      <c r="BS7" s="46"/>
      <c r="BT7" s="46"/>
      <c r="BU7" s="42"/>
      <c r="BV7" s="42"/>
      <c r="BW7" s="42"/>
      <c r="BX7" s="42"/>
      <c r="BY7" s="42"/>
      <c r="BZ7" s="42"/>
      <c r="CA7" s="46"/>
      <c r="CB7" s="45"/>
      <c r="CC7" s="45"/>
      <c r="CD7" s="45"/>
      <c r="CE7" s="45"/>
      <c r="CF7" s="47"/>
      <c r="CG7" s="42"/>
      <c r="CH7" s="42"/>
      <c r="CI7" s="42"/>
      <c r="CJ7" s="42"/>
      <c r="CK7" s="42"/>
      <c r="CL7" s="42"/>
      <c r="CM7" s="46"/>
      <c r="CN7" s="42"/>
      <c r="CO7" s="42"/>
      <c r="CP7" s="42"/>
      <c r="CQ7" s="42"/>
      <c r="CR7" s="42"/>
      <c r="CS7" s="42"/>
      <c r="CT7" s="42"/>
      <c r="CU7" s="42"/>
      <c r="CV7" s="46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6"/>
      <c r="DH7" s="42"/>
      <c r="DI7" s="47">
        <v>0.5</v>
      </c>
      <c r="DJ7" s="42"/>
      <c r="DK7" s="42"/>
      <c r="DL7" s="42"/>
      <c r="DM7" s="42"/>
      <c r="DN7" s="42"/>
      <c r="DO7" s="42"/>
      <c r="DP7" s="46"/>
      <c r="DQ7" s="42"/>
      <c r="DR7" s="42"/>
      <c r="DS7" s="42"/>
      <c r="DT7" s="42"/>
      <c r="DU7" s="42"/>
      <c r="DV7" s="42"/>
      <c r="DW7" s="42"/>
      <c r="DX7" s="157">
        <f aca="true" t="shared" si="1" ref="DX7:DX12">SUM(AX7:DW7)</f>
        <v>18.5</v>
      </c>
      <c r="DY7" s="158">
        <f aca="true" t="shared" si="2" ref="DY7:DY12">SUM(DX7,AW7)</f>
        <v>20.5</v>
      </c>
      <c r="DZ7" s="49">
        <v>40</v>
      </c>
      <c r="EA7" s="49">
        <v>35</v>
      </c>
    </row>
    <row r="8" spans="2:131" s="58" customFormat="1" ht="54" customHeight="1">
      <c r="B8" s="75" t="s">
        <v>142</v>
      </c>
      <c r="C8" s="125"/>
      <c r="D8" s="77"/>
      <c r="E8" s="77"/>
      <c r="F8" s="78"/>
      <c r="G8" s="77"/>
      <c r="H8" s="77"/>
      <c r="I8" s="77"/>
      <c r="J8" s="79"/>
      <c r="K8" s="76">
        <v>2.5</v>
      </c>
      <c r="L8" s="79"/>
      <c r="M8" s="79">
        <v>2.8</v>
      </c>
      <c r="N8" s="79"/>
      <c r="O8" s="79"/>
      <c r="P8" s="79">
        <v>0.2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80">
        <v>0.1</v>
      </c>
      <c r="AB8" s="80"/>
      <c r="AC8" s="80"/>
      <c r="AD8" s="80"/>
      <c r="AE8" s="80"/>
      <c r="AF8" s="80"/>
      <c r="AG8" s="80"/>
      <c r="AH8" s="80"/>
      <c r="AI8" s="80">
        <v>1</v>
      </c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156">
        <f t="shared" si="0"/>
        <v>6.6</v>
      </c>
      <c r="AX8" s="129"/>
      <c r="AY8" s="80"/>
      <c r="AZ8" s="81"/>
      <c r="BA8" s="79"/>
      <c r="BB8" s="79"/>
      <c r="BC8" s="79"/>
      <c r="BD8" s="79"/>
      <c r="BE8" s="79"/>
      <c r="BF8" s="82"/>
      <c r="BG8" s="79"/>
      <c r="BH8" s="82"/>
      <c r="BI8" s="82">
        <v>6.5</v>
      </c>
      <c r="BJ8" s="82"/>
      <c r="BK8" s="79"/>
      <c r="BL8" s="79">
        <v>19</v>
      </c>
      <c r="BM8" s="206"/>
      <c r="BN8" s="97"/>
      <c r="BO8" s="79"/>
      <c r="BP8" s="79"/>
      <c r="BQ8" s="79"/>
      <c r="BR8" s="79"/>
      <c r="BS8" s="79"/>
      <c r="BT8" s="79"/>
      <c r="BU8" s="82"/>
      <c r="BV8" s="82"/>
      <c r="BW8" s="82"/>
      <c r="BX8" s="82"/>
      <c r="BY8" s="82">
        <v>0.3</v>
      </c>
      <c r="BZ8" s="82">
        <v>0.4</v>
      </c>
      <c r="CA8" s="79"/>
      <c r="CB8" s="81"/>
      <c r="CC8" s="81"/>
      <c r="CD8" s="81"/>
      <c r="CE8" s="81"/>
      <c r="CF8" s="83"/>
      <c r="CG8" s="82"/>
      <c r="CH8" s="82"/>
      <c r="CI8" s="82"/>
      <c r="CJ8" s="82"/>
      <c r="CK8" s="82"/>
      <c r="CL8" s="82"/>
      <c r="CM8" s="79"/>
      <c r="CN8" s="82"/>
      <c r="CO8" s="82"/>
      <c r="CP8" s="82">
        <v>0.2</v>
      </c>
      <c r="CQ8" s="82"/>
      <c r="CR8" s="82"/>
      <c r="CS8" s="82"/>
      <c r="CT8" s="82"/>
      <c r="CU8" s="82"/>
      <c r="CV8" s="79"/>
      <c r="CW8" s="82"/>
      <c r="CX8" s="82"/>
      <c r="CY8" s="82"/>
      <c r="CZ8" s="82"/>
      <c r="DA8" s="82"/>
      <c r="DB8" s="82"/>
      <c r="DC8" s="82"/>
      <c r="DD8" s="82">
        <v>0.1</v>
      </c>
      <c r="DE8" s="82"/>
      <c r="DF8" s="82"/>
      <c r="DG8" s="79"/>
      <c r="DH8" s="82"/>
      <c r="DI8" s="83"/>
      <c r="DJ8" s="82"/>
      <c r="DK8" s="82"/>
      <c r="DL8" s="82"/>
      <c r="DM8" s="82"/>
      <c r="DN8" s="82"/>
      <c r="DO8" s="82"/>
      <c r="DP8" s="79"/>
      <c r="DQ8" s="82">
        <v>0.8</v>
      </c>
      <c r="DR8" s="82"/>
      <c r="DS8" s="82">
        <v>0.1</v>
      </c>
      <c r="DT8" s="82"/>
      <c r="DU8" s="82"/>
      <c r="DV8" s="82"/>
      <c r="DW8" s="82"/>
      <c r="DX8" s="157">
        <f t="shared" si="1"/>
        <v>27.400000000000002</v>
      </c>
      <c r="DY8" s="158">
        <f t="shared" si="2"/>
        <v>34</v>
      </c>
      <c r="DZ8" s="88">
        <v>300</v>
      </c>
      <c r="EA8" s="88">
        <v>220</v>
      </c>
    </row>
    <row r="9" spans="2:131" s="58" customFormat="1" ht="54" customHeight="1">
      <c r="B9" s="75" t="s">
        <v>143</v>
      </c>
      <c r="C9" s="125"/>
      <c r="D9" s="86"/>
      <c r="E9" s="86"/>
      <c r="F9" s="76"/>
      <c r="G9" s="86"/>
      <c r="H9" s="86"/>
      <c r="I9" s="86"/>
      <c r="J9" s="81"/>
      <c r="K9" s="76">
        <v>0.5</v>
      </c>
      <c r="L9" s="81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156">
        <f t="shared" si="0"/>
        <v>0.5</v>
      </c>
      <c r="AX9" s="129"/>
      <c r="AY9" s="80"/>
      <c r="AZ9" s="81"/>
      <c r="BA9" s="79"/>
      <c r="BB9" s="79"/>
      <c r="BC9" s="79"/>
      <c r="BD9" s="79"/>
      <c r="BE9" s="79"/>
      <c r="BF9" s="82"/>
      <c r="BG9" s="79"/>
      <c r="BH9" s="82"/>
      <c r="BI9" s="82"/>
      <c r="BJ9" s="82"/>
      <c r="BK9" s="79"/>
      <c r="BL9" s="79">
        <v>3.5</v>
      </c>
      <c r="BM9" s="206">
        <v>1.5</v>
      </c>
      <c r="BN9" s="97"/>
      <c r="BO9" s="79"/>
      <c r="BP9" s="79"/>
      <c r="BQ9" s="79"/>
      <c r="BR9" s="79"/>
      <c r="BS9" s="79"/>
      <c r="BT9" s="79"/>
      <c r="BU9" s="82"/>
      <c r="BV9" s="82"/>
      <c r="BW9" s="82"/>
      <c r="BX9" s="82"/>
      <c r="BY9" s="82"/>
      <c r="BZ9" s="82"/>
      <c r="CA9" s="79"/>
      <c r="CB9" s="81"/>
      <c r="CC9" s="81"/>
      <c r="CD9" s="81"/>
      <c r="CE9" s="81"/>
      <c r="CF9" s="83"/>
      <c r="CG9" s="82"/>
      <c r="CH9" s="82"/>
      <c r="CI9" s="82"/>
      <c r="CJ9" s="82"/>
      <c r="CK9" s="82"/>
      <c r="CL9" s="82"/>
      <c r="CM9" s="79"/>
      <c r="CN9" s="82"/>
      <c r="CO9" s="82"/>
      <c r="CP9" s="82"/>
      <c r="CQ9" s="82"/>
      <c r="CR9" s="82"/>
      <c r="CS9" s="82"/>
      <c r="CT9" s="82"/>
      <c r="CU9" s="82"/>
      <c r="CV9" s="79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79"/>
      <c r="DH9" s="82"/>
      <c r="DI9" s="83"/>
      <c r="DJ9" s="82"/>
      <c r="DK9" s="82"/>
      <c r="DL9" s="82"/>
      <c r="DM9" s="82"/>
      <c r="DN9" s="82"/>
      <c r="DO9" s="82"/>
      <c r="DP9" s="79"/>
      <c r="DQ9" s="82"/>
      <c r="DR9" s="82"/>
      <c r="DS9" s="82"/>
      <c r="DT9" s="82"/>
      <c r="DU9" s="82"/>
      <c r="DV9" s="82"/>
      <c r="DW9" s="82"/>
      <c r="DX9" s="157">
        <f t="shared" si="1"/>
        <v>5</v>
      </c>
      <c r="DY9" s="159">
        <f t="shared" si="2"/>
        <v>5.5</v>
      </c>
      <c r="DZ9" s="88">
        <v>30</v>
      </c>
      <c r="EA9" s="88">
        <v>20</v>
      </c>
    </row>
    <row r="10" spans="2:131" s="58" customFormat="1" ht="54" customHeight="1">
      <c r="B10" s="75" t="s">
        <v>144</v>
      </c>
      <c r="C10" s="125"/>
      <c r="D10" s="86"/>
      <c r="E10" s="86"/>
      <c r="F10" s="76"/>
      <c r="G10" s="86"/>
      <c r="H10" s="86"/>
      <c r="I10" s="86"/>
      <c r="J10" s="81"/>
      <c r="K10" s="76">
        <v>11.27</v>
      </c>
      <c r="L10" s="81"/>
      <c r="M10" s="79">
        <v>1.52</v>
      </c>
      <c r="N10" s="79"/>
      <c r="O10" s="79"/>
      <c r="P10" s="79">
        <v>0.25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80">
        <v>4.71</v>
      </c>
      <c r="AB10" s="80"/>
      <c r="AC10" s="80"/>
      <c r="AD10" s="80"/>
      <c r="AE10" s="80"/>
      <c r="AF10" s="80"/>
      <c r="AG10" s="80"/>
      <c r="AH10" s="80"/>
      <c r="AI10" s="80">
        <v>0.17</v>
      </c>
      <c r="AJ10" s="80"/>
      <c r="AK10" s="80"/>
      <c r="AL10" s="80"/>
      <c r="AM10" s="80"/>
      <c r="AN10" s="80"/>
      <c r="AO10" s="80"/>
      <c r="AP10" s="80">
        <v>0.96</v>
      </c>
      <c r="AQ10" s="80"/>
      <c r="AR10" s="80"/>
      <c r="AS10" s="80"/>
      <c r="AT10" s="80"/>
      <c r="AU10" s="80"/>
      <c r="AV10" s="80"/>
      <c r="AW10" s="156">
        <f t="shared" si="0"/>
        <v>18.880000000000003</v>
      </c>
      <c r="AX10" s="129"/>
      <c r="AY10" s="80"/>
      <c r="AZ10" s="81"/>
      <c r="BA10" s="79"/>
      <c r="BB10" s="79"/>
      <c r="BC10" s="79"/>
      <c r="BD10" s="79"/>
      <c r="BE10" s="79"/>
      <c r="BF10" s="82">
        <v>0.54</v>
      </c>
      <c r="BG10" s="79">
        <v>0.55</v>
      </c>
      <c r="BH10" s="82"/>
      <c r="BI10" s="82"/>
      <c r="BJ10" s="82"/>
      <c r="BK10" s="79"/>
      <c r="BL10" s="79">
        <v>14.81</v>
      </c>
      <c r="BM10" s="206"/>
      <c r="BN10" s="97">
        <v>0.5</v>
      </c>
      <c r="BO10" s="79"/>
      <c r="BP10" s="79"/>
      <c r="BQ10" s="79"/>
      <c r="BR10" s="79"/>
      <c r="BS10" s="79"/>
      <c r="BT10" s="79"/>
      <c r="BU10" s="82"/>
      <c r="BV10" s="82"/>
      <c r="BW10" s="82"/>
      <c r="BX10" s="82"/>
      <c r="BY10" s="82"/>
      <c r="BZ10" s="82"/>
      <c r="CA10" s="79">
        <v>1.4</v>
      </c>
      <c r="CB10" s="81"/>
      <c r="CC10" s="81"/>
      <c r="CD10" s="81"/>
      <c r="CE10" s="81"/>
      <c r="CF10" s="83"/>
      <c r="CG10" s="82"/>
      <c r="CH10" s="82"/>
      <c r="CI10" s="82"/>
      <c r="CJ10" s="82"/>
      <c r="CK10" s="82"/>
      <c r="CL10" s="82"/>
      <c r="CM10" s="79"/>
      <c r="CN10" s="82"/>
      <c r="CO10" s="82"/>
      <c r="CP10" s="82"/>
      <c r="CQ10" s="82"/>
      <c r="CR10" s="82"/>
      <c r="CS10" s="82"/>
      <c r="CT10" s="82"/>
      <c r="CU10" s="82"/>
      <c r="CV10" s="79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79"/>
      <c r="DH10" s="82"/>
      <c r="DI10" s="83"/>
      <c r="DJ10" s="82"/>
      <c r="DK10" s="82"/>
      <c r="DL10" s="82"/>
      <c r="DM10" s="82"/>
      <c r="DN10" s="82"/>
      <c r="DO10" s="82"/>
      <c r="DP10" s="79"/>
      <c r="DQ10" s="82"/>
      <c r="DR10" s="82"/>
      <c r="DS10" s="82"/>
      <c r="DT10" s="82"/>
      <c r="DU10" s="82"/>
      <c r="DV10" s="82"/>
      <c r="DW10" s="82"/>
      <c r="DX10" s="157">
        <f t="shared" si="1"/>
        <v>17.799999999999997</v>
      </c>
      <c r="DY10" s="159">
        <f t="shared" si="2"/>
        <v>36.68</v>
      </c>
      <c r="DZ10" s="88">
        <v>361.19</v>
      </c>
      <c r="EA10" s="88">
        <v>332.29</v>
      </c>
    </row>
    <row r="11" spans="2:131" ht="54" customHeight="1">
      <c r="B11" s="75" t="s">
        <v>145</v>
      </c>
      <c r="C11" s="125"/>
      <c r="D11" s="86"/>
      <c r="E11" s="86"/>
      <c r="F11" s="76"/>
      <c r="G11" s="86"/>
      <c r="H11" s="86"/>
      <c r="I11" s="86"/>
      <c r="J11" s="89"/>
      <c r="K11" s="76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>
        <v>0.2</v>
      </c>
      <c r="X11" s="90"/>
      <c r="Y11" s="90"/>
      <c r="Z11" s="90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156">
        <f t="shared" si="0"/>
        <v>0.2</v>
      </c>
      <c r="AX11" s="69"/>
      <c r="AY11" s="66"/>
      <c r="AZ11" s="89"/>
      <c r="BA11" s="90"/>
      <c r="BB11" s="90"/>
      <c r="BC11" s="90"/>
      <c r="BD11" s="90"/>
      <c r="BE11" s="90"/>
      <c r="BF11" s="92"/>
      <c r="BG11" s="90"/>
      <c r="BH11" s="92"/>
      <c r="BI11" s="92"/>
      <c r="BJ11" s="92"/>
      <c r="BK11" s="90"/>
      <c r="BL11" s="90"/>
      <c r="BM11" s="207"/>
      <c r="BN11" s="218"/>
      <c r="BO11" s="90"/>
      <c r="BP11" s="90"/>
      <c r="BQ11" s="90"/>
      <c r="BR11" s="90"/>
      <c r="BS11" s="90"/>
      <c r="BT11" s="90"/>
      <c r="BU11" s="92"/>
      <c r="BV11" s="92"/>
      <c r="BW11" s="92"/>
      <c r="BX11" s="92"/>
      <c r="BY11" s="92"/>
      <c r="BZ11" s="92"/>
      <c r="CA11" s="90">
        <v>0.5</v>
      </c>
      <c r="CB11" s="89"/>
      <c r="CC11" s="89"/>
      <c r="CD11" s="89"/>
      <c r="CE11" s="89"/>
      <c r="CF11" s="93"/>
      <c r="CG11" s="92"/>
      <c r="CH11" s="92"/>
      <c r="CI11" s="92"/>
      <c r="CJ11" s="92"/>
      <c r="CK11" s="92"/>
      <c r="CL11" s="92"/>
      <c r="CM11" s="90"/>
      <c r="CN11" s="92"/>
      <c r="CO11" s="92">
        <v>0.1</v>
      </c>
      <c r="CP11" s="92"/>
      <c r="CQ11" s="92"/>
      <c r="CR11" s="92"/>
      <c r="CS11" s="92"/>
      <c r="CT11" s="92"/>
      <c r="CU11" s="92"/>
      <c r="CV11" s="90">
        <v>0.1</v>
      </c>
      <c r="CW11" s="92"/>
      <c r="CX11" s="92"/>
      <c r="CY11" s="92"/>
      <c r="CZ11" s="92"/>
      <c r="DA11" s="92"/>
      <c r="DB11" s="92"/>
      <c r="DC11" s="92"/>
      <c r="DD11" s="92">
        <v>0.1</v>
      </c>
      <c r="DE11" s="92"/>
      <c r="DF11" s="92"/>
      <c r="DG11" s="90"/>
      <c r="DH11" s="92"/>
      <c r="DI11" s="93"/>
      <c r="DJ11" s="92"/>
      <c r="DK11" s="92"/>
      <c r="DL11" s="92"/>
      <c r="DM11" s="92"/>
      <c r="DN11" s="92"/>
      <c r="DO11" s="92"/>
      <c r="DP11" s="90"/>
      <c r="DQ11" s="92"/>
      <c r="DR11" s="92"/>
      <c r="DS11" s="92"/>
      <c r="DT11" s="92"/>
      <c r="DU11" s="92"/>
      <c r="DV11" s="92"/>
      <c r="DW11" s="92"/>
      <c r="DX11" s="157">
        <f t="shared" si="1"/>
        <v>0.7999999999999999</v>
      </c>
      <c r="DY11" s="159">
        <f t="shared" si="2"/>
        <v>1</v>
      </c>
      <c r="DZ11" s="95">
        <v>10</v>
      </c>
      <c r="EA11" s="95">
        <v>7.2</v>
      </c>
    </row>
    <row r="12" spans="2:131" s="58" customFormat="1" ht="54" customHeight="1">
      <c r="B12" s="200" t="s">
        <v>146</v>
      </c>
      <c r="C12" s="125"/>
      <c r="D12" s="86"/>
      <c r="E12" s="86"/>
      <c r="F12" s="76"/>
      <c r="G12" s="86"/>
      <c r="H12" s="86"/>
      <c r="I12" s="86"/>
      <c r="J12" s="76"/>
      <c r="K12" s="76">
        <v>1.5</v>
      </c>
      <c r="L12" s="76"/>
      <c r="M12" s="78">
        <v>2</v>
      </c>
      <c r="N12" s="78"/>
      <c r="O12" s="78"/>
      <c r="P12" s="78">
        <v>0.3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>
        <v>0.1</v>
      </c>
      <c r="AB12" s="76"/>
      <c r="AC12" s="76"/>
      <c r="AD12" s="76"/>
      <c r="AE12" s="76"/>
      <c r="AF12" s="76"/>
      <c r="AG12" s="76"/>
      <c r="AH12" s="76"/>
      <c r="AI12" s="76">
        <v>0.8</v>
      </c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156">
        <f t="shared" si="0"/>
        <v>4.7</v>
      </c>
      <c r="AX12" s="106"/>
      <c r="AY12" s="65"/>
      <c r="AZ12" s="76"/>
      <c r="BA12" s="78"/>
      <c r="BB12" s="78"/>
      <c r="BC12" s="78"/>
      <c r="BD12" s="78"/>
      <c r="BE12" s="78"/>
      <c r="BF12" s="201"/>
      <c r="BG12" s="78"/>
      <c r="BH12" s="201"/>
      <c r="BI12" s="201">
        <v>2</v>
      </c>
      <c r="BJ12" s="201"/>
      <c r="BK12" s="78"/>
      <c r="BL12" s="78">
        <v>9</v>
      </c>
      <c r="BM12" s="208"/>
      <c r="BN12" s="125"/>
      <c r="BO12" s="78"/>
      <c r="BP12" s="78"/>
      <c r="BQ12" s="78"/>
      <c r="BR12" s="78"/>
      <c r="BS12" s="78"/>
      <c r="BT12" s="78"/>
      <c r="BU12" s="201"/>
      <c r="BV12" s="201"/>
      <c r="BW12" s="201"/>
      <c r="BX12" s="201"/>
      <c r="BY12" s="201">
        <v>0.3</v>
      </c>
      <c r="BZ12" s="201">
        <v>0.3</v>
      </c>
      <c r="CA12" s="78"/>
      <c r="CB12" s="76"/>
      <c r="CC12" s="76"/>
      <c r="CD12" s="76"/>
      <c r="CE12" s="76"/>
      <c r="CF12" s="202"/>
      <c r="CG12" s="201"/>
      <c r="CH12" s="201"/>
      <c r="CI12" s="201"/>
      <c r="CJ12" s="201"/>
      <c r="CK12" s="201"/>
      <c r="CL12" s="201"/>
      <c r="CM12" s="78"/>
      <c r="CN12" s="201"/>
      <c r="CO12" s="201"/>
      <c r="CP12" s="201"/>
      <c r="CQ12" s="201"/>
      <c r="CR12" s="201"/>
      <c r="CS12" s="201"/>
      <c r="CT12" s="201"/>
      <c r="CU12" s="201"/>
      <c r="CV12" s="78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78"/>
      <c r="DH12" s="201"/>
      <c r="DI12" s="202"/>
      <c r="DJ12" s="201"/>
      <c r="DK12" s="201"/>
      <c r="DL12" s="201"/>
      <c r="DM12" s="201"/>
      <c r="DN12" s="201"/>
      <c r="DO12" s="201"/>
      <c r="DP12" s="78"/>
      <c r="DQ12" s="201">
        <v>0.7</v>
      </c>
      <c r="DR12" s="201"/>
      <c r="DS12" s="201">
        <v>0.2</v>
      </c>
      <c r="DT12" s="201"/>
      <c r="DU12" s="201"/>
      <c r="DV12" s="201"/>
      <c r="DW12" s="201"/>
      <c r="DX12" s="157">
        <f t="shared" si="1"/>
        <v>12.5</v>
      </c>
      <c r="DY12" s="159">
        <f t="shared" si="2"/>
        <v>17.2</v>
      </c>
      <c r="DZ12" s="88">
        <v>200</v>
      </c>
      <c r="EA12" s="88">
        <v>160</v>
      </c>
    </row>
    <row r="13" spans="2:131" s="58" customFormat="1" ht="54" customHeight="1" thickBot="1">
      <c r="B13" s="50" t="s">
        <v>147</v>
      </c>
      <c r="C13" s="126">
        <f aca="true" t="shared" si="3" ref="C13:BN13">SUM(C7:C12)</f>
        <v>0</v>
      </c>
      <c r="D13" s="51">
        <f t="shared" si="3"/>
        <v>0</v>
      </c>
      <c r="E13" s="51">
        <f t="shared" si="3"/>
        <v>0</v>
      </c>
      <c r="F13" s="51">
        <f t="shared" si="3"/>
        <v>0</v>
      </c>
      <c r="G13" s="51">
        <f t="shared" si="3"/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17.77</v>
      </c>
      <c r="L13" s="51">
        <f t="shared" si="3"/>
        <v>0</v>
      </c>
      <c r="M13" s="51">
        <f t="shared" si="3"/>
        <v>6.32</v>
      </c>
      <c r="N13" s="51">
        <f t="shared" si="3"/>
        <v>0</v>
      </c>
      <c r="O13" s="51">
        <f t="shared" si="3"/>
        <v>0</v>
      </c>
      <c r="P13" s="51">
        <f t="shared" si="3"/>
        <v>0.75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1">
        <f t="shared" si="3"/>
        <v>0</v>
      </c>
      <c r="U13" s="51">
        <f t="shared" si="3"/>
        <v>0</v>
      </c>
      <c r="V13" s="51">
        <f t="shared" si="3"/>
        <v>0</v>
      </c>
      <c r="W13" s="51">
        <f t="shared" si="3"/>
        <v>0.2</v>
      </c>
      <c r="X13" s="51">
        <f t="shared" si="3"/>
        <v>0</v>
      </c>
      <c r="Y13" s="51">
        <f t="shared" si="3"/>
        <v>0</v>
      </c>
      <c r="Z13" s="51">
        <f t="shared" si="3"/>
        <v>0</v>
      </c>
      <c r="AA13" s="51">
        <f t="shared" si="3"/>
        <v>4.909999999999999</v>
      </c>
      <c r="AB13" s="51">
        <f t="shared" si="3"/>
        <v>0</v>
      </c>
      <c r="AC13" s="51">
        <f t="shared" si="3"/>
        <v>0</v>
      </c>
      <c r="AD13" s="51">
        <f t="shared" si="3"/>
        <v>0</v>
      </c>
      <c r="AE13" s="51">
        <f t="shared" si="3"/>
        <v>0</v>
      </c>
      <c r="AF13" s="51">
        <f t="shared" si="3"/>
        <v>0</v>
      </c>
      <c r="AG13" s="51">
        <f t="shared" si="3"/>
        <v>0</v>
      </c>
      <c r="AH13" s="51">
        <f t="shared" si="3"/>
        <v>0</v>
      </c>
      <c r="AI13" s="51">
        <f t="shared" si="3"/>
        <v>1.97</v>
      </c>
      <c r="AJ13" s="51">
        <f t="shared" si="3"/>
        <v>0</v>
      </c>
      <c r="AK13" s="51">
        <f t="shared" si="3"/>
        <v>0</v>
      </c>
      <c r="AL13" s="51">
        <f t="shared" si="3"/>
        <v>0</v>
      </c>
      <c r="AM13" s="51">
        <f t="shared" si="3"/>
        <v>0</v>
      </c>
      <c r="AN13" s="51">
        <f t="shared" si="3"/>
        <v>0</v>
      </c>
      <c r="AO13" s="51">
        <f t="shared" si="3"/>
        <v>0</v>
      </c>
      <c r="AP13" s="51">
        <f t="shared" si="3"/>
        <v>0.96</v>
      </c>
      <c r="AQ13" s="51">
        <f t="shared" si="3"/>
        <v>0</v>
      </c>
      <c r="AR13" s="51">
        <f t="shared" si="3"/>
        <v>0</v>
      </c>
      <c r="AS13" s="51">
        <f t="shared" si="3"/>
        <v>0</v>
      </c>
      <c r="AT13" s="51">
        <f t="shared" si="3"/>
        <v>0</v>
      </c>
      <c r="AU13" s="51">
        <f t="shared" si="3"/>
        <v>0</v>
      </c>
      <c r="AV13" s="51">
        <f t="shared" si="3"/>
        <v>0</v>
      </c>
      <c r="AW13" s="127">
        <f t="shared" si="3"/>
        <v>32.88</v>
      </c>
      <c r="AX13" s="126">
        <f t="shared" si="3"/>
        <v>0</v>
      </c>
      <c r="AY13" s="51">
        <f t="shared" si="3"/>
        <v>0</v>
      </c>
      <c r="AZ13" s="51">
        <f t="shared" si="3"/>
        <v>0</v>
      </c>
      <c r="BA13" s="51">
        <f t="shared" si="3"/>
        <v>0</v>
      </c>
      <c r="BB13" s="51">
        <f t="shared" si="3"/>
        <v>0</v>
      </c>
      <c r="BC13" s="51">
        <f t="shared" si="3"/>
        <v>0</v>
      </c>
      <c r="BD13" s="51">
        <f t="shared" si="3"/>
        <v>0</v>
      </c>
      <c r="BE13" s="51">
        <f t="shared" si="3"/>
        <v>0</v>
      </c>
      <c r="BF13" s="51">
        <f t="shared" si="3"/>
        <v>0.54</v>
      </c>
      <c r="BG13" s="51">
        <f t="shared" si="3"/>
        <v>0.55</v>
      </c>
      <c r="BH13" s="51">
        <f t="shared" si="3"/>
        <v>0</v>
      </c>
      <c r="BI13" s="51">
        <f t="shared" si="3"/>
        <v>8.5</v>
      </c>
      <c r="BJ13" s="51">
        <f t="shared" si="3"/>
        <v>0</v>
      </c>
      <c r="BK13" s="51">
        <f t="shared" si="3"/>
        <v>0</v>
      </c>
      <c r="BL13" s="51">
        <f t="shared" si="3"/>
        <v>61.31</v>
      </c>
      <c r="BM13" s="127">
        <f t="shared" si="3"/>
        <v>4.5</v>
      </c>
      <c r="BN13" s="126">
        <f t="shared" si="3"/>
        <v>0.5</v>
      </c>
      <c r="BO13" s="51">
        <f aca="true" t="shared" si="4" ref="BO13:DZ13">SUM(BO7:BO12)</f>
        <v>0</v>
      </c>
      <c r="BP13" s="51">
        <f t="shared" si="4"/>
        <v>0</v>
      </c>
      <c r="BQ13" s="51">
        <f t="shared" si="4"/>
        <v>0</v>
      </c>
      <c r="BR13" s="51">
        <f t="shared" si="4"/>
        <v>0</v>
      </c>
      <c r="BS13" s="51">
        <f t="shared" si="4"/>
        <v>0</v>
      </c>
      <c r="BT13" s="51">
        <f t="shared" si="4"/>
        <v>0</v>
      </c>
      <c r="BU13" s="51">
        <f t="shared" si="4"/>
        <v>0</v>
      </c>
      <c r="BV13" s="51">
        <f t="shared" si="4"/>
        <v>0</v>
      </c>
      <c r="BW13" s="51">
        <f t="shared" si="4"/>
        <v>0</v>
      </c>
      <c r="BX13" s="51">
        <f t="shared" si="4"/>
        <v>0</v>
      </c>
      <c r="BY13" s="51">
        <f t="shared" si="4"/>
        <v>0.6</v>
      </c>
      <c r="BZ13" s="51">
        <f t="shared" si="4"/>
        <v>0.7</v>
      </c>
      <c r="CA13" s="51">
        <f t="shared" si="4"/>
        <v>1.9</v>
      </c>
      <c r="CB13" s="51">
        <f t="shared" si="4"/>
        <v>0</v>
      </c>
      <c r="CC13" s="51">
        <f t="shared" si="4"/>
        <v>0</v>
      </c>
      <c r="CD13" s="51">
        <f t="shared" si="4"/>
        <v>0</v>
      </c>
      <c r="CE13" s="51">
        <f t="shared" si="4"/>
        <v>0</v>
      </c>
      <c r="CF13" s="51">
        <f t="shared" si="4"/>
        <v>0</v>
      </c>
      <c r="CG13" s="51">
        <f t="shared" si="4"/>
        <v>0</v>
      </c>
      <c r="CH13" s="51">
        <f t="shared" si="4"/>
        <v>0</v>
      </c>
      <c r="CI13" s="51">
        <f t="shared" si="4"/>
        <v>0</v>
      </c>
      <c r="CJ13" s="51">
        <f t="shared" si="4"/>
        <v>0</v>
      </c>
      <c r="CK13" s="51">
        <f t="shared" si="4"/>
        <v>0</v>
      </c>
      <c r="CL13" s="51">
        <f t="shared" si="4"/>
        <v>0</v>
      </c>
      <c r="CM13" s="51">
        <f t="shared" si="4"/>
        <v>0</v>
      </c>
      <c r="CN13" s="51">
        <f t="shared" si="4"/>
        <v>0</v>
      </c>
      <c r="CO13" s="51">
        <f t="shared" si="4"/>
        <v>0.1</v>
      </c>
      <c r="CP13" s="51">
        <f t="shared" si="4"/>
        <v>0.2</v>
      </c>
      <c r="CQ13" s="51">
        <f t="shared" si="4"/>
        <v>0</v>
      </c>
      <c r="CR13" s="51">
        <f t="shared" si="4"/>
        <v>0</v>
      </c>
      <c r="CS13" s="51">
        <f t="shared" si="4"/>
        <v>0</v>
      </c>
      <c r="CT13" s="51">
        <f t="shared" si="4"/>
        <v>0</v>
      </c>
      <c r="CU13" s="51">
        <f t="shared" si="4"/>
        <v>0</v>
      </c>
      <c r="CV13" s="51">
        <f t="shared" si="4"/>
        <v>0.1</v>
      </c>
      <c r="CW13" s="51">
        <f t="shared" si="4"/>
        <v>0</v>
      </c>
      <c r="CX13" s="51">
        <f t="shared" si="4"/>
        <v>0</v>
      </c>
      <c r="CY13" s="51">
        <f t="shared" si="4"/>
        <v>0</v>
      </c>
      <c r="CZ13" s="51">
        <f t="shared" si="4"/>
        <v>0</v>
      </c>
      <c r="DA13" s="51">
        <f t="shared" si="4"/>
        <v>0</v>
      </c>
      <c r="DB13" s="51">
        <f t="shared" si="4"/>
        <v>0</v>
      </c>
      <c r="DC13" s="51">
        <f t="shared" si="4"/>
        <v>0</v>
      </c>
      <c r="DD13" s="51">
        <f t="shared" si="4"/>
        <v>0.2</v>
      </c>
      <c r="DE13" s="51">
        <f t="shared" si="4"/>
        <v>0</v>
      </c>
      <c r="DF13" s="51">
        <f t="shared" si="4"/>
        <v>0</v>
      </c>
      <c r="DG13" s="53">
        <f t="shared" si="4"/>
        <v>0</v>
      </c>
      <c r="DH13" s="51">
        <f t="shared" si="4"/>
        <v>0</v>
      </c>
      <c r="DI13" s="51">
        <f t="shared" si="4"/>
        <v>0.5</v>
      </c>
      <c r="DJ13" s="51">
        <f t="shared" si="4"/>
        <v>0</v>
      </c>
      <c r="DK13" s="51">
        <f t="shared" si="4"/>
        <v>0</v>
      </c>
      <c r="DL13" s="51">
        <f t="shared" si="4"/>
        <v>0</v>
      </c>
      <c r="DM13" s="51">
        <f t="shared" si="4"/>
        <v>0</v>
      </c>
      <c r="DN13" s="51">
        <f t="shared" si="4"/>
        <v>0</v>
      </c>
      <c r="DO13" s="51">
        <f t="shared" si="4"/>
        <v>0</v>
      </c>
      <c r="DP13" s="51">
        <f t="shared" si="4"/>
        <v>0</v>
      </c>
      <c r="DQ13" s="51">
        <f t="shared" si="4"/>
        <v>1.5</v>
      </c>
      <c r="DR13" s="51">
        <f t="shared" si="4"/>
        <v>0</v>
      </c>
      <c r="DS13" s="51">
        <f t="shared" si="4"/>
        <v>0.30000000000000004</v>
      </c>
      <c r="DT13" s="51">
        <f t="shared" si="4"/>
        <v>0</v>
      </c>
      <c r="DU13" s="51">
        <f t="shared" si="4"/>
        <v>0</v>
      </c>
      <c r="DV13" s="51">
        <f t="shared" si="4"/>
        <v>0</v>
      </c>
      <c r="DW13" s="51">
        <f t="shared" si="4"/>
        <v>0</v>
      </c>
      <c r="DX13" s="127">
        <f t="shared" si="4"/>
        <v>82</v>
      </c>
      <c r="DY13" s="119">
        <f t="shared" si="4"/>
        <v>114.88000000000001</v>
      </c>
      <c r="DZ13" s="132">
        <f t="shared" si="4"/>
        <v>941.19</v>
      </c>
      <c r="EA13" s="132">
        <f>SUM(EA7:EA12)</f>
        <v>774.49</v>
      </c>
    </row>
    <row r="14" spans="2:131" ht="54" customHeight="1">
      <c r="B14" s="96" t="s">
        <v>148</v>
      </c>
      <c r="C14" s="124"/>
      <c r="D14" s="39"/>
      <c r="E14" s="39"/>
      <c r="F14" s="40"/>
      <c r="G14" s="39"/>
      <c r="H14" s="39"/>
      <c r="I14" s="39"/>
      <c r="J14" s="41"/>
      <c r="K14" s="38"/>
      <c r="L14" s="41"/>
      <c r="M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157">
        <f>SUM(C14:AV14)</f>
        <v>0</v>
      </c>
      <c r="AX14" s="44"/>
      <c r="AY14" s="45"/>
      <c r="AZ14" s="45"/>
      <c r="BA14" s="46"/>
      <c r="BB14" s="46"/>
      <c r="BC14" s="46"/>
      <c r="BD14" s="46"/>
      <c r="BE14" s="46"/>
      <c r="BF14" s="42"/>
      <c r="BG14" s="46"/>
      <c r="BH14" s="42"/>
      <c r="BI14" s="42">
        <v>0.5</v>
      </c>
      <c r="BJ14" s="42"/>
      <c r="BK14" s="46"/>
      <c r="BL14" s="42">
        <v>0.5</v>
      </c>
      <c r="BM14" s="205"/>
      <c r="BN14" s="44"/>
      <c r="BO14" s="46"/>
      <c r="BP14" s="46"/>
      <c r="BQ14" s="46"/>
      <c r="BR14" s="46"/>
      <c r="BS14" s="46"/>
      <c r="BT14" s="46"/>
      <c r="BU14" s="42"/>
      <c r="BV14" s="42"/>
      <c r="BW14" s="42"/>
      <c r="BX14" s="42"/>
      <c r="BY14" s="42"/>
      <c r="BZ14" s="42"/>
      <c r="CA14" s="46"/>
      <c r="CB14" s="45"/>
      <c r="CC14" s="45"/>
      <c r="CD14" s="45"/>
      <c r="CE14" s="45"/>
      <c r="CF14" s="47"/>
      <c r="CG14" s="42"/>
      <c r="CH14" s="42"/>
      <c r="CI14" s="42"/>
      <c r="CJ14" s="42"/>
      <c r="CK14" s="42"/>
      <c r="CL14" s="42"/>
      <c r="CM14" s="46"/>
      <c r="CN14" s="42"/>
      <c r="CO14" s="42"/>
      <c r="CP14" s="42"/>
      <c r="CQ14" s="42"/>
      <c r="CR14" s="42"/>
      <c r="CS14" s="42"/>
      <c r="CT14" s="42"/>
      <c r="CU14" s="42"/>
      <c r="CV14" s="46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6"/>
      <c r="DH14" s="46"/>
      <c r="DI14" s="47"/>
      <c r="DJ14" s="42"/>
      <c r="DK14" s="42"/>
      <c r="DL14" s="42"/>
      <c r="DM14" s="42"/>
      <c r="DN14" s="42"/>
      <c r="DO14" s="42"/>
      <c r="DP14" s="46"/>
      <c r="DQ14" s="42"/>
      <c r="DR14" s="42"/>
      <c r="DS14" s="42"/>
      <c r="DT14" s="42"/>
      <c r="DU14" s="42"/>
      <c r="DV14" s="42"/>
      <c r="DW14" s="42"/>
      <c r="DX14" s="157">
        <f>SUM(AX14:DW14)</f>
        <v>1</v>
      </c>
      <c r="DY14" s="158">
        <f aca="true" t="shared" si="5" ref="DY14:DY19">SUM(DX14,AW14)</f>
        <v>1</v>
      </c>
      <c r="DZ14" s="49">
        <v>13.5</v>
      </c>
      <c r="EA14" s="49">
        <v>12.2</v>
      </c>
    </row>
    <row r="15" spans="2:131" s="58" customFormat="1" ht="54" customHeight="1">
      <c r="B15" s="75" t="s">
        <v>149</v>
      </c>
      <c r="C15" s="125"/>
      <c r="D15" s="77"/>
      <c r="E15" s="77"/>
      <c r="F15" s="78"/>
      <c r="G15" s="77"/>
      <c r="H15" s="77"/>
      <c r="I15" s="77"/>
      <c r="J15" s="79"/>
      <c r="K15" s="76"/>
      <c r="L15" s="79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>
        <v>0.5</v>
      </c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157">
        <f>SUM(C15:AV15)</f>
        <v>0.5</v>
      </c>
      <c r="AX15" s="97"/>
      <c r="AY15" s="81"/>
      <c r="AZ15" s="81"/>
      <c r="BA15" s="79"/>
      <c r="BB15" s="79"/>
      <c r="BC15" s="79"/>
      <c r="BD15" s="79"/>
      <c r="BE15" s="79"/>
      <c r="BF15" s="82"/>
      <c r="BG15" s="79"/>
      <c r="BH15" s="82"/>
      <c r="BI15" s="82"/>
      <c r="BJ15" s="82"/>
      <c r="BK15" s="79"/>
      <c r="BL15" s="79">
        <v>2</v>
      </c>
      <c r="BM15" s="206"/>
      <c r="BN15" s="97"/>
      <c r="BO15" s="79"/>
      <c r="BP15" s="79"/>
      <c r="BQ15" s="79"/>
      <c r="BR15" s="79"/>
      <c r="BS15" s="79"/>
      <c r="BT15" s="79"/>
      <c r="BU15" s="82"/>
      <c r="BV15" s="82"/>
      <c r="BW15" s="82"/>
      <c r="BX15" s="82"/>
      <c r="BY15" s="82"/>
      <c r="BZ15" s="82"/>
      <c r="CA15" s="79"/>
      <c r="CB15" s="81"/>
      <c r="CC15" s="81"/>
      <c r="CD15" s="81"/>
      <c r="CE15" s="81"/>
      <c r="CF15" s="83"/>
      <c r="CG15" s="82"/>
      <c r="CH15" s="82"/>
      <c r="CI15" s="82"/>
      <c r="CJ15" s="82"/>
      <c r="CK15" s="82"/>
      <c r="CL15" s="82"/>
      <c r="CM15" s="79"/>
      <c r="CN15" s="82"/>
      <c r="CO15" s="82"/>
      <c r="CP15" s="82"/>
      <c r="CQ15" s="82"/>
      <c r="CR15" s="82"/>
      <c r="CS15" s="82"/>
      <c r="CT15" s="82"/>
      <c r="CU15" s="82"/>
      <c r="CV15" s="79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79"/>
      <c r="DH15" s="79"/>
      <c r="DI15" s="83"/>
      <c r="DJ15" s="82"/>
      <c r="DK15" s="82"/>
      <c r="DL15" s="82"/>
      <c r="DM15" s="82"/>
      <c r="DN15" s="82"/>
      <c r="DO15" s="82"/>
      <c r="DP15" s="79"/>
      <c r="DQ15" s="82"/>
      <c r="DR15" s="82"/>
      <c r="DS15" s="82"/>
      <c r="DT15" s="82"/>
      <c r="DU15" s="82"/>
      <c r="DV15" s="82"/>
      <c r="DW15" s="82"/>
      <c r="DX15" s="157">
        <f>SUM(AX15:DW15)</f>
        <v>2</v>
      </c>
      <c r="DY15" s="158">
        <f t="shared" si="5"/>
        <v>2.5</v>
      </c>
      <c r="DZ15" s="88">
        <v>28</v>
      </c>
      <c r="EA15" s="88">
        <v>20</v>
      </c>
    </row>
    <row r="16" spans="2:131" s="58" customFormat="1" ht="54" customHeight="1">
      <c r="B16" s="75" t="s">
        <v>150</v>
      </c>
      <c r="C16" s="125"/>
      <c r="D16" s="77"/>
      <c r="E16" s="77"/>
      <c r="F16" s="78"/>
      <c r="G16" s="77"/>
      <c r="H16" s="77"/>
      <c r="I16" s="77"/>
      <c r="J16" s="79"/>
      <c r="K16" s="76"/>
      <c r="L16" s="79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157">
        <f>SUM(C16:AV16)</f>
        <v>0</v>
      </c>
      <c r="AX16" s="97"/>
      <c r="AY16" s="81"/>
      <c r="AZ16" s="81"/>
      <c r="BA16" s="79"/>
      <c r="BB16" s="79"/>
      <c r="BC16" s="79"/>
      <c r="BD16" s="79"/>
      <c r="BE16" s="79"/>
      <c r="BF16" s="82"/>
      <c r="BG16" s="79"/>
      <c r="BH16" s="82"/>
      <c r="BI16" s="82"/>
      <c r="BJ16" s="82"/>
      <c r="BK16" s="79"/>
      <c r="BL16" s="79"/>
      <c r="BM16" s="206"/>
      <c r="BN16" s="97"/>
      <c r="BO16" s="79"/>
      <c r="BP16" s="79"/>
      <c r="BQ16" s="79"/>
      <c r="BR16" s="79"/>
      <c r="BS16" s="79"/>
      <c r="BT16" s="79"/>
      <c r="BU16" s="82"/>
      <c r="BV16" s="82"/>
      <c r="BW16" s="82"/>
      <c r="BX16" s="82"/>
      <c r="BY16" s="82"/>
      <c r="BZ16" s="82"/>
      <c r="CA16" s="79"/>
      <c r="CB16" s="81"/>
      <c r="CC16" s="81"/>
      <c r="CD16" s="81"/>
      <c r="CE16" s="81"/>
      <c r="CF16" s="83"/>
      <c r="CG16" s="82"/>
      <c r="CH16" s="82"/>
      <c r="CI16" s="82"/>
      <c r="CJ16" s="82"/>
      <c r="CK16" s="82"/>
      <c r="CL16" s="82"/>
      <c r="CM16" s="79"/>
      <c r="CN16" s="82"/>
      <c r="CO16" s="82"/>
      <c r="CP16" s="82"/>
      <c r="CQ16" s="82"/>
      <c r="CR16" s="82"/>
      <c r="CS16" s="82"/>
      <c r="CT16" s="82"/>
      <c r="CU16" s="82"/>
      <c r="CV16" s="79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79"/>
      <c r="DH16" s="79"/>
      <c r="DI16" s="83">
        <v>0.4</v>
      </c>
      <c r="DJ16" s="82"/>
      <c r="DK16" s="82"/>
      <c r="DL16" s="82"/>
      <c r="DM16" s="82"/>
      <c r="DN16" s="82"/>
      <c r="DO16" s="82"/>
      <c r="DP16" s="79"/>
      <c r="DQ16" s="82"/>
      <c r="DR16" s="82"/>
      <c r="DS16" s="82"/>
      <c r="DT16" s="82"/>
      <c r="DU16" s="82"/>
      <c r="DV16" s="82"/>
      <c r="DW16" s="82"/>
      <c r="DX16" s="157">
        <f>SUM(AX16:DW16)</f>
        <v>0.4</v>
      </c>
      <c r="DY16" s="158">
        <f t="shared" si="5"/>
        <v>0.4</v>
      </c>
      <c r="DZ16" s="88">
        <v>6.8</v>
      </c>
      <c r="EA16" s="88">
        <v>6.8</v>
      </c>
    </row>
    <row r="17" spans="2:131" ht="54" customHeight="1" thickBot="1">
      <c r="B17" s="50" t="s">
        <v>151</v>
      </c>
      <c r="C17" s="126">
        <f aca="true" t="shared" si="6" ref="C17:BN17">SUM(C14:C16)</f>
        <v>0</v>
      </c>
      <c r="D17" s="51">
        <f t="shared" si="6"/>
        <v>0</v>
      </c>
      <c r="E17" s="51">
        <f t="shared" si="6"/>
        <v>0</v>
      </c>
      <c r="F17" s="51">
        <f t="shared" si="6"/>
        <v>0</v>
      </c>
      <c r="G17" s="51">
        <f t="shared" si="6"/>
        <v>0</v>
      </c>
      <c r="H17" s="51">
        <f t="shared" si="6"/>
        <v>0</v>
      </c>
      <c r="I17" s="51">
        <f t="shared" si="6"/>
        <v>0</v>
      </c>
      <c r="J17" s="51">
        <f t="shared" si="6"/>
        <v>0</v>
      </c>
      <c r="K17" s="51">
        <f t="shared" si="6"/>
        <v>0</v>
      </c>
      <c r="L17" s="51">
        <f t="shared" si="6"/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51">
        <f t="shared" si="6"/>
        <v>0</v>
      </c>
      <c r="U17" s="51">
        <f t="shared" si="6"/>
        <v>0</v>
      </c>
      <c r="V17" s="51">
        <f t="shared" si="6"/>
        <v>0</v>
      </c>
      <c r="W17" s="51">
        <f t="shared" si="6"/>
        <v>0</v>
      </c>
      <c r="X17" s="51">
        <f t="shared" si="6"/>
        <v>0</v>
      </c>
      <c r="Y17" s="51">
        <f t="shared" si="6"/>
        <v>0</v>
      </c>
      <c r="Z17" s="51">
        <f t="shared" si="6"/>
        <v>0</v>
      </c>
      <c r="AA17" s="51">
        <f t="shared" si="6"/>
        <v>0.5</v>
      </c>
      <c r="AB17" s="51">
        <f t="shared" si="6"/>
        <v>0</v>
      </c>
      <c r="AC17" s="51">
        <f t="shared" si="6"/>
        <v>0</v>
      </c>
      <c r="AD17" s="51">
        <f t="shared" si="6"/>
        <v>0</v>
      </c>
      <c r="AE17" s="51">
        <f t="shared" si="6"/>
        <v>0</v>
      </c>
      <c r="AF17" s="51">
        <f t="shared" si="6"/>
        <v>0</v>
      </c>
      <c r="AG17" s="51">
        <f t="shared" si="6"/>
        <v>0</v>
      </c>
      <c r="AH17" s="51">
        <f t="shared" si="6"/>
        <v>0</v>
      </c>
      <c r="AI17" s="51">
        <f t="shared" si="6"/>
        <v>0</v>
      </c>
      <c r="AJ17" s="51">
        <f t="shared" si="6"/>
        <v>0</v>
      </c>
      <c r="AK17" s="51">
        <f t="shared" si="6"/>
        <v>0</v>
      </c>
      <c r="AL17" s="51">
        <f t="shared" si="6"/>
        <v>0</v>
      </c>
      <c r="AM17" s="51">
        <f t="shared" si="6"/>
        <v>0</v>
      </c>
      <c r="AN17" s="51">
        <f t="shared" si="6"/>
        <v>0</v>
      </c>
      <c r="AO17" s="51">
        <f t="shared" si="6"/>
        <v>0</v>
      </c>
      <c r="AP17" s="51">
        <f t="shared" si="6"/>
        <v>0</v>
      </c>
      <c r="AQ17" s="51">
        <f t="shared" si="6"/>
        <v>0</v>
      </c>
      <c r="AR17" s="51">
        <f t="shared" si="6"/>
        <v>0</v>
      </c>
      <c r="AS17" s="51">
        <f t="shared" si="6"/>
        <v>0</v>
      </c>
      <c r="AT17" s="51">
        <f t="shared" si="6"/>
        <v>0</v>
      </c>
      <c r="AU17" s="51">
        <f t="shared" si="6"/>
        <v>0</v>
      </c>
      <c r="AV17" s="51">
        <f t="shared" si="6"/>
        <v>0</v>
      </c>
      <c r="AW17" s="127">
        <f t="shared" si="6"/>
        <v>0.5</v>
      </c>
      <c r="AX17" s="52">
        <f t="shared" si="6"/>
        <v>0</v>
      </c>
      <c r="AY17" s="53">
        <f t="shared" si="6"/>
        <v>0</v>
      </c>
      <c r="AZ17" s="53">
        <f t="shared" si="6"/>
        <v>0</v>
      </c>
      <c r="BA17" s="53">
        <f t="shared" si="6"/>
        <v>0</v>
      </c>
      <c r="BB17" s="53">
        <f t="shared" si="6"/>
        <v>0</v>
      </c>
      <c r="BC17" s="53">
        <f t="shared" si="6"/>
        <v>0</v>
      </c>
      <c r="BD17" s="53">
        <f t="shared" si="6"/>
        <v>0</v>
      </c>
      <c r="BE17" s="53">
        <f t="shared" si="6"/>
        <v>0</v>
      </c>
      <c r="BF17" s="53">
        <f t="shared" si="6"/>
        <v>0</v>
      </c>
      <c r="BG17" s="53">
        <f t="shared" si="6"/>
        <v>0</v>
      </c>
      <c r="BH17" s="53">
        <f t="shared" si="6"/>
        <v>0</v>
      </c>
      <c r="BI17" s="53">
        <f t="shared" si="6"/>
        <v>0.5</v>
      </c>
      <c r="BJ17" s="53">
        <f t="shared" si="6"/>
        <v>0</v>
      </c>
      <c r="BK17" s="53">
        <f t="shared" si="6"/>
        <v>0</v>
      </c>
      <c r="BL17" s="53">
        <f t="shared" si="6"/>
        <v>2.5</v>
      </c>
      <c r="BM17" s="209">
        <f t="shared" si="6"/>
        <v>0</v>
      </c>
      <c r="BN17" s="126">
        <f t="shared" si="6"/>
        <v>0</v>
      </c>
      <c r="BO17" s="53">
        <f aca="true" t="shared" si="7" ref="BO17:DW17">SUM(BO14:BO16)</f>
        <v>0</v>
      </c>
      <c r="BP17" s="53">
        <f t="shared" si="7"/>
        <v>0</v>
      </c>
      <c r="BQ17" s="53">
        <f t="shared" si="7"/>
        <v>0</v>
      </c>
      <c r="BR17" s="53">
        <f t="shared" si="7"/>
        <v>0</v>
      </c>
      <c r="BS17" s="53">
        <f t="shared" si="7"/>
        <v>0</v>
      </c>
      <c r="BT17" s="53">
        <f t="shared" si="7"/>
        <v>0</v>
      </c>
      <c r="BU17" s="53">
        <f t="shared" si="7"/>
        <v>0</v>
      </c>
      <c r="BV17" s="53">
        <f t="shared" si="7"/>
        <v>0</v>
      </c>
      <c r="BW17" s="53">
        <f t="shared" si="7"/>
        <v>0</v>
      </c>
      <c r="BX17" s="53">
        <f t="shared" si="7"/>
        <v>0</v>
      </c>
      <c r="BY17" s="53">
        <f t="shared" si="7"/>
        <v>0</v>
      </c>
      <c r="BZ17" s="53">
        <f t="shared" si="7"/>
        <v>0</v>
      </c>
      <c r="CA17" s="53">
        <f t="shared" si="7"/>
        <v>0</v>
      </c>
      <c r="CB17" s="53">
        <f t="shared" si="7"/>
        <v>0</v>
      </c>
      <c r="CC17" s="53">
        <f t="shared" si="7"/>
        <v>0</v>
      </c>
      <c r="CD17" s="53">
        <f t="shared" si="7"/>
        <v>0</v>
      </c>
      <c r="CE17" s="53">
        <f t="shared" si="7"/>
        <v>0</v>
      </c>
      <c r="CF17" s="53">
        <f t="shared" si="7"/>
        <v>0</v>
      </c>
      <c r="CG17" s="53">
        <f t="shared" si="7"/>
        <v>0</v>
      </c>
      <c r="CH17" s="53">
        <f t="shared" si="7"/>
        <v>0</v>
      </c>
      <c r="CI17" s="53">
        <f t="shared" si="7"/>
        <v>0</v>
      </c>
      <c r="CJ17" s="53">
        <f t="shared" si="7"/>
        <v>0</v>
      </c>
      <c r="CK17" s="53">
        <f t="shared" si="7"/>
        <v>0</v>
      </c>
      <c r="CL17" s="53">
        <f t="shared" si="7"/>
        <v>0</v>
      </c>
      <c r="CM17" s="53">
        <f t="shared" si="7"/>
        <v>0</v>
      </c>
      <c r="CN17" s="53">
        <f t="shared" si="7"/>
        <v>0</v>
      </c>
      <c r="CO17" s="53">
        <f t="shared" si="7"/>
        <v>0</v>
      </c>
      <c r="CP17" s="53">
        <f t="shared" si="7"/>
        <v>0</v>
      </c>
      <c r="CQ17" s="53">
        <f t="shared" si="7"/>
        <v>0</v>
      </c>
      <c r="CR17" s="53">
        <f t="shared" si="7"/>
        <v>0</v>
      </c>
      <c r="CS17" s="53">
        <f t="shared" si="7"/>
        <v>0</v>
      </c>
      <c r="CT17" s="53">
        <f t="shared" si="7"/>
        <v>0</v>
      </c>
      <c r="CU17" s="53">
        <f t="shared" si="7"/>
        <v>0</v>
      </c>
      <c r="CV17" s="53">
        <f t="shared" si="7"/>
        <v>0</v>
      </c>
      <c r="CW17" s="53">
        <f t="shared" si="7"/>
        <v>0</v>
      </c>
      <c r="CX17" s="53">
        <f t="shared" si="7"/>
        <v>0</v>
      </c>
      <c r="CY17" s="53">
        <f t="shared" si="7"/>
        <v>0</v>
      </c>
      <c r="CZ17" s="53">
        <f t="shared" si="7"/>
        <v>0</v>
      </c>
      <c r="DA17" s="53">
        <f t="shared" si="7"/>
        <v>0</v>
      </c>
      <c r="DB17" s="53">
        <f t="shared" si="7"/>
        <v>0</v>
      </c>
      <c r="DC17" s="53">
        <f t="shared" si="7"/>
        <v>0</v>
      </c>
      <c r="DD17" s="53">
        <f t="shared" si="7"/>
        <v>0</v>
      </c>
      <c r="DE17" s="53">
        <f t="shared" si="7"/>
        <v>0</v>
      </c>
      <c r="DF17" s="53">
        <f t="shared" si="7"/>
        <v>0</v>
      </c>
      <c r="DG17" s="53">
        <f t="shared" si="7"/>
        <v>0</v>
      </c>
      <c r="DH17" s="53">
        <f t="shared" si="7"/>
        <v>0</v>
      </c>
      <c r="DI17" s="51">
        <f t="shared" si="7"/>
        <v>0.4</v>
      </c>
      <c r="DJ17" s="53">
        <f t="shared" si="7"/>
        <v>0</v>
      </c>
      <c r="DK17" s="53">
        <f t="shared" si="7"/>
        <v>0</v>
      </c>
      <c r="DL17" s="53">
        <f t="shared" si="7"/>
        <v>0</v>
      </c>
      <c r="DM17" s="53">
        <f t="shared" si="7"/>
        <v>0</v>
      </c>
      <c r="DN17" s="53">
        <f t="shared" si="7"/>
        <v>0</v>
      </c>
      <c r="DO17" s="53">
        <f t="shared" si="7"/>
        <v>0</v>
      </c>
      <c r="DP17" s="53">
        <f t="shared" si="7"/>
        <v>0</v>
      </c>
      <c r="DQ17" s="53">
        <f t="shared" si="7"/>
        <v>0</v>
      </c>
      <c r="DR17" s="53">
        <f t="shared" si="7"/>
        <v>0</v>
      </c>
      <c r="DS17" s="53">
        <f t="shared" si="7"/>
        <v>0</v>
      </c>
      <c r="DT17" s="53">
        <f t="shared" si="7"/>
        <v>0</v>
      </c>
      <c r="DU17" s="53">
        <f t="shared" si="7"/>
        <v>0</v>
      </c>
      <c r="DV17" s="53">
        <f t="shared" si="7"/>
        <v>0</v>
      </c>
      <c r="DW17" s="53">
        <f t="shared" si="7"/>
        <v>0</v>
      </c>
      <c r="DX17" s="157">
        <f>SUM(AX17:DW17)</f>
        <v>3.4</v>
      </c>
      <c r="DY17" s="160">
        <f t="shared" si="5"/>
        <v>3.9</v>
      </c>
      <c r="DZ17" s="55">
        <f>SUM(DZ14:DZ16)</f>
        <v>48.3</v>
      </c>
      <c r="EA17" s="55">
        <f>SUM(EA14:EA16)</f>
        <v>39</v>
      </c>
    </row>
    <row r="18" spans="2:131" s="60" customFormat="1" ht="54" customHeight="1">
      <c r="B18" s="161" t="s">
        <v>138</v>
      </c>
      <c r="C18" s="162"/>
      <c r="D18" s="163"/>
      <c r="E18" s="163"/>
      <c r="F18" s="164"/>
      <c r="G18" s="163"/>
      <c r="H18" s="163"/>
      <c r="I18" s="163"/>
      <c r="J18" s="165"/>
      <c r="K18" s="166"/>
      <c r="L18" s="165"/>
      <c r="M18" s="165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8">
        <f>SUM(C18:AV18)</f>
        <v>0</v>
      </c>
      <c r="AX18" s="169"/>
      <c r="AY18" s="170"/>
      <c r="AZ18" s="170"/>
      <c r="BA18" s="171"/>
      <c r="BB18" s="171"/>
      <c r="BC18" s="171"/>
      <c r="BD18" s="171"/>
      <c r="BE18" s="171"/>
      <c r="BF18" s="167"/>
      <c r="BG18" s="171"/>
      <c r="BH18" s="167"/>
      <c r="BI18" s="167">
        <v>8</v>
      </c>
      <c r="BJ18" s="167"/>
      <c r="BK18" s="171"/>
      <c r="BL18" s="167">
        <v>8</v>
      </c>
      <c r="BM18" s="210"/>
      <c r="BN18" s="169"/>
      <c r="BO18" s="171"/>
      <c r="BP18" s="171"/>
      <c r="BQ18" s="171"/>
      <c r="BR18" s="171"/>
      <c r="BS18" s="171"/>
      <c r="BT18" s="171"/>
      <c r="BU18" s="167"/>
      <c r="BV18" s="167"/>
      <c r="BW18" s="167"/>
      <c r="BX18" s="167"/>
      <c r="BY18" s="167"/>
      <c r="BZ18" s="167"/>
      <c r="CA18" s="171"/>
      <c r="CB18" s="170"/>
      <c r="CC18" s="170"/>
      <c r="CD18" s="170"/>
      <c r="CE18" s="170"/>
      <c r="CF18" s="172"/>
      <c r="CG18" s="167"/>
      <c r="CH18" s="167"/>
      <c r="CI18" s="167"/>
      <c r="CJ18" s="167"/>
      <c r="CK18" s="167"/>
      <c r="CL18" s="167"/>
      <c r="CM18" s="171"/>
      <c r="CN18" s="167"/>
      <c r="CO18" s="167"/>
      <c r="CP18" s="167"/>
      <c r="CQ18" s="167"/>
      <c r="CR18" s="167"/>
      <c r="CS18" s="167"/>
      <c r="CT18" s="167"/>
      <c r="CU18" s="167"/>
      <c r="CV18" s="171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71"/>
      <c r="DH18" s="167"/>
      <c r="DI18" s="171"/>
      <c r="DJ18" s="167"/>
      <c r="DK18" s="167"/>
      <c r="DL18" s="167"/>
      <c r="DM18" s="167"/>
      <c r="DN18" s="167"/>
      <c r="DO18" s="167"/>
      <c r="DP18" s="171"/>
      <c r="DQ18" s="167"/>
      <c r="DR18" s="167"/>
      <c r="DS18" s="167"/>
      <c r="DT18" s="167"/>
      <c r="DU18" s="167"/>
      <c r="DV18" s="167"/>
      <c r="DW18" s="167"/>
      <c r="DX18" s="168">
        <f aca="true" t="shared" si="8" ref="DX18:DX29">SUM(AX18:DW18)</f>
        <v>16</v>
      </c>
      <c r="DY18" s="173">
        <f t="shared" si="5"/>
        <v>16</v>
      </c>
      <c r="DZ18" s="174">
        <v>280</v>
      </c>
      <c r="EA18" s="174">
        <v>260</v>
      </c>
    </row>
    <row r="19" spans="2:131" s="60" customFormat="1" ht="54" customHeight="1">
      <c r="B19" s="62" t="s">
        <v>139</v>
      </c>
      <c r="C19" s="106"/>
      <c r="D19" s="64"/>
      <c r="E19" s="64"/>
      <c r="F19" s="65"/>
      <c r="G19" s="64"/>
      <c r="H19" s="64"/>
      <c r="I19" s="64"/>
      <c r="J19" s="66"/>
      <c r="K19" s="63">
        <v>2.2</v>
      </c>
      <c r="L19" s="66"/>
      <c r="M19" s="66">
        <v>0.1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156">
        <f>SUM(C19:AV19)</f>
        <v>2.3000000000000003</v>
      </c>
      <c r="AX19" s="69"/>
      <c r="AY19" s="70"/>
      <c r="AZ19" s="70"/>
      <c r="BA19" s="66"/>
      <c r="BB19" s="66"/>
      <c r="BC19" s="66"/>
      <c r="BD19" s="66"/>
      <c r="BE19" s="66"/>
      <c r="BF19" s="67"/>
      <c r="BG19" s="66"/>
      <c r="BH19" s="67"/>
      <c r="BI19" s="67">
        <v>1</v>
      </c>
      <c r="BJ19" s="67"/>
      <c r="BK19" s="66"/>
      <c r="BL19" s="67">
        <v>5</v>
      </c>
      <c r="BM19" s="211"/>
      <c r="BN19" s="69"/>
      <c r="BO19" s="66"/>
      <c r="BP19" s="66"/>
      <c r="BQ19" s="66"/>
      <c r="BR19" s="66"/>
      <c r="BS19" s="66"/>
      <c r="BT19" s="66"/>
      <c r="BU19" s="67"/>
      <c r="BV19" s="67"/>
      <c r="BW19" s="67"/>
      <c r="BX19" s="67"/>
      <c r="BY19" s="67"/>
      <c r="BZ19" s="67"/>
      <c r="CA19" s="66"/>
      <c r="CB19" s="70"/>
      <c r="CC19" s="70"/>
      <c r="CD19" s="70"/>
      <c r="CE19" s="70"/>
      <c r="CF19" s="71"/>
      <c r="CG19" s="67"/>
      <c r="CH19" s="67"/>
      <c r="CI19" s="67"/>
      <c r="CJ19" s="67"/>
      <c r="CK19" s="67"/>
      <c r="CL19" s="67"/>
      <c r="CM19" s="66">
        <v>0.1</v>
      </c>
      <c r="CN19" s="67"/>
      <c r="CO19" s="67"/>
      <c r="CP19" s="67"/>
      <c r="CQ19" s="67"/>
      <c r="CR19" s="67"/>
      <c r="CS19" s="67"/>
      <c r="CT19" s="67"/>
      <c r="CU19" s="67"/>
      <c r="CV19" s="66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6"/>
      <c r="DH19" s="67"/>
      <c r="DI19" s="66"/>
      <c r="DJ19" s="67"/>
      <c r="DK19" s="67"/>
      <c r="DL19" s="67"/>
      <c r="DM19" s="67"/>
      <c r="DN19" s="67"/>
      <c r="DO19" s="67"/>
      <c r="DP19" s="66"/>
      <c r="DQ19" s="67"/>
      <c r="DR19" s="67"/>
      <c r="DS19" s="67"/>
      <c r="DT19" s="67"/>
      <c r="DU19" s="67"/>
      <c r="DV19" s="67"/>
      <c r="DW19" s="67"/>
      <c r="DX19" s="156">
        <f t="shared" si="8"/>
        <v>6.1</v>
      </c>
      <c r="DY19" s="159">
        <f t="shared" si="5"/>
        <v>8.4</v>
      </c>
      <c r="DZ19" s="73">
        <v>55</v>
      </c>
      <c r="EA19" s="73">
        <v>40</v>
      </c>
    </row>
    <row r="20" spans="2:131" s="60" customFormat="1" ht="54" customHeight="1" thickBot="1">
      <c r="B20" s="50" t="s">
        <v>140</v>
      </c>
      <c r="C20" s="175">
        <f aca="true" t="shared" si="9" ref="C20:BN20">SUM(C18:C19)</f>
        <v>0</v>
      </c>
      <c r="D20" s="121">
        <f t="shared" si="9"/>
        <v>0</v>
      </c>
      <c r="E20" s="121">
        <f t="shared" si="9"/>
        <v>0</v>
      </c>
      <c r="F20" s="121">
        <f t="shared" si="9"/>
        <v>0</v>
      </c>
      <c r="G20" s="121">
        <f t="shared" si="9"/>
        <v>0</v>
      </c>
      <c r="H20" s="121">
        <f t="shared" si="9"/>
        <v>0</v>
      </c>
      <c r="I20" s="121">
        <f t="shared" si="9"/>
        <v>0</v>
      </c>
      <c r="J20" s="121">
        <f t="shared" si="9"/>
        <v>0</v>
      </c>
      <c r="K20" s="121">
        <f t="shared" si="9"/>
        <v>2.2</v>
      </c>
      <c r="L20" s="121">
        <f t="shared" si="9"/>
        <v>0</v>
      </c>
      <c r="M20" s="121">
        <f t="shared" si="9"/>
        <v>0.1</v>
      </c>
      <c r="N20" s="121">
        <f t="shared" si="9"/>
        <v>0</v>
      </c>
      <c r="O20" s="121">
        <f t="shared" si="9"/>
        <v>0</v>
      </c>
      <c r="P20" s="121">
        <f t="shared" si="9"/>
        <v>0</v>
      </c>
      <c r="Q20" s="121">
        <f t="shared" si="9"/>
        <v>0</v>
      </c>
      <c r="R20" s="121">
        <f t="shared" si="9"/>
        <v>0</v>
      </c>
      <c r="S20" s="121">
        <f t="shared" si="9"/>
        <v>0</v>
      </c>
      <c r="T20" s="121">
        <f t="shared" si="9"/>
        <v>0</v>
      </c>
      <c r="U20" s="121">
        <f t="shared" si="9"/>
        <v>0</v>
      </c>
      <c r="V20" s="121">
        <f t="shared" si="9"/>
        <v>0</v>
      </c>
      <c r="W20" s="121">
        <f t="shared" si="9"/>
        <v>0</v>
      </c>
      <c r="X20" s="121">
        <f t="shared" si="9"/>
        <v>0</v>
      </c>
      <c r="Y20" s="121">
        <f t="shared" si="9"/>
        <v>0</v>
      </c>
      <c r="Z20" s="121">
        <f t="shared" si="9"/>
        <v>0</v>
      </c>
      <c r="AA20" s="121">
        <f t="shared" si="9"/>
        <v>0</v>
      </c>
      <c r="AB20" s="121">
        <f t="shared" si="9"/>
        <v>0</v>
      </c>
      <c r="AC20" s="121">
        <f t="shared" si="9"/>
        <v>0</v>
      </c>
      <c r="AD20" s="121">
        <f t="shared" si="9"/>
        <v>0</v>
      </c>
      <c r="AE20" s="121">
        <f t="shared" si="9"/>
        <v>0</v>
      </c>
      <c r="AF20" s="121">
        <f t="shared" si="9"/>
        <v>0</v>
      </c>
      <c r="AG20" s="121">
        <f t="shared" si="9"/>
        <v>0</v>
      </c>
      <c r="AH20" s="121">
        <f t="shared" si="9"/>
        <v>0</v>
      </c>
      <c r="AI20" s="121">
        <f t="shared" si="9"/>
        <v>0</v>
      </c>
      <c r="AJ20" s="121">
        <f t="shared" si="9"/>
        <v>0</v>
      </c>
      <c r="AK20" s="121">
        <f t="shared" si="9"/>
        <v>0</v>
      </c>
      <c r="AL20" s="121">
        <f t="shared" si="9"/>
        <v>0</v>
      </c>
      <c r="AM20" s="121">
        <f t="shared" si="9"/>
        <v>0</v>
      </c>
      <c r="AN20" s="121">
        <f t="shared" si="9"/>
        <v>0</v>
      </c>
      <c r="AO20" s="121">
        <f t="shared" si="9"/>
        <v>0</v>
      </c>
      <c r="AP20" s="121">
        <f t="shared" si="9"/>
        <v>0</v>
      </c>
      <c r="AQ20" s="121">
        <f t="shared" si="9"/>
        <v>0</v>
      </c>
      <c r="AR20" s="121">
        <f t="shared" si="9"/>
        <v>0</v>
      </c>
      <c r="AS20" s="121">
        <f t="shared" si="9"/>
        <v>0</v>
      </c>
      <c r="AT20" s="121">
        <f t="shared" si="9"/>
        <v>0</v>
      </c>
      <c r="AU20" s="121">
        <f t="shared" si="9"/>
        <v>0</v>
      </c>
      <c r="AV20" s="121">
        <f t="shared" si="9"/>
        <v>0</v>
      </c>
      <c r="AW20" s="176">
        <f t="shared" si="9"/>
        <v>2.3000000000000003</v>
      </c>
      <c r="AX20" s="177">
        <f t="shared" si="9"/>
        <v>0</v>
      </c>
      <c r="AY20" s="178">
        <f t="shared" si="9"/>
        <v>0</v>
      </c>
      <c r="AZ20" s="178">
        <f t="shared" si="9"/>
        <v>0</v>
      </c>
      <c r="BA20" s="178">
        <f t="shared" si="9"/>
        <v>0</v>
      </c>
      <c r="BB20" s="178">
        <f t="shared" si="9"/>
        <v>0</v>
      </c>
      <c r="BC20" s="178">
        <f t="shared" si="9"/>
        <v>0</v>
      </c>
      <c r="BD20" s="178">
        <f t="shared" si="9"/>
        <v>0</v>
      </c>
      <c r="BE20" s="178">
        <f t="shared" si="9"/>
        <v>0</v>
      </c>
      <c r="BF20" s="178">
        <f t="shared" si="9"/>
        <v>0</v>
      </c>
      <c r="BG20" s="178">
        <f t="shared" si="9"/>
        <v>0</v>
      </c>
      <c r="BH20" s="178">
        <f t="shared" si="9"/>
        <v>0</v>
      </c>
      <c r="BI20" s="178">
        <f t="shared" si="9"/>
        <v>9</v>
      </c>
      <c r="BJ20" s="178">
        <f t="shared" si="9"/>
        <v>0</v>
      </c>
      <c r="BK20" s="178">
        <f t="shared" si="9"/>
        <v>0</v>
      </c>
      <c r="BL20" s="178">
        <f t="shared" si="9"/>
        <v>13</v>
      </c>
      <c r="BM20" s="212">
        <f t="shared" si="9"/>
        <v>0</v>
      </c>
      <c r="BN20" s="175">
        <f t="shared" si="9"/>
        <v>0</v>
      </c>
      <c r="BO20" s="178">
        <f aca="true" t="shared" si="10" ref="BO20:DW20">SUM(BO18:BO19)</f>
        <v>0</v>
      </c>
      <c r="BP20" s="178">
        <f t="shared" si="10"/>
        <v>0</v>
      </c>
      <c r="BQ20" s="178">
        <f t="shared" si="10"/>
        <v>0</v>
      </c>
      <c r="BR20" s="178">
        <f t="shared" si="10"/>
        <v>0</v>
      </c>
      <c r="BS20" s="178">
        <f t="shared" si="10"/>
        <v>0</v>
      </c>
      <c r="BT20" s="178">
        <f t="shared" si="10"/>
        <v>0</v>
      </c>
      <c r="BU20" s="178">
        <f t="shared" si="10"/>
        <v>0</v>
      </c>
      <c r="BV20" s="178">
        <f t="shared" si="10"/>
        <v>0</v>
      </c>
      <c r="BW20" s="178">
        <f t="shared" si="10"/>
        <v>0</v>
      </c>
      <c r="BX20" s="178">
        <f t="shared" si="10"/>
        <v>0</v>
      </c>
      <c r="BY20" s="178">
        <f t="shared" si="10"/>
        <v>0</v>
      </c>
      <c r="BZ20" s="178">
        <f t="shared" si="10"/>
        <v>0</v>
      </c>
      <c r="CA20" s="178">
        <f t="shared" si="10"/>
        <v>0</v>
      </c>
      <c r="CB20" s="178">
        <f t="shared" si="10"/>
        <v>0</v>
      </c>
      <c r="CC20" s="178">
        <f t="shared" si="10"/>
        <v>0</v>
      </c>
      <c r="CD20" s="178">
        <f t="shared" si="10"/>
        <v>0</v>
      </c>
      <c r="CE20" s="178">
        <f t="shared" si="10"/>
        <v>0</v>
      </c>
      <c r="CF20" s="178">
        <f t="shared" si="10"/>
        <v>0</v>
      </c>
      <c r="CG20" s="178">
        <f t="shared" si="10"/>
        <v>0</v>
      </c>
      <c r="CH20" s="178">
        <f t="shared" si="10"/>
        <v>0</v>
      </c>
      <c r="CI20" s="178">
        <f t="shared" si="10"/>
        <v>0</v>
      </c>
      <c r="CJ20" s="178">
        <f t="shared" si="10"/>
        <v>0</v>
      </c>
      <c r="CK20" s="178">
        <f t="shared" si="10"/>
        <v>0</v>
      </c>
      <c r="CL20" s="178">
        <f t="shared" si="10"/>
        <v>0</v>
      </c>
      <c r="CM20" s="178">
        <f t="shared" si="10"/>
        <v>0.1</v>
      </c>
      <c r="CN20" s="178">
        <f t="shared" si="10"/>
        <v>0</v>
      </c>
      <c r="CO20" s="178">
        <f t="shared" si="10"/>
        <v>0</v>
      </c>
      <c r="CP20" s="178">
        <f t="shared" si="10"/>
        <v>0</v>
      </c>
      <c r="CQ20" s="178">
        <f t="shared" si="10"/>
        <v>0</v>
      </c>
      <c r="CR20" s="178">
        <f t="shared" si="10"/>
        <v>0</v>
      </c>
      <c r="CS20" s="178">
        <f t="shared" si="10"/>
        <v>0</v>
      </c>
      <c r="CT20" s="178">
        <f t="shared" si="10"/>
        <v>0</v>
      </c>
      <c r="CU20" s="178">
        <f t="shared" si="10"/>
        <v>0</v>
      </c>
      <c r="CV20" s="178">
        <f t="shared" si="10"/>
        <v>0</v>
      </c>
      <c r="CW20" s="178">
        <f t="shared" si="10"/>
        <v>0</v>
      </c>
      <c r="CX20" s="178">
        <f t="shared" si="10"/>
        <v>0</v>
      </c>
      <c r="CY20" s="178">
        <f t="shared" si="10"/>
        <v>0</v>
      </c>
      <c r="CZ20" s="178">
        <f t="shared" si="10"/>
        <v>0</v>
      </c>
      <c r="DA20" s="178">
        <f t="shared" si="10"/>
        <v>0</v>
      </c>
      <c r="DB20" s="178">
        <f t="shared" si="10"/>
        <v>0</v>
      </c>
      <c r="DC20" s="178">
        <f t="shared" si="10"/>
        <v>0</v>
      </c>
      <c r="DD20" s="178">
        <f t="shared" si="10"/>
        <v>0</v>
      </c>
      <c r="DE20" s="178">
        <f t="shared" si="10"/>
        <v>0</v>
      </c>
      <c r="DF20" s="178">
        <f t="shared" si="10"/>
        <v>0</v>
      </c>
      <c r="DG20" s="178">
        <f t="shared" si="10"/>
        <v>0</v>
      </c>
      <c r="DH20" s="179">
        <f t="shared" si="10"/>
        <v>0</v>
      </c>
      <c r="DI20" s="178">
        <f t="shared" si="10"/>
        <v>0</v>
      </c>
      <c r="DJ20" s="178">
        <f t="shared" si="10"/>
        <v>0</v>
      </c>
      <c r="DK20" s="178">
        <f t="shared" si="10"/>
        <v>0</v>
      </c>
      <c r="DL20" s="178">
        <f t="shared" si="10"/>
        <v>0</v>
      </c>
      <c r="DM20" s="178">
        <f t="shared" si="10"/>
        <v>0</v>
      </c>
      <c r="DN20" s="178">
        <f t="shared" si="10"/>
        <v>0</v>
      </c>
      <c r="DO20" s="178">
        <f t="shared" si="10"/>
        <v>0</v>
      </c>
      <c r="DP20" s="178">
        <f t="shared" si="10"/>
        <v>0</v>
      </c>
      <c r="DQ20" s="178">
        <f t="shared" si="10"/>
        <v>0</v>
      </c>
      <c r="DR20" s="178">
        <f t="shared" si="10"/>
        <v>0</v>
      </c>
      <c r="DS20" s="178">
        <f t="shared" si="10"/>
        <v>0</v>
      </c>
      <c r="DT20" s="178">
        <f t="shared" si="10"/>
        <v>0</v>
      </c>
      <c r="DU20" s="178">
        <f t="shared" si="10"/>
        <v>0</v>
      </c>
      <c r="DV20" s="178">
        <f t="shared" si="10"/>
        <v>0</v>
      </c>
      <c r="DW20" s="178">
        <f t="shared" si="10"/>
        <v>0</v>
      </c>
      <c r="DX20" s="180">
        <f t="shared" si="8"/>
        <v>22.1</v>
      </c>
      <c r="DY20" s="181">
        <f>SUM(DY18:DY19)</f>
        <v>24.4</v>
      </c>
      <c r="DZ20" s="182">
        <f>SUM(DZ18:DZ19,AX20)</f>
        <v>335</v>
      </c>
      <c r="EA20" s="182">
        <f>SUM(EA18:EA19,AY20)</f>
        <v>300</v>
      </c>
    </row>
    <row r="21" spans="2:131" ht="54" customHeight="1">
      <c r="B21" s="37" t="s">
        <v>134</v>
      </c>
      <c r="C21" s="124"/>
      <c r="D21" s="39"/>
      <c r="E21" s="39"/>
      <c r="F21" s="40"/>
      <c r="G21" s="39"/>
      <c r="H21" s="39"/>
      <c r="I21" s="39"/>
      <c r="J21" s="41"/>
      <c r="K21" s="38"/>
      <c r="L21" s="41"/>
      <c r="M21" s="4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157">
        <f>SUM(C21:AV21)</f>
        <v>0</v>
      </c>
      <c r="AX21" s="44"/>
      <c r="AY21" s="45"/>
      <c r="AZ21" s="45"/>
      <c r="BA21" s="46"/>
      <c r="BB21" s="46"/>
      <c r="BC21" s="46"/>
      <c r="BD21" s="46"/>
      <c r="BE21" s="46"/>
      <c r="BF21" s="42"/>
      <c r="BG21" s="46"/>
      <c r="BH21" s="42"/>
      <c r="BI21" s="42"/>
      <c r="BJ21" s="42"/>
      <c r="BK21" s="46"/>
      <c r="BL21" s="42"/>
      <c r="BM21" s="205"/>
      <c r="BN21" s="44"/>
      <c r="BO21" s="46"/>
      <c r="BP21" s="46"/>
      <c r="BQ21" s="46"/>
      <c r="BR21" s="46"/>
      <c r="BS21" s="46"/>
      <c r="BT21" s="46"/>
      <c r="BU21" s="42"/>
      <c r="BV21" s="42"/>
      <c r="BW21" s="42"/>
      <c r="BX21" s="42"/>
      <c r="BY21" s="42"/>
      <c r="BZ21" s="41"/>
      <c r="CA21" s="5"/>
      <c r="CB21" s="46"/>
      <c r="CC21" s="45"/>
      <c r="CD21" s="45"/>
      <c r="CE21" s="45"/>
      <c r="CF21" s="47"/>
      <c r="CG21" s="42"/>
      <c r="CH21" s="42"/>
      <c r="CI21" s="42"/>
      <c r="CJ21" s="42"/>
      <c r="CK21" s="42"/>
      <c r="CL21" s="42"/>
      <c r="CM21" s="46"/>
      <c r="CN21" s="42"/>
      <c r="CO21" s="42"/>
      <c r="CP21" s="42"/>
      <c r="CQ21" s="42"/>
      <c r="CR21" s="42"/>
      <c r="CS21" s="42"/>
      <c r="CT21" s="42"/>
      <c r="CU21" s="42"/>
      <c r="CV21" s="46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6"/>
      <c r="DH21" s="42"/>
      <c r="DI21" s="47"/>
      <c r="DJ21" s="42"/>
      <c r="DK21" s="42"/>
      <c r="DL21" s="42"/>
      <c r="DM21" s="42"/>
      <c r="DN21" s="42"/>
      <c r="DO21" s="42"/>
      <c r="DP21" s="46"/>
      <c r="DQ21" s="42"/>
      <c r="DR21" s="42"/>
      <c r="DS21" s="42"/>
      <c r="DT21" s="42"/>
      <c r="DU21" s="42"/>
      <c r="DV21" s="42"/>
      <c r="DW21" s="46">
        <v>0.2</v>
      </c>
      <c r="DX21" s="157">
        <f t="shared" si="8"/>
        <v>0.2</v>
      </c>
      <c r="DY21" s="158">
        <f aca="true" t="shared" si="11" ref="DY21:DY29">SUM(DX21,AW21)</f>
        <v>0.2</v>
      </c>
      <c r="DZ21" s="49">
        <v>0.3</v>
      </c>
      <c r="EA21" s="49">
        <v>0.3</v>
      </c>
    </row>
    <row r="22" spans="2:131" ht="54" customHeight="1" thickBot="1">
      <c r="B22" s="50" t="s">
        <v>135</v>
      </c>
      <c r="C22" s="126">
        <f aca="true" t="shared" si="12" ref="C22:AH22">SUM(C21:C21)</f>
        <v>0</v>
      </c>
      <c r="D22" s="51">
        <f t="shared" si="12"/>
        <v>0</v>
      </c>
      <c r="E22" s="51">
        <f t="shared" si="12"/>
        <v>0</v>
      </c>
      <c r="F22" s="51">
        <f t="shared" si="12"/>
        <v>0</v>
      </c>
      <c r="G22" s="51">
        <f t="shared" si="12"/>
        <v>0</v>
      </c>
      <c r="H22" s="51">
        <f t="shared" si="12"/>
        <v>0</v>
      </c>
      <c r="I22" s="51">
        <f t="shared" si="12"/>
        <v>0</v>
      </c>
      <c r="J22" s="51">
        <f t="shared" si="12"/>
        <v>0</v>
      </c>
      <c r="K22" s="51">
        <f t="shared" si="12"/>
        <v>0</v>
      </c>
      <c r="L22" s="51">
        <f t="shared" si="12"/>
        <v>0</v>
      </c>
      <c r="M22" s="51">
        <f t="shared" si="12"/>
        <v>0</v>
      </c>
      <c r="N22" s="51">
        <f t="shared" si="12"/>
        <v>0</v>
      </c>
      <c r="O22" s="51">
        <f t="shared" si="12"/>
        <v>0</v>
      </c>
      <c r="P22" s="51">
        <f t="shared" si="12"/>
        <v>0</v>
      </c>
      <c r="Q22" s="51">
        <f t="shared" si="12"/>
        <v>0</v>
      </c>
      <c r="R22" s="51">
        <f t="shared" si="12"/>
        <v>0</v>
      </c>
      <c r="S22" s="51">
        <f t="shared" si="12"/>
        <v>0</v>
      </c>
      <c r="T22" s="51">
        <f t="shared" si="12"/>
        <v>0</v>
      </c>
      <c r="U22" s="51">
        <f t="shared" si="12"/>
        <v>0</v>
      </c>
      <c r="V22" s="51">
        <f t="shared" si="12"/>
        <v>0</v>
      </c>
      <c r="W22" s="51">
        <f t="shared" si="12"/>
        <v>0</v>
      </c>
      <c r="X22" s="51">
        <f t="shared" si="12"/>
        <v>0</v>
      </c>
      <c r="Y22" s="51">
        <f t="shared" si="12"/>
        <v>0</v>
      </c>
      <c r="Z22" s="51">
        <f t="shared" si="12"/>
        <v>0</v>
      </c>
      <c r="AA22" s="51">
        <f t="shared" si="12"/>
        <v>0</v>
      </c>
      <c r="AB22" s="51">
        <f t="shared" si="12"/>
        <v>0</v>
      </c>
      <c r="AC22" s="51">
        <f t="shared" si="12"/>
        <v>0</v>
      </c>
      <c r="AD22" s="51">
        <f t="shared" si="12"/>
        <v>0</v>
      </c>
      <c r="AE22" s="51">
        <f t="shared" si="12"/>
        <v>0</v>
      </c>
      <c r="AF22" s="51">
        <f t="shared" si="12"/>
        <v>0</v>
      </c>
      <c r="AG22" s="51">
        <f t="shared" si="12"/>
        <v>0</v>
      </c>
      <c r="AH22" s="51">
        <f t="shared" si="12"/>
        <v>0</v>
      </c>
      <c r="AI22" s="51">
        <f aca="true" t="shared" si="13" ref="AI22:BN22">SUM(AI21:AI21)</f>
        <v>0</v>
      </c>
      <c r="AJ22" s="51">
        <f t="shared" si="13"/>
        <v>0</v>
      </c>
      <c r="AK22" s="51">
        <f t="shared" si="13"/>
        <v>0</v>
      </c>
      <c r="AL22" s="51">
        <f t="shared" si="13"/>
        <v>0</v>
      </c>
      <c r="AM22" s="51">
        <f t="shared" si="13"/>
        <v>0</v>
      </c>
      <c r="AN22" s="51">
        <f t="shared" si="13"/>
        <v>0</v>
      </c>
      <c r="AO22" s="51">
        <f t="shared" si="13"/>
        <v>0</v>
      </c>
      <c r="AP22" s="51">
        <f t="shared" si="13"/>
        <v>0</v>
      </c>
      <c r="AQ22" s="51">
        <f t="shared" si="13"/>
        <v>0</v>
      </c>
      <c r="AR22" s="51">
        <f t="shared" si="13"/>
        <v>0</v>
      </c>
      <c r="AS22" s="51">
        <f t="shared" si="13"/>
        <v>0</v>
      </c>
      <c r="AT22" s="51">
        <f t="shared" si="13"/>
        <v>0</v>
      </c>
      <c r="AU22" s="51">
        <f t="shared" si="13"/>
        <v>0</v>
      </c>
      <c r="AV22" s="51">
        <f t="shared" si="13"/>
        <v>0</v>
      </c>
      <c r="AW22" s="127">
        <f t="shared" si="13"/>
        <v>0</v>
      </c>
      <c r="AX22" s="52">
        <f t="shared" si="13"/>
        <v>0</v>
      </c>
      <c r="AY22" s="53">
        <f t="shared" si="13"/>
        <v>0</v>
      </c>
      <c r="AZ22" s="53">
        <f t="shared" si="13"/>
        <v>0</v>
      </c>
      <c r="BA22" s="53">
        <f t="shared" si="13"/>
        <v>0</v>
      </c>
      <c r="BB22" s="53">
        <f t="shared" si="13"/>
        <v>0</v>
      </c>
      <c r="BC22" s="53">
        <f t="shared" si="13"/>
        <v>0</v>
      </c>
      <c r="BD22" s="53">
        <f t="shared" si="13"/>
        <v>0</v>
      </c>
      <c r="BE22" s="53">
        <f t="shared" si="13"/>
        <v>0</v>
      </c>
      <c r="BF22" s="53">
        <f t="shared" si="13"/>
        <v>0</v>
      </c>
      <c r="BG22" s="53">
        <f t="shared" si="13"/>
        <v>0</v>
      </c>
      <c r="BH22" s="53">
        <f t="shared" si="13"/>
        <v>0</v>
      </c>
      <c r="BI22" s="53">
        <f t="shared" si="13"/>
        <v>0</v>
      </c>
      <c r="BJ22" s="53">
        <f t="shared" si="13"/>
        <v>0</v>
      </c>
      <c r="BK22" s="53">
        <f t="shared" si="13"/>
        <v>0</v>
      </c>
      <c r="BL22" s="53">
        <f t="shared" si="13"/>
        <v>0</v>
      </c>
      <c r="BM22" s="209">
        <f t="shared" si="13"/>
        <v>0</v>
      </c>
      <c r="BN22" s="126">
        <f t="shared" si="13"/>
        <v>0</v>
      </c>
      <c r="BO22" s="53">
        <f aca="true" t="shared" si="14" ref="BO22:BZ22">SUM(BO21:BO21)</f>
        <v>0</v>
      </c>
      <c r="BP22" s="53">
        <f t="shared" si="14"/>
        <v>0</v>
      </c>
      <c r="BQ22" s="53">
        <f t="shared" si="14"/>
        <v>0</v>
      </c>
      <c r="BR22" s="53">
        <f t="shared" si="14"/>
        <v>0</v>
      </c>
      <c r="BS22" s="53">
        <f t="shared" si="14"/>
        <v>0</v>
      </c>
      <c r="BT22" s="53">
        <f t="shared" si="14"/>
        <v>0</v>
      </c>
      <c r="BU22" s="53">
        <f t="shared" si="14"/>
        <v>0</v>
      </c>
      <c r="BV22" s="53">
        <f t="shared" si="14"/>
        <v>0</v>
      </c>
      <c r="BW22" s="53">
        <f t="shared" si="14"/>
        <v>0</v>
      </c>
      <c r="BX22" s="53">
        <f t="shared" si="14"/>
        <v>0</v>
      </c>
      <c r="BY22" s="53">
        <f t="shared" si="14"/>
        <v>0</v>
      </c>
      <c r="BZ22" s="53">
        <f t="shared" si="14"/>
        <v>0</v>
      </c>
      <c r="CA22" s="53">
        <f>SUM(CA21)</f>
        <v>0</v>
      </c>
      <c r="CB22" s="53">
        <f aca="true" t="shared" si="15" ref="CB22:DV22">SUM(CB21:CB21)</f>
        <v>0</v>
      </c>
      <c r="CC22" s="53">
        <f t="shared" si="15"/>
        <v>0</v>
      </c>
      <c r="CD22" s="53">
        <f t="shared" si="15"/>
        <v>0</v>
      </c>
      <c r="CE22" s="53">
        <f t="shared" si="15"/>
        <v>0</v>
      </c>
      <c r="CF22" s="53">
        <f t="shared" si="15"/>
        <v>0</v>
      </c>
      <c r="CG22" s="53">
        <f t="shared" si="15"/>
        <v>0</v>
      </c>
      <c r="CH22" s="53">
        <f t="shared" si="15"/>
        <v>0</v>
      </c>
      <c r="CI22" s="53">
        <f t="shared" si="15"/>
        <v>0</v>
      </c>
      <c r="CJ22" s="53">
        <f t="shared" si="15"/>
        <v>0</v>
      </c>
      <c r="CK22" s="53">
        <f t="shared" si="15"/>
        <v>0</v>
      </c>
      <c r="CL22" s="53">
        <f t="shared" si="15"/>
        <v>0</v>
      </c>
      <c r="CM22" s="53">
        <f t="shared" si="15"/>
        <v>0</v>
      </c>
      <c r="CN22" s="53">
        <f t="shared" si="15"/>
        <v>0</v>
      </c>
      <c r="CO22" s="53">
        <f t="shared" si="15"/>
        <v>0</v>
      </c>
      <c r="CP22" s="53">
        <f t="shared" si="15"/>
        <v>0</v>
      </c>
      <c r="CQ22" s="53">
        <f t="shared" si="15"/>
        <v>0</v>
      </c>
      <c r="CR22" s="53">
        <f t="shared" si="15"/>
        <v>0</v>
      </c>
      <c r="CS22" s="53">
        <f t="shared" si="15"/>
        <v>0</v>
      </c>
      <c r="CT22" s="53">
        <f t="shared" si="15"/>
        <v>0</v>
      </c>
      <c r="CU22" s="53">
        <f t="shared" si="15"/>
        <v>0</v>
      </c>
      <c r="CV22" s="53">
        <f t="shared" si="15"/>
        <v>0</v>
      </c>
      <c r="CW22" s="53">
        <f t="shared" si="15"/>
        <v>0</v>
      </c>
      <c r="CX22" s="53">
        <f t="shared" si="15"/>
        <v>0</v>
      </c>
      <c r="CY22" s="53">
        <f t="shared" si="15"/>
        <v>0</v>
      </c>
      <c r="CZ22" s="53">
        <f t="shared" si="15"/>
        <v>0</v>
      </c>
      <c r="DA22" s="53">
        <f t="shared" si="15"/>
        <v>0</v>
      </c>
      <c r="DB22" s="53">
        <f t="shared" si="15"/>
        <v>0</v>
      </c>
      <c r="DC22" s="53">
        <f t="shared" si="15"/>
        <v>0</v>
      </c>
      <c r="DD22" s="53">
        <f t="shared" si="15"/>
        <v>0</v>
      </c>
      <c r="DE22" s="53">
        <f t="shared" si="15"/>
        <v>0</v>
      </c>
      <c r="DF22" s="53">
        <f t="shared" si="15"/>
        <v>0</v>
      </c>
      <c r="DG22" s="53">
        <f t="shared" si="15"/>
        <v>0</v>
      </c>
      <c r="DH22" s="53">
        <f t="shared" si="15"/>
        <v>0</v>
      </c>
      <c r="DI22" s="53">
        <f t="shared" si="15"/>
        <v>0</v>
      </c>
      <c r="DJ22" s="53">
        <f t="shared" si="15"/>
        <v>0</v>
      </c>
      <c r="DK22" s="53">
        <f t="shared" si="15"/>
        <v>0</v>
      </c>
      <c r="DL22" s="53">
        <f t="shared" si="15"/>
        <v>0</v>
      </c>
      <c r="DM22" s="53">
        <f t="shared" si="15"/>
        <v>0</v>
      </c>
      <c r="DN22" s="53">
        <f t="shared" si="15"/>
        <v>0</v>
      </c>
      <c r="DO22" s="53">
        <f t="shared" si="15"/>
        <v>0</v>
      </c>
      <c r="DP22" s="53">
        <f t="shared" si="15"/>
        <v>0</v>
      </c>
      <c r="DQ22" s="53">
        <f t="shared" si="15"/>
        <v>0</v>
      </c>
      <c r="DR22" s="53">
        <f t="shared" si="15"/>
        <v>0</v>
      </c>
      <c r="DS22" s="53">
        <f t="shared" si="15"/>
        <v>0</v>
      </c>
      <c r="DT22" s="53">
        <f t="shared" si="15"/>
        <v>0</v>
      </c>
      <c r="DU22" s="53">
        <f t="shared" si="15"/>
        <v>0</v>
      </c>
      <c r="DV22" s="53">
        <f t="shared" si="15"/>
        <v>0</v>
      </c>
      <c r="DW22" s="53">
        <f>SUM(DW21)</f>
        <v>0.2</v>
      </c>
      <c r="DX22" s="183">
        <f t="shared" si="8"/>
        <v>0.2</v>
      </c>
      <c r="DY22" s="160">
        <f t="shared" si="11"/>
        <v>0.2</v>
      </c>
      <c r="DZ22" s="55">
        <v>0.3</v>
      </c>
      <c r="EA22" s="55">
        <v>0.3</v>
      </c>
    </row>
    <row r="23" spans="2:131" s="58" customFormat="1" ht="54" customHeight="1">
      <c r="B23" s="37" t="s">
        <v>152</v>
      </c>
      <c r="C23" s="124"/>
      <c r="D23" s="39"/>
      <c r="E23" s="39"/>
      <c r="F23" s="40"/>
      <c r="G23" s="39"/>
      <c r="H23" s="39"/>
      <c r="I23" s="39"/>
      <c r="J23" s="98"/>
      <c r="K23" s="38">
        <v>4.7</v>
      </c>
      <c r="L23" s="98"/>
      <c r="M23" s="98">
        <v>2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>
        <v>1.4</v>
      </c>
      <c r="AJ23" s="99"/>
      <c r="AK23" s="99"/>
      <c r="AL23" s="99"/>
      <c r="AM23" s="99"/>
      <c r="AN23" s="99"/>
      <c r="AO23" s="99"/>
      <c r="AP23" s="99">
        <v>0.8</v>
      </c>
      <c r="AQ23" s="99"/>
      <c r="AR23" s="99"/>
      <c r="AS23" s="99"/>
      <c r="AT23" s="99"/>
      <c r="AU23" s="99"/>
      <c r="AV23" s="99"/>
      <c r="AW23" s="157">
        <f aca="true" t="shared" si="16" ref="AW23:AW28">SUM(C23:AV23)</f>
        <v>8.9</v>
      </c>
      <c r="AX23" s="100"/>
      <c r="AY23" s="101"/>
      <c r="AZ23" s="101"/>
      <c r="BA23" s="102"/>
      <c r="BB23" s="102"/>
      <c r="BC23" s="102"/>
      <c r="BD23" s="102"/>
      <c r="BE23" s="102"/>
      <c r="BF23" s="99">
        <v>0.1</v>
      </c>
      <c r="BG23" s="102"/>
      <c r="BH23" s="99"/>
      <c r="BI23" s="99">
        <v>5</v>
      </c>
      <c r="BJ23" s="99"/>
      <c r="BK23" s="102"/>
      <c r="BL23" s="99">
        <v>32</v>
      </c>
      <c r="BM23" s="213"/>
      <c r="BN23" s="100">
        <v>3</v>
      </c>
      <c r="BO23" s="102"/>
      <c r="BP23" s="102"/>
      <c r="BQ23" s="102"/>
      <c r="BR23" s="102"/>
      <c r="BS23" s="102"/>
      <c r="BT23" s="102"/>
      <c r="BU23" s="99"/>
      <c r="BV23" s="99"/>
      <c r="BW23" s="99"/>
      <c r="BX23" s="99"/>
      <c r="BY23" s="99">
        <v>0.3</v>
      </c>
      <c r="BZ23" s="99">
        <v>2.2</v>
      </c>
      <c r="CA23" s="102"/>
      <c r="CB23" s="101"/>
      <c r="CC23" s="101"/>
      <c r="CD23" s="101"/>
      <c r="CE23" s="101"/>
      <c r="CF23" s="103"/>
      <c r="CG23" s="99"/>
      <c r="CH23" s="99"/>
      <c r="CI23" s="99"/>
      <c r="CJ23" s="99"/>
      <c r="CK23" s="99"/>
      <c r="CL23" s="99"/>
      <c r="CM23" s="102"/>
      <c r="CN23" s="99"/>
      <c r="CO23" s="99"/>
      <c r="CP23" s="99"/>
      <c r="CQ23" s="99"/>
      <c r="CR23" s="99"/>
      <c r="CS23" s="99"/>
      <c r="CT23" s="99"/>
      <c r="CU23" s="99"/>
      <c r="CV23" s="102"/>
      <c r="CW23" s="99"/>
      <c r="CX23" s="99"/>
      <c r="CY23" s="99"/>
      <c r="CZ23" s="99"/>
      <c r="DA23" s="99"/>
      <c r="DB23" s="99"/>
      <c r="DC23" s="99"/>
      <c r="DD23" s="99">
        <v>0.1</v>
      </c>
      <c r="DE23" s="99"/>
      <c r="DF23" s="99"/>
      <c r="DG23" s="102">
        <v>0.9</v>
      </c>
      <c r="DH23" s="99"/>
      <c r="DI23" s="102"/>
      <c r="DJ23" s="99"/>
      <c r="DK23" s="99"/>
      <c r="DL23" s="99"/>
      <c r="DM23" s="99"/>
      <c r="DN23" s="99"/>
      <c r="DO23" s="99"/>
      <c r="DP23" s="102"/>
      <c r="DQ23" s="99">
        <v>0.3</v>
      </c>
      <c r="DR23" s="99"/>
      <c r="DS23" s="99"/>
      <c r="DT23" s="99"/>
      <c r="DU23" s="99"/>
      <c r="DV23" s="99"/>
      <c r="DW23" s="99">
        <v>0.8</v>
      </c>
      <c r="DX23" s="157">
        <f>SUM(AX23:DW23)</f>
        <v>44.699999999999996</v>
      </c>
      <c r="DY23" s="184">
        <f t="shared" si="11"/>
        <v>53.599999999999994</v>
      </c>
      <c r="DZ23" s="104">
        <v>1315.3980000000001</v>
      </c>
      <c r="EA23" s="104">
        <v>1224</v>
      </c>
    </row>
    <row r="24" spans="2:131" s="58" customFormat="1" ht="54" customHeight="1">
      <c r="B24" s="62" t="s">
        <v>166</v>
      </c>
      <c r="C24" s="106"/>
      <c r="D24" s="64"/>
      <c r="E24" s="64"/>
      <c r="F24" s="65">
        <v>12</v>
      </c>
      <c r="G24" s="64"/>
      <c r="H24" s="64"/>
      <c r="I24" s="64"/>
      <c r="J24" s="65"/>
      <c r="K24" s="63">
        <v>88.5</v>
      </c>
      <c r="L24" s="65">
        <v>7</v>
      </c>
      <c r="M24" s="105">
        <v>32.4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>
        <v>10</v>
      </c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>
        <v>8</v>
      </c>
      <c r="AJ24" s="105">
        <v>0</v>
      </c>
      <c r="AK24" s="105"/>
      <c r="AL24" s="105"/>
      <c r="AM24" s="105"/>
      <c r="AN24" s="105"/>
      <c r="AO24" s="105"/>
      <c r="AP24" s="105">
        <v>24</v>
      </c>
      <c r="AQ24" s="105"/>
      <c r="AR24" s="105"/>
      <c r="AS24" s="105"/>
      <c r="AT24" s="105"/>
      <c r="AU24" s="105"/>
      <c r="AV24" s="105"/>
      <c r="AW24" s="157">
        <f t="shared" si="16"/>
        <v>181.9</v>
      </c>
      <c r="AX24" s="106">
        <v>32</v>
      </c>
      <c r="AY24" s="63"/>
      <c r="AZ24" s="63"/>
      <c r="BA24" s="65"/>
      <c r="BB24" s="65"/>
      <c r="BC24" s="65"/>
      <c r="BD24" s="65"/>
      <c r="BE24" s="65"/>
      <c r="BF24" s="105"/>
      <c r="BG24" s="65"/>
      <c r="BH24" s="105"/>
      <c r="BI24" s="105"/>
      <c r="BJ24" s="105"/>
      <c r="BK24" s="65"/>
      <c r="BL24" s="65">
        <v>107</v>
      </c>
      <c r="BM24" s="214"/>
      <c r="BN24" s="106"/>
      <c r="BO24" s="65"/>
      <c r="BP24" s="65"/>
      <c r="BQ24" s="65"/>
      <c r="BR24" s="65"/>
      <c r="BS24" s="65"/>
      <c r="BT24" s="65"/>
      <c r="BU24" s="105"/>
      <c r="BV24" s="105"/>
      <c r="BW24" s="105"/>
      <c r="BX24" s="105"/>
      <c r="BY24" s="105">
        <v>4</v>
      </c>
      <c r="BZ24" s="105">
        <v>2</v>
      </c>
      <c r="CA24" s="65"/>
      <c r="CB24" s="63"/>
      <c r="CC24" s="63"/>
      <c r="CD24" s="63"/>
      <c r="CE24" s="63"/>
      <c r="CF24" s="107"/>
      <c r="CG24" s="105"/>
      <c r="CH24" s="105"/>
      <c r="CI24" s="105"/>
      <c r="CJ24" s="105"/>
      <c r="CK24" s="105"/>
      <c r="CL24" s="105"/>
      <c r="CM24" s="65"/>
      <c r="CN24" s="105"/>
      <c r="CO24" s="105"/>
      <c r="CP24" s="105"/>
      <c r="CQ24" s="105"/>
      <c r="CR24" s="105"/>
      <c r="CS24" s="105"/>
      <c r="CT24" s="105"/>
      <c r="CU24" s="105"/>
      <c r="CV24" s="65"/>
      <c r="CW24" s="105"/>
      <c r="CX24" s="105"/>
      <c r="CY24" s="105"/>
      <c r="CZ24" s="105"/>
      <c r="DA24" s="105"/>
      <c r="DB24" s="105">
        <v>15</v>
      </c>
      <c r="DC24" s="105">
        <v>5</v>
      </c>
      <c r="DD24" s="105">
        <v>5</v>
      </c>
      <c r="DE24" s="105"/>
      <c r="DF24" s="105"/>
      <c r="DG24" s="65"/>
      <c r="DH24" s="105"/>
      <c r="DI24" s="65"/>
      <c r="DJ24" s="105"/>
      <c r="DK24" s="105"/>
      <c r="DL24" s="105"/>
      <c r="DM24" s="105"/>
      <c r="DN24" s="105"/>
      <c r="DO24" s="105"/>
      <c r="DP24" s="65"/>
      <c r="DQ24" s="105">
        <v>110.5</v>
      </c>
      <c r="DR24" s="105"/>
      <c r="DS24" s="105"/>
      <c r="DT24" s="105"/>
      <c r="DU24" s="105"/>
      <c r="DV24" s="105"/>
      <c r="DW24" s="105"/>
      <c r="DX24" s="157">
        <f>SUM(AX24:DW24)</f>
        <v>280.5</v>
      </c>
      <c r="DY24" s="184">
        <f t="shared" si="11"/>
        <v>462.4</v>
      </c>
      <c r="DZ24" s="108">
        <v>10965</v>
      </c>
      <c r="EA24" s="108">
        <v>10450</v>
      </c>
    </row>
    <row r="25" spans="2:131" s="58" customFormat="1" ht="54" customHeight="1">
      <c r="B25" s="109" t="s">
        <v>153</v>
      </c>
      <c r="C25" s="185"/>
      <c r="D25" s="186"/>
      <c r="E25" s="186"/>
      <c r="F25" s="186"/>
      <c r="G25" s="186"/>
      <c r="H25" s="186"/>
      <c r="I25" s="186">
        <v>0.1</v>
      </c>
      <c r="J25" s="112"/>
      <c r="K25" s="187">
        <v>14.3</v>
      </c>
      <c r="L25" s="112">
        <v>0.49</v>
      </c>
      <c r="M25" s="112">
        <v>69.1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>
        <v>0.45</v>
      </c>
      <c r="AB25" s="113"/>
      <c r="AC25" s="113"/>
      <c r="AD25" s="113"/>
      <c r="AE25" s="113"/>
      <c r="AF25" s="113"/>
      <c r="AG25" s="113"/>
      <c r="AH25" s="113"/>
      <c r="AI25" s="113">
        <v>26.8</v>
      </c>
      <c r="AJ25" s="113"/>
      <c r="AK25" s="113"/>
      <c r="AL25" s="113"/>
      <c r="AM25" s="113"/>
      <c r="AN25" s="113"/>
      <c r="AO25" s="113"/>
      <c r="AP25" s="113">
        <v>8</v>
      </c>
      <c r="AQ25" s="113"/>
      <c r="AR25" s="113"/>
      <c r="AS25" s="113"/>
      <c r="AT25" s="113"/>
      <c r="AU25" s="113"/>
      <c r="AV25" s="113"/>
      <c r="AW25" s="180">
        <f t="shared" si="16"/>
        <v>119.24</v>
      </c>
      <c r="AX25" s="110"/>
      <c r="AY25" s="111"/>
      <c r="AZ25" s="111"/>
      <c r="BA25" s="112"/>
      <c r="BB25" s="112"/>
      <c r="BC25" s="112"/>
      <c r="BD25" s="112"/>
      <c r="BE25" s="112"/>
      <c r="BF25" s="113">
        <v>3.7</v>
      </c>
      <c r="BG25" s="112"/>
      <c r="BH25" s="113"/>
      <c r="BI25" s="113">
        <v>30.8</v>
      </c>
      <c r="BJ25" s="113"/>
      <c r="BK25" s="112">
        <v>0.9</v>
      </c>
      <c r="BL25" s="113">
        <v>97.9</v>
      </c>
      <c r="BM25" s="215"/>
      <c r="BN25" s="110">
        <v>67.9</v>
      </c>
      <c r="BO25" s="112"/>
      <c r="BP25" s="112"/>
      <c r="BQ25" s="112"/>
      <c r="BR25" s="112"/>
      <c r="BS25" s="112"/>
      <c r="BT25" s="112"/>
      <c r="BU25" s="113"/>
      <c r="BV25" s="113"/>
      <c r="BW25" s="113"/>
      <c r="BX25" s="113"/>
      <c r="BY25" s="113">
        <v>7.8</v>
      </c>
      <c r="BZ25" s="113">
        <v>8.3</v>
      </c>
      <c r="CA25" s="112"/>
      <c r="CB25" s="111"/>
      <c r="CC25" s="111"/>
      <c r="CD25" s="111"/>
      <c r="CE25" s="111"/>
      <c r="CF25" s="114"/>
      <c r="CG25" s="113"/>
      <c r="CH25" s="113"/>
      <c r="CI25" s="113"/>
      <c r="CJ25" s="113"/>
      <c r="CK25" s="113"/>
      <c r="CL25" s="113"/>
      <c r="CM25" s="112"/>
      <c r="CN25" s="113"/>
      <c r="CO25" s="113"/>
      <c r="CP25" s="113"/>
      <c r="CQ25" s="113"/>
      <c r="CR25" s="113"/>
      <c r="CS25" s="113"/>
      <c r="CT25" s="113"/>
      <c r="CU25" s="113"/>
      <c r="CV25" s="112"/>
      <c r="CW25" s="113"/>
      <c r="CX25" s="113"/>
      <c r="CY25" s="113"/>
      <c r="CZ25" s="113"/>
      <c r="DA25" s="113"/>
      <c r="DB25" s="113"/>
      <c r="DC25" s="113"/>
      <c r="DD25" s="113">
        <v>13.6</v>
      </c>
      <c r="DE25" s="113"/>
      <c r="DF25" s="113"/>
      <c r="DG25" s="112"/>
      <c r="DH25" s="113"/>
      <c r="DI25" s="112"/>
      <c r="DJ25" s="113"/>
      <c r="DK25" s="113"/>
      <c r="DL25" s="113"/>
      <c r="DM25" s="113"/>
      <c r="DN25" s="113"/>
      <c r="DO25" s="113"/>
      <c r="DP25" s="112">
        <v>5.96</v>
      </c>
      <c r="DQ25" s="113">
        <v>24.4</v>
      </c>
      <c r="DR25" s="113"/>
      <c r="DS25" s="113"/>
      <c r="DT25" s="113"/>
      <c r="DU25" s="113"/>
      <c r="DV25" s="113"/>
      <c r="DW25" s="113"/>
      <c r="DX25" s="180">
        <f>SUM(AX25:DW25)</f>
        <v>261.26000000000005</v>
      </c>
      <c r="DY25" s="184">
        <f t="shared" si="11"/>
        <v>380.50000000000006</v>
      </c>
      <c r="DZ25" s="115">
        <v>8000</v>
      </c>
      <c r="EA25" s="115">
        <v>6584</v>
      </c>
    </row>
    <row r="26" spans="2:131" s="58" customFormat="1" ht="54" customHeight="1">
      <c r="B26" s="116" t="s">
        <v>154</v>
      </c>
      <c r="C26" s="188"/>
      <c r="D26" s="189"/>
      <c r="E26" s="189"/>
      <c r="F26" s="189"/>
      <c r="G26" s="189"/>
      <c r="H26" s="189"/>
      <c r="I26" s="189"/>
      <c r="J26" s="170"/>
      <c r="K26" s="189">
        <v>1.3</v>
      </c>
      <c r="L26" s="170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80">
        <f t="shared" si="16"/>
        <v>1.3</v>
      </c>
      <c r="AX26" s="130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>
        <v>0.3</v>
      </c>
      <c r="BM26" s="216"/>
      <c r="BN26" s="130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8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80">
        <f>SUM(AX26:DW26)</f>
        <v>0.3</v>
      </c>
      <c r="DY26" s="184">
        <f t="shared" si="11"/>
        <v>1.6</v>
      </c>
      <c r="DZ26" s="108">
        <v>20</v>
      </c>
      <c r="EA26" s="108">
        <v>17</v>
      </c>
    </row>
    <row r="27" spans="2:131" s="58" customFormat="1" ht="54" customHeight="1" thickBot="1">
      <c r="B27" s="50" t="s">
        <v>155</v>
      </c>
      <c r="C27" s="126">
        <f aca="true" t="shared" si="17" ref="C27:AV27">SUM(C23:C25)</f>
        <v>0</v>
      </c>
      <c r="D27" s="51">
        <f t="shared" si="17"/>
        <v>0</v>
      </c>
      <c r="E27" s="51">
        <f t="shared" si="17"/>
        <v>0</v>
      </c>
      <c r="F27" s="51">
        <f t="shared" si="17"/>
        <v>12</v>
      </c>
      <c r="G27" s="51">
        <f t="shared" si="17"/>
        <v>0</v>
      </c>
      <c r="H27" s="51">
        <f t="shared" si="17"/>
        <v>0</v>
      </c>
      <c r="I27" s="51">
        <f t="shared" si="17"/>
        <v>0.1</v>
      </c>
      <c r="J27" s="51">
        <f t="shared" si="17"/>
        <v>0</v>
      </c>
      <c r="K27" s="51">
        <f>SUM(K23:K26)</f>
        <v>108.8</v>
      </c>
      <c r="L27" s="51">
        <f t="shared" si="17"/>
        <v>7.49</v>
      </c>
      <c r="M27" s="51">
        <f t="shared" si="17"/>
        <v>103.5</v>
      </c>
      <c r="N27" s="51">
        <f t="shared" si="17"/>
        <v>0</v>
      </c>
      <c r="O27" s="51">
        <f t="shared" si="17"/>
        <v>0</v>
      </c>
      <c r="P27" s="51">
        <f t="shared" si="17"/>
        <v>0</v>
      </c>
      <c r="Q27" s="51">
        <f t="shared" si="17"/>
        <v>0</v>
      </c>
      <c r="R27" s="51">
        <f t="shared" si="17"/>
        <v>0</v>
      </c>
      <c r="S27" s="51">
        <f t="shared" si="17"/>
        <v>0</v>
      </c>
      <c r="T27" s="51">
        <f t="shared" si="17"/>
        <v>0</v>
      </c>
      <c r="U27" s="51">
        <f t="shared" si="17"/>
        <v>0</v>
      </c>
      <c r="V27" s="51">
        <f t="shared" si="17"/>
        <v>0</v>
      </c>
      <c r="W27" s="51">
        <f t="shared" si="17"/>
        <v>10</v>
      </c>
      <c r="X27" s="51">
        <f t="shared" si="17"/>
        <v>0</v>
      </c>
      <c r="Y27" s="51">
        <f t="shared" si="17"/>
        <v>0</v>
      </c>
      <c r="Z27" s="51">
        <f t="shared" si="17"/>
        <v>0</v>
      </c>
      <c r="AA27" s="51">
        <f t="shared" si="17"/>
        <v>0.45</v>
      </c>
      <c r="AB27" s="51">
        <f t="shared" si="17"/>
        <v>0</v>
      </c>
      <c r="AC27" s="51">
        <f t="shared" si="17"/>
        <v>0</v>
      </c>
      <c r="AD27" s="51">
        <f t="shared" si="17"/>
        <v>0</v>
      </c>
      <c r="AE27" s="51">
        <f t="shared" si="17"/>
        <v>0</v>
      </c>
      <c r="AF27" s="51">
        <f t="shared" si="17"/>
        <v>0</v>
      </c>
      <c r="AG27" s="51">
        <f t="shared" si="17"/>
        <v>0</v>
      </c>
      <c r="AH27" s="51">
        <f t="shared" si="17"/>
        <v>0</v>
      </c>
      <c r="AI27" s="51">
        <f t="shared" si="17"/>
        <v>36.2</v>
      </c>
      <c r="AJ27" s="51">
        <f t="shared" si="17"/>
        <v>0</v>
      </c>
      <c r="AK27" s="51">
        <f t="shared" si="17"/>
        <v>0</v>
      </c>
      <c r="AL27" s="51">
        <f t="shared" si="17"/>
        <v>0</v>
      </c>
      <c r="AM27" s="51">
        <f t="shared" si="17"/>
        <v>0</v>
      </c>
      <c r="AN27" s="51">
        <f t="shared" si="17"/>
        <v>0</v>
      </c>
      <c r="AO27" s="51">
        <f t="shared" si="17"/>
        <v>0</v>
      </c>
      <c r="AP27" s="51">
        <f t="shared" si="17"/>
        <v>32.8</v>
      </c>
      <c r="AQ27" s="51">
        <f t="shared" si="17"/>
        <v>0</v>
      </c>
      <c r="AR27" s="51">
        <f t="shared" si="17"/>
        <v>0</v>
      </c>
      <c r="AS27" s="51">
        <f t="shared" si="17"/>
        <v>0</v>
      </c>
      <c r="AT27" s="51">
        <f t="shared" si="17"/>
        <v>0</v>
      </c>
      <c r="AU27" s="51">
        <f t="shared" si="17"/>
        <v>0</v>
      </c>
      <c r="AV27" s="51">
        <f t="shared" si="17"/>
        <v>0</v>
      </c>
      <c r="AW27" s="183">
        <f>SUM(C27:AV27)</f>
        <v>311.34</v>
      </c>
      <c r="AX27" s="126">
        <f aca="true" t="shared" si="18" ref="AX27:BK27">SUM(AX23:AX25)</f>
        <v>32</v>
      </c>
      <c r="AY27" s="51">
        <f t="shared" si="18"/>
        <v>0</v>
      </c>
      <c r="AZ27" s="51">
        <f t="shared" si="18"/>
        <v>0</v>
      </c>
      <c r="BA27" s="51">
        <f t="shared" si="18"/>
        <v>0</v>
      </c>
      <c r="BB27" s="51">
        <f t="shared" si="18"/>
        <v>0</v>
      </c>
      <c r="BC27" s="51">
        <f t="shared" si="18"/>
        <v>0</v>
      </c>
      <c r="BD27" s="51">
        <f t="shared" si="18"/>
        <v>0</v>
      </c>
      <c r="BE27" s="51">
        <f t="shared" si="18"/>
        <v>0</v>
      </c>
      <c r="BF27" s="51">
        <f t="shared" si="18"/>
        <v>3.8000000000000003</v>
      </c>
      <c r="BG27" s="51">
        <f t="shared" si="18"/>
        <v>0</v>
      </c>
      <c r="BH27" s="51">
        <f t="shared" si="18"/>
        <v>0</v>
      </c>
      <c r="BI27" s="51">
        <f t="shared" si="18"/>
        <v>35.8</v>
      </c>
      <c r="BJ27" s="51">
        <f t="shared" si="18"/>
        <v>0</v>
      </c>
      <c r="BK27" s="51">
        <f t="shared" si="18"/>
        <v>0.9</v>
      </c>
      <c r="BL27" s="51">
        <f>SUM(BL23:BL26)</f>
        <v>237.20000000000002</v>
      </c>
      <c r="BM27" s="127">
        <f aca="true" t="shared" si="19" ref="BM27:DW27">SUM(BM23:BM25)</f>
        <v>0</v>
      </c>
      <c r="BN27" s="126">
        <f t="shared" si="19"/>
        <v>70.9</v>
      </c>
      <c r="BO27" s="51">
        <f t="shared" si="19"/>
        <v>0</v>
      </c>
      <c r="BP27" s="51">
        <f t="shared" si="19"/>
        <v>0</v>
      </c>
      <c r="BQ27" s="51">
        <f t="shared" si="19"/>
        <v>0</v>
      </c>
      <c r="BR27" s="51">
        <f t="shared" si="19"/>
        <v>0</v>
      </c>
      <c r="BS27" s="51">
        <f t="shared" si="19"/>
        <v>0</v>
      </c>
      <c r="BT27" s="51">
        <f t="shared" si="19"/>
        <v>0</v>
      </c>
      <c r="BU27" s="51">
        <f t="shared" si="19"/>
        <v>0</v>
      </c>
      <c r="BV27" s="51">
        <f t="shared" si="19"/>
        <v>0</v>
      </c>
      <c r="BW27" s="51">
        <f t="shared" si="19"/>
        <v>0</v>
      </c>
      <c r="BX27" s="51">
        <f t="shared" si="19"/>
        <v>0</v>
      </c>
      <c r="BY27" s="51">
        <f t="shared" si="19"/>
        <v>12.1</v>
      </c>
      <c r="BZ27" s="51">
        <f t="shared" si="19"/>
        <v>12.5</v>
      </c>
      <c r="CA27" s="51">
        <f t="shared" si="19"/>
        <v>0</v>
      </c>
      <c r="CB27" s="51">
        <f t="shared" si="19"/>
        <v>0</v>
      </c>
      <c r="CC27" s="51">
        <f t="shared" si="19"/>
        <v>0</v>
      </c>
      <c r="CD27" s="51">
        <f t="shared" si="19"/>
        <v>0</v>
      </c>
      <c r="CE27" s="51">
        <f t="shared" si="19"/>
        <v>0</v>
      </c>
      <c r="CF27" s="51">
        <f t="shared" si="19"/>
        <v>0</v>
      </c>
      <c r="CG27" s="51">
        <f t="shared" si="19"/>
        <v>0</v>
      </c>
      <c r="CH27" s="51">
        <f t="shared" si="19"/>
        <v>0</v>
      </c>
      <c r="CI27" s="51">
        <f t="shared" si="19"/>
        <v>0</v>
      </c>
      <c r="CJ27" s="51">
        <f t="shared" si="19"/>
        <v>0</v>
      </c>
      <c r="CK27" s="51">
        <f t="shared" si="19"/>
        <v>0</v>
      </c>
      <c r="CL27" s="51">
        <f t="shared" si="19"/>
        <v>0</v>
      </c>
      <c r="CM27" s="51">
        <f t="shared" si="19"/>
        <v>0</v>
      </c>
      <c r="CN27" s="51">
        <f t="shared" si="19"/>
        <v>0</v>
      </c>
      <c r="CO27" s="51">
        <f t="shared" si="19"/>
        <v>0</v>
      </c>
      <c r="CP27" s="51">
        <f t="shared" si="19"/>
        <v>0</v>
      </c>
      <c r="CQ27" s="51">
        <f t="shared" si="19"/>
        <v>0</v>
      </c>
      <c r="CR27" s="51">
        <f t="shared" si="19"/>
        <v>0</v>
      </c>
      <c r="CS27" s="51">
        <f t="shared" si="19"/>
        <v>0</v>
      </c>
      <c r="CT27" s="51">
        <f t="shared" si="19"/>
        <v>0</v>
      </c>
      <c r="CU27" s="51">
        <f t="shared" si="19"/>
        <v>0</v>
      </c>
      <c r="CV27" s="51">
        <f t="shared" si="19"/>
        <v>0</v>
      </c>
      <c r="CW27" s="51">
        <f t="shared" si="19"/>
        <v>0</v>
      </c>
      <c r="CX27" s="51">
        <f t="shared" si="19"/>
        <v>0</v>
      </c>
      <c r="CY27" s="51">
        <f t="shared" si="19"/>
        <v>0</v>
      </c>
      <c r="CZ27" s="51">
        <f t="shared" si="19"/>
        <v>0</v>
      </c>
      <c r="DA27" s="51">
        <f t="shared" si="19"/>
        <v>0</v>
      </c>
      <c r="DB27" s="51">
        <f t="shared" si="19"/>
        <v>15</v>
      </c>
      <c r="DC27" s="51">
        <f t="shared" si="19"/>
        <v>5</v>
      </c>
      <c r="DD27" s="51">
        <f t="shared" si="19"/>
        <v>18.7</v>
      </c>
      <c r="DE27" s="51">
        <f t="shared" si="19"/>
        <v>0</v>
      </c>
      <c r="DF27" s="51">
        <f t="shared" si="19"/>
        <v>0</v>
      </c>
      <c r="DG27" s="53">
        <f t="shared" si="19"/>
        <v>0.9</v>
      </c>
      <c r="DH27" s="119">
        <f t="shared" si="19"/>
        <v>0</v>
      </c>
      <c r="DI27" s="53">
        <f t="shared" si="19"/>
        <v>0</v>
      </c>
      <c r="DJ27" s="51">
        <f t="shared" si="19"/>
        <v>0</v>
      </c>
      <c r="DK27" s="51">
        <f t="shared" si="19"/>
        <v>0</v>
      </c>
      <c r="DL27" s="51">
        <f t="shared" si="19"/>
        <v>0</v>
      </c>
      <c r="DM27" s="51">
        <f t="shared" si="19"/>
        <v>0</v>
      </c>
      <c r="DN27" s="51">
        <f t="shared" si="19"/>
        <v>0</v>
      </c>
      <c r="DO27" s="51">
        <f t="shared" si="19"/>
        <v>0</v>
      </c>
      <c r="DP27" s="51">
        <f t="shared" si="19"/>
        <v>5.96</v>
      </c>
      <c r="DQ27" s="51">
        <f t="shared" si="19"/>
        <v>135.2</v>
      </c>
      <c r="DR27" s="51">
        <f t="shared" si="19"/>
        <v>0</v>
      </c>
      <c r="DS27" s="51">
        <f t="shared" si="19"/>
        <v>0</v>
      </c>
      <c r="DT27" s="51">
        <f t="shared" si="19"/>
        <v>0</v>
      </c>
      <c r="DU27" s="51">
        <f t="shared" si="19"/>
        <v>0</v>
      </c>
      <c r="DV27" s="51">
        <f t="shared" si="19"/>
        <v>0</v>
      </c>
      <c r="DW27" s="51">
        <f t="shared" si="19"/>
        <v>0.8</v>
      </c>
      <c r="DX27" s="183">
        <f>SUM(AX27:DW27)</f>
        <v>586.76</v>
      </c>
      <c r="DY27" s="181">
        <f>SUM(DX27,AW27)</f>
        <v>898.0999999999999</v>
      </c>
      <c r="DZ27" s="120">
        <f>SUM(DZ23:DZ26)</f>
        <v>20300.398</v>
      </c>
      <c r="EA27" s="120">
        <f>SUM(EA23:EA26)</f>
        <v>18275</v>
      </c>
    </row>
    <row r="28" spans="2:131" ht="54" customHeight="1">
      <c r="B28" s="37" t="s">
        <v>127</v>
      </c>
      <c r="C28" s="124"/>
      <c r="D28" s="39"/>
      <c r="E28" s="39"/>
      <c r="F28" s="40"/>
      <c r="G28" s="39"/>
      <c r="H28" s="39"/>
      <c r="I28" s="39"/>
      <c r="J28" s="41"/>
      <c r="K28" s="38">
        <v>1.2</v>
      </c>
      <c r="L28" s="41"/>
      <c r="M28" s="41">
        <v>1.5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>
        <v>1</v>
      </c>
      <c r="AE28" s="42"/>
      <c r="AF28" s="42"/>
      <c r="AG28" s="42"/>
      <c r="AH28" s="42"/>
      <c r="AI28" s="42">
        <v>0.1</v>
      </c>
      <c r="AJ28" s="42"/>
      <c r="AK28" s="42"/>
      <c r="AL28" s="42"/>
      <c r="AM28" s="42"/>
      <c r="AN28" s="42"/>
      <c r="AO28" s="42"/>
      <c r="AP28" s="42">
        <v>0.5</v>
      </c>
      <c r="AQ28" s="42"/>
      <c r="AR28" s="42"/>
      <c r="AS28" s="42"/>
      <c r="AT28" s="42"/>
      <c r="AU28" s="42"/>
      <c r="AV28" s="42"/>
      <c r="AW28" s="157">
        <f t="shared" si="16"/>
        <v>4.300000000000001</v>
      </c>
      <c r="AX28" s="44">
        <v>0.3</v>
      </c>
      <c r="AY28" s="45"/>
      <c r="AZ28" s="45"/>
      <c r="BA28" s="46"/>
      <c r="BB28" s="46"/>
      <c r="BC28" s="46"/>
      <c r="BD28" s="46"/>
      <c r="BE28" s="46"/>
      <c r="BF28" s="42">
        <v>0.3</v>
      </c>
      <c r="BG28" s="46"/>
      <c r="BH28" s="42"/>
      <c r="BI28" s="42">
        <v>7</v>
      </c>
      <c r="BJ28" s="42"/>
      <c r="BK28" s="46"/>
      <c r="BL28" s="42">
        <v>6.5</v>
      </c>
      <c r="BM28" s="205"/>
      <c r="BN28" s="44"/>
      <c r="BO28" s="46"/>
      <c r="BP28" s="46"/>
      <c r="BQ28" s="46"/>
      <c r="BR28" s="46"/>
      <c r="BS28" s="46"/>
      <c r="BT28" s="46"/>
      <c r="BU28" s="42"/>
      <c r="BV28" s="42"/>
      <c r="BW28" s="42"/>
      <c r="BX28" s="42"/>
      <c r="BY28" s="42"/>
      <c r="BZ28" s="42"/>
      <c r="CA28" s="46"/>
      <c r="CB28" s="45"/>
      <c r="CC28" s="45"/>
      <c r="CD28" s="45"/>
      <c r="CE28" s="45"/>
      <c r="CF28" s="47"/>
      <c r="CG28" s="42"/>
      <c r="CH28" s="42"/>
      <c r="CI28" s="42"/>
      <c r="CJ28" s="42"/>
      <c r="CK28" s="42"/>
      <c r="CL28" s="42"/>
      <c r="CM28" s="46"/>
      <c r="CN28" s="42"/>
      <c r="CO28" s="42"/>
      <c r="CP28" s="42"/>
      <c r="CQ28" s="42"/>
      <c r="CR28" s="42"/>
      <c r="CS28" s="42"/>
      <c r="CT28" s="42"/>
      <c r="CU28" s="42"/>
      <c r="CV28" s="46"/>
      <c r="CW28" s="42"/>
      <c r="CX28" s="42"/>
      <c r="CY28" s="42"/>
      <c r="CZ28" s="42"/>
      <c r="DA28" s="42"/>
      <c r="DB28" s="42"/>
      <c r="DC28" s="42">
        <v>11</v>
      </c>
      <c r="DD28" s="42"/>
      <c r="DE28" s="42"/>
      <c r="DF28" s="42"/>
      <c r="DG28" s="46"/>
      <c r="DH28" s="42"/>
      <c r="DI28" s="47"/>
      <c r="DJ28" s="42"/>
      <c r="DK28" s="42"/>
      <c r="DL28" s="42"/>
      <c r="DM28" s="42"/>
      <c r="DN28" s="42"/>
      <c r="DO28" s="42"/>
      <c r="DP28" s="46"/>
      <c r="DQ28" s="42"/>
      <c r="DR28" s="42"/>
      <c r="DS28" s="42"/>
      <c r="DT28" s="42"/>
      <c r="DU28" s="42"/>
      <c r="DV28" s="42"/>
      <c r="DW28" s="42"/>
      <c r="DX28" s="157">
        <f t="shared" si="8"/>
        <v>25.1</v>
      </c>
      <c r="DY28" s="158">
        <f t="shared" si="11"/>
        <v>29.400000000000002</v>
      </c>
      <c r="DZ28" s="49">
        <v>735</v>
      </c>
      <c r="EA28" s="49">
        <v>520</v>
      </c>
    </row>
    <row r="29" spans="2:131" ht="54" customHeight="1" thickBot="1">
      <c r="B29" s="50" t="s">
        <v>128</v>
      </c>
      <c r="C29" s="125">
        <f aca="true" t="shared" si="20" ref="C29:BN29">SUM(C28:C28)</f>
        <v>0</v>
      </c>
      <c r="D29" s="76">
        <f t="shared" si="20"/>
        <v>0</v>
      </c>
      <c r="E29" s="76">
        <f t="shared" si="20"/>
        <v>0</v>
      </c>
      <c r="F29" s="76">
        <f t="shared" si="20"/>
        <v>0</v>
      </c>
      <c r="G29" s="76">
        <f t="shared" si="20"/>
        <v>0</v>
      </c>
      <c r="H29" s="76">
        <f t="shared" si="20"/>
        <v>0</v>
      </c>
      <c r="I29" s="76">
        <f t="shared" si="20"/>
        <v>0</v>
      </c>
      <c r="J29" s="76">
        <f t="shared" si="20"/>
        <v>0</v>
      </c>
      <c r="K29" s="76">
        <f t="shared" si="20"/>
        <v>1.2</v>
      </c>
      <c r="L29" s="76">
        <f t="shared" si="20"/>
        <v>0</v>
      </c>
      <c r="M29" s="76">
        <f t="shared" si="20"/>
        <v>1.5</v>
      </c>
      <c r="N29" s="76">
        <f t="shared" si="20"/>
        <v>0</v>
      </c>
      <c r="O29" s="76">
        <f t="shared" si="20"/>
        <v>0</v>
      </c>
      <c r="P29" s="76">
        <f t="shared" si="20"/>
        <v>0</v>
      </c>
      <c r="Q29" s="76">
        <f t="shared" si="20"/>
        <v>0</v>
      </c>
      <c r="R29" s="76">
        <f t="shared" si="20"/>
        <v>0</v>
      </c>
      <c r="S29" s="76">
        <f t="shared" si="20"/>
        <v>0</v>
      </c>
      <c r="T29" s="76">
        <f t="shared" si="20"/>
        <v>0</v>
      </c>
      <c r="U29" s="76">
        <f t="shared" si="20"/>
        <v>0</v>
      </c>
      <c r="V29" s="76">
        <f t="shared" si="20"/>
        <v>0</v>
      </c>
      <c r="W29" s="76">
        <f t="shared" si="20"/>
        <v>0</v>
      </c>
      <c r="X29" s="76">
        <f t="shared" si="20"/>
        <v>0</v>
      </c>
      <c r="Y29" s="76">
        <f t="shared" si="20"/>
        <v>0</v>
      </c>
      <c r="Z29" s="76">
        <f t="shared" si="20"/>
        <v>0</v>
      </c>
      <c r="AA29" s="76">
        <f t="shared" si="20"/>
        <v>0</v>
      </c>
      <c r="AB29" s="76">
        <f t="shared" si="20"/>
        <v>0</v>
      </c>
      <c r="AC29" s="76">
        <f t="shared" si="20"/>
        <v>0</v>
      </c>
      <c r="AD29" s="76">
        <f t="shared" si="20"/>
        <v>1</v>
      </c>
      <c r="AE29" s="76">
        <f t="shared" si="20"/>
        <v>0</v>
      </c>
      <c r="AF29" s="76">
        <f t="shared" si="20"/>
        <v>0</v>
      </c>
      <c r="AG29" s="76">
        <f t="shared" si="20"/>
        <v>0</v>
      </c>
      <c r="AH29" s="76">
        <f t="shared" si="20"/>
        <v>0</v>
      </c>
      <c r="AI29" s="76">
        <f t="shared" si="20"/>
        <v>0.1</v>
      </c>
      <c r="AJ29" s="76">
        <f t="shared" si="20"/>
        <v>0</v>
      </c>
      <c r="AK29" s="76">
        <f t="shared" si="20"/>
        <v>0</v>
      </c>
      <c r="AL29" s="76">
        <f t="shared" si="20"/>
        <v>0</v>
      </c>
      <c r="AM29" s="76">
        <f t="shared" si="20"/>
        <v>0</v>
      </c>
      <c r="AN29" s="76">
        <f t="shared" si="20"/>
        <v>0</v>
      </c>
      <c r="AO29" s="76">
        <f t="shared" si="20"/>
        <v>0</v>
      </c>
      <c r="AP29" s="76">
        <f t="shared" si="20"/>
        <v>0.5</v>
      </c>
      <c r="AQ29" s="76">
        <f t="shared" si="20"/>
        <v>0</v>
      </c>
      <c r="AR29" s="76">
        <f t="shared" si="20"/>
        <v>0</v>
      </c>
      <c r="AS29" s="76">
        <f t="shared" si="20"/>
        <v>0</v>
      </c>
      <c r="AT29" s="76">
        <f t="shared" si="20"/>
        <v>0</v>
      </c>
      <c r="AU29" s="76">
        <f t="shared" si="20"/>
        <v>0</v>
      </c>
      <c r="AV29" s="76">
        <f t="shared" si="20"/>
        <v>0</v>
      </c>
      <c r="AW29" s="128">
        <f t="shared" si="20"/>
        <v>4.300000000000001</v>
      </c>
      <c r="AX29" s="131">
        <f t="shared" si="20"/>
        <v>0.3</v>
      </c>
      <c r="AY29" s="78">
        <f t="shared" si="20"/>
        <v>0</v>
      </c>
      <c r="AZ29" s="78">
        <f t="shared" si="20"/>
        <v>0</v>
      </c>
      <c r="BA29" s="78">
        <f t="shared" si="20"/>
        <v>0</v>
      </c>
      <c r="BB29" s="78">
        <f t="shared" si="20"/>
        <v>0</v>
      </c>
      <c r="BC29" s="78">
        <f t="shared" si="20"/>
        <v>0</v>
      </c>
      <c r="BD29" s="78">
        <f t="shared" si="20"/>
        <v>0</v>
      </c>
      <c r="BE29" s="78">
        <f t="shared" si="20"/>
        <v>0</v>
      </c>
      <c r="BF29" s="78">
        <f t="shared" si="20"/>
        <v>0.3</v>
      </c>
      <c r="BG29" s="78">
        <f t="shared" si="20"/>
        <v>0</v>
      </c>
      <c r="BH29" s="78">
        <f t="shared" si="20"/>
        <v>0</v>
      </c>
      <c r="BI29" s="78">
        <f t="shared" si="20"/>
        <v>7</v>
      </c>
      <c r="BJ29" s="78">
        <f t="shared" si="20"/>
        <v>0</v>
      </c>
      <c r="BK29" s="78">
        <f t="shared" si="20"/>
        <v>0</v>
      </c>
      <c r="BL29" s="78">
        <f t="shared" si="20"/>
        <v>6.5</v>
      </c>
      <c r="BM29" s="208">
        <f t="shared" si="20"/>
        <v>0</v>
      </c>
      <c r="BN29" s="125">
        <f t="shared" si="20"/>
        <v>0</v>
      </c>
      <c r="BO29" s="78">
        <f aca="true" t="shared" si="21" ref="BO29:DW29">SUM(BO28:BO28)</f>
        <v>0</v>
      </c>
      <c r="BP29" s="78">
        <f t="shared" si="21"/>
        <v>0</v>
      </c>
      <c r="BQ29" s="78">
        <f t="shared" si="21"/>
        <v>0</v>
      </c>
      <c r="BR29" s="78">
        <f t="shared" si="21"/>
        <v>0</v>
      </c>
      <c r="BS29" s="78">
        <f t="shared" si="21"/>
        <v>0</v>
      </c>
      <c r="BT29" s="78">
        <f t="shared" si="21"/>
        <v>0</v>
      </c>
      <c r="BU29" s="78">
        <f t="shared" si="21"/>
        <v>0</v>
      </c>
      <c r="BV29" s="78">
        <f t="shared" si="21"/>
        <v>0</v>
      </c>
      <c r="BW29" s="78">
        <f t="shared" si="21"/>
        <v>0</v>
      </c>
      <c r="BX29" s="78">
        <f t="shared" si="21"/>
        <v>0</v>
      </c>
      <c r="BY29" s="78">
        <f t="shared" si="21"/>
        <v>0</v>
      </c>
      <c r="BZ29" s="78">
        <f t="shared" si="21"/>
        <v>0</v>
      </c>
      <c r="CA29" s="78">
        <f t="shared" si="21"/>
        <v>0</v>
      </c>
      <c r="CB29" s="78">
        <f t="shared" si="21"/>
        <v>0</v>
      </c>
      <c r="CC29" s="78">
        <f t="shared" si="21"/>
        <v>0</v>
      </c>
      <c r="CD29" s="78">
        <f t="shared" si="21"/>
        <v>0</v>
      </c>
      <c r="CE29" s="78">
        <f t="shared" si="21"/>
        <v>0</v>
      </c>
      <c r="CF29" s="78">
        <f t="shared" si="21"/>
        <v>0</v>
      </c>
      <c r="CG29" s="78">
        <f t="shared" si="21"/>
        <v>0</v>
      </c>
      <c r="CH29" s="78">
        <f t="shared" si="21"/>
        <v>0</v>
      </c>
      <c r="CI29" s="78">
        <f t="shared" si="21"/>
        <v>0</v>
      </c>
      <c r="CJ29" s="78">
        <f t="shared" si="21"/>
        <v>0</v>
      </c>
      <c r="CK29" s="78">
        <f t="shared" si="21"/>
        <v>0</v>
      </c>
      <c r="CL29" s="78">
        <f t="shared" si="21"/>
        <v>0</v>
      </c>
      <c r="CM29" s="78">
        <f t="shared" si="21"/>
        <v>0</v>
      </c>
      <c r="CN29" s="78">
        <f t="shared" si="21"/>
        <v>0</v>
      </c>
      <c r="CO29" s="78">
        <f t="shared" si="21"/>
        <v>0</v>
      </c>
      <c r="CP29" s="78">
        <f t="shared" si="21"/>
        <v>0</v>
      </c>
      <c r="CQ29" s="78">
        <f t="shared" si="21"/>
        <v>0</v>
      </c>
      <c r="CR29" s="78">
        <f t="shared" si="21"/>
        <v>0</v>
      </c>
      <c r="CS29" s="78">
        <f t="shared" si="21"/>
        <v>0</v>
      </c>
      <c r="CT29" s="78">
        <f t="shared" si="21"/>
        <v>0</v>
      </c>
      <c r="CU29" s="78">
        <f t="shared" si="21"/>
        <v>0</v>
      </c>
      <c r="CV29" s="78">
        <f t="shared" si="21"/>
        <v>0</v>
      </c>
      <c r="CW29" s="78">
        <f t="shared" si="21"/>
        <v>0</v>
      </c>
      <c r="CX29" s="78">
        <f t="shared" si="21"/>
        <v>0</v>
      </c>
      <c r="CY29" s="78">
        <f t="shared" si="21"/>
        <v>0</v>
      </c>
      <c r="CZ29" s="78">
        <f t="shared" si="21"/>
        <v>0</v>
      </c>
      <c r="DA29" s="78">
        <f t="shared" si="21"/>
        <v>0</v>
      </c>
      <c r="DB29" s="78">
        <f t="shared" si="21"/>
        <v>0</v>
      </c>
      <c r="DC29" s="78">
        <f t="shared" si="21"/>
        <v>11</v>
      </c>
      <c r="DD29" s="78">
        <f t="shared" si="21"/>
        <v>0</v>
      </c>
      <c r="DE29" s="78">
        <f t="shared" si="21"/>
        <v>0</v>
      </c>
      <c r="DF29" s="78">
        <f t="shared" si="21"/>
        <v>0</v>
      </c>
      <c r="DG29" s="78">
        <f t="shared" si="21"/>
        <v>0</v>
      </c>
      <c r="DH29" s="78">
        <f t="shared" si="21"/>
        <v>0</v>
      </c>
      <c r="DI29" s="78">
        <f t="shared" si="21"/>
        <v>0</v>
      </c>
      <c r="DJ29" s="78">
        <f t="shared" si="21"/>
        <v>0</v>
      </c>
      <c r="DK29" s="78">
        <f t="shared" si="21"/>
        <v>0</v>
      </c>
      <c r="DL29" s="78">
        <f t="shared" si="21"/>
        <v>0</v>
      </c>
      <c r="DM29" s="78">
        <f t="shared" si="21"/>
        <v>0</v>
      </c>
      <c r="DN29" s="78">
        <f t="shared" si="21"/>
        <v>0</v>
      </c>
      <c r="DO29" s="78">
        <f t="shared" si="21"/>
        <v>0</v>
      </c>
      <c r="DP29" s="78">
        <f t="shared" si="21"/>
        <v>0</v>
      </c>
      <c r="DQ29" s="78">
        <f t="shared" si="21"/>
        <v>0</v>
      </c>
      <c r="DR29" s="78">
        <f t="shared" si="21"/>
        <v>0</v>
      </c>
      <c r="DS29" s="78">
        <f t="shared" si="21"/>
        <v>0</v>
      </c>
      <c r="DT29" s="78">
        <f t="shared" si="21"/>
        <v>0</v>
      </c>
      <c r="DU29" s="78">
        <f t="shared" si="21"/>
        <v>0</v>
      </c>
      <c r="DV29" s="78">
        <f t="shared" si="21"/>
        <v>0</v>
      </c>
      <c r="DW29" s="78">
        <f t="shared" si="21"/>
        <v>0</v>
      </c>
      <c r="DX29" s="190">
        <f t="shared" si="8"/>
        <v>25.1</v>
      </c>
      <c r="DY29" s="191">
        <f t="shared" si="11"/>
        <v>29.400000000000002</v>
      </c>
      <c r="DZ29" s="95">
        <f>SUM(DZ28)</f>
        <v>735</v>
      </c>
      <c r="EA29" s="95">
        <f>SUM(EA28)</f>
        <v>520</v>
      </c>
    </row>
    <row r="30" spans="2:131" ht="54" customHeight="1" thickBot="1">
      <c r="B30" s="122" t="s">
        <v>156</v>
      </c>
      <c r="C30" s="192">
        <f>SUM(C29,C27,C22,C20,C17,C13)</f>
        <v>0</v>
      </c>
      <c r="D30" s="193">
        <f aca="true" t="shared" si="22" ref="D30:BO30">SUM(D29,D27,D22,D20,D17,D13)</f>
        <v>0</v>
      </c>
      <c r="E30" s="193">
        <f t="shared" si="22"/>
        <v>0</v>
      </c>
      <c r="F30" s="193">
        <f t="shared" si="22"/>
        <v>12</v>
      </c>
      <c r="G30" s="193">
        <f t="shared" si="22"/>
        <v>0</v>
      </c>
      <c r="H30" s="193">
        <f t="shared" si="22"/>
        <v>0</v>
      </c>
      <c r="I30" s="193">
        <f t="shared" si="22"/>
        <v>0.1</v>
      </c>
      <c r="J30" s="193">
        <f t="shared" si="22"/>
        <v>0</v>
      </c>
      <c r="K30" s="193">
        <f t="shared" si="22"/>
        <v>129.97</v>
      </c>
      <c r="L30" s="193">
        <f t="shared" si="22"/>
        <v>7.49</v>
      </c>
      <c r="M30" s="193">
        <f t="shared" si="22"/>
        <v>111.41999999999999</v>
      </c>
      <c r="N30" s="193">
        <f t="shared" si="22"/>
        <v>0</v>
      </c>
      <c r="O30" s="193">
        <f t="shared" si="22"/>
        <v>0</v>
      </c>
      <c r="P30" s="193">
        <f t="shared" si="22"/>
        <v>0.75</v>
      </c>
      <c r="Q30" s="193">
        <f t="shared" si="22"/>
        <v>0</v>
      </c>
      <c r="R30" s="193">
        <f t="shared" si="22"/>
        <v>0</v>
      </c>
      <c r="S30" s="193">
        <f t="shared" si="22"/>
        <v>0</v>
      </c>
      <c r="T30" s="193">
        <f t="shared" si="22"/>
        <v>0</v>
      </c>
      <c r="U30" s="193">
        <f t="shared" si="22"/>
        <v>0</v>
      </c>
      <c r="V30" s="193">
        <f t="shared" si="22"/>
        <v>0</v>
      </c>
      <c r="W30" s="193">
        <f t="shared" si="22"/>
        <v>10.2</v>
      </c>
      <c r="X30" s="193">
        <f t="shared" si="22"/>
        <v>0</v>
      </c>
      <c r="Y30" s="193">
        <f t="shared" si="22"/>
        <v>0</v>
      </c>
      <c r="Z30" s="193">
        <f t="shared" si="22"/>
        <v>0</v>
      </c>
      <c r="AA30" s="193">
        <f t="shared" si="22"/>
        <v>5.859999999999999</v>
      </c>
      <c r="AB30" s="193">
        <f t="shared" si="22"/>
        <v>0</v>
      </c>
      <c r="AC30" s="193">
        <f t="shared" si="22"/>
        <v>0</v>
      </c>
      <c r="AD30" s="193">
        <f t="shared" si="22"/>
        <v>1</v>
      </c>
      <c r="AE30" s="193">
        <f t="shared" si="22"/>
        <v>0</v>
      </c>
      <c r="AF30" s="193">
        <f t="shared" si="22"/>
        <v>0</v>
      </c>
      <c r="AG30" s="193">
        <f t="shared" si="22"/>
        <v>0</v>
      </c>
      <c r="AH30" s="193">
        <f t="shared" si="22"/>
        <v>0</v>
      </c>
      <c r="AI30" s="193">
        <f t="shared" si="22"/>
        <v>38.27</v>
      </c>
      <c r="AJ30" s="193">
        <f t="shared" si="22"/>
        <v>0</v>
      </c>
      <c r="AK30" s="193">
        <f t="shared" si="22"/>
        <v>0</v>
      </c>
      <c r="AL30" s="193">
        <f t="shared" si="22"/>
        <v>0</v>
      </c>
      <c r="AM30" s="193">
        <f t="shared" si="22"/>
        <v>0</v>
      </c>
      <c r="AN30" s="193">
        <f t="shared" si="22"/>
        <v>0</v>
      </c>
      <c r="AO30" s="193">
        <f t="shared" si="22"/>
        <v>0</v>
      </c>
      <c r="AP30" s="193">
        <f t="shared" si="22"/>
        <v>34.26</v>
      </c>
      <c r="AQ30" s="193">
        <f t="shared" si="22"/>
        <v>0</v>
      </c>
      <c r="AR30" s="193">
        <f t="shared" si="22"/>
        <v>0</v>
      </c>
      <c r="AS30" s="193">
        <f t="shared" si="22"/>
        <v>0</v>
      </c>
      <c r="AT30" s="193">
        <f t="shared" si="22"/>
        <v>0</v>
      </c>
      <c r="AU30" s="193">
        <f t="shared" si="22"/>
        <v>0</v>
      </c>
      <c r="AV30" s="193">
        <f t="shared" si="22"/>
        <v>0</v>
      </c>
      <c r="AW30" s="194">
        <f>SUM(AW29,AW27,AW22,AW20,AW17,AW13)</f>
        <v>351.32</v>
      </c>
      <c r="AX30" s="192">
        <f t="shared" si="22"/>
        <v>32.3</v>
      </c>
      <c r="AY30" s="193">
        <f t="shared" si="22"/>
        <v>0</v>
      </c>
      <c r="AZ30" s="193">
        <f t="shared" si="22"/>
        <v>0</v>
      </c>
      <c r="BA30" s="193">
        <f t="shared" si="22"/>
        <v>0</v>
      </c>
      <c r="BB30" s="193">
        <f t="shared" si="22"/>
        <v>0</v>
      </c>
      <c r="BC30" s="193">
        <f t="shared" si="22"/>
        <v>0</v>
      </c>
      <c r="BD30" s="193">
        <f t="shared" si="22"/>
        <v>0</v>
      </c>
      <c r="BE30" s="193">
        <f t="shared" si="22"/>
        <v>0</v>
      </c>
      <c r="BF30" s="193">
        <f t="shared" si="22"/>
        <v>4.640000000000001</v>
      </c>
      <c r="BG30" s="193">
        <f t="shared" si="22"/>
        <v>0.55</v>
      </c>
      <c r="BH30" s="193">
        <f t="shared" si="22"/>
        <v>0</v>
      </c>
      <c r="BI30" s="193">
        <f t="shared" si="22"/>
        <v>60.8</v>
      </c>
      <c r="BJ30" s="193">
        <f t="shared" si="22"/>
        <v>0</v>
      </c>
      <c r="BK30" s="193">
        <f t="shared" si="22"/>
        <v>0.9</v>
      </c>
      <c r="BL30" s="193">
        <f t="shared" si="22"/>
        <v>320.51000000000005</v>
      </c>
      <c r="BM30" s="194">
        <f t="shared" si="22"/>
        <v>4.5</v>
      </c>
      <c r="BN30" s="192">
        <f t="shared" si="22"/>
        <v>71.4</v>
      </c>
      <c r="BO30" s="193">
        <f t="shared" si="22"/>
        <v>0</v>
      </c>
      <c r="BP30" s="193">
        <f aca="true" t="shared" si="23" ref="BP30:EA30">SUM(BP29,BP27,BP22,BP20,BP17,BP13)</f>
        <v>0</v>
      </c>
      <c r="BQ30" s="193">
        <f t="shared" si="23"/>
        <v>0</v>
      </c>
      <c r="BR30" s="193">
        <f t="shared" si="23"/>
        <v>0</v>
      </c>
      <c r="BS30" s="193">
        <f t="shared" si="23"/>
        <v>0</v>
      </c>
      <c r="BT30" s="193">
        <f t="shared" si="23"/>
        <v>0</v>
      </c>
      <c r="BU30" s="193">
        <f t="shared" si="23"/>
        <v>0</v>
      </c>
      <c r="BV30" s="193">
        <f t="shared" si="23"/>
        <v>0</v>
      </c>
      <c r="BW30" s="193">
        <f t="shared" si="23"/>
        <v>0</v>
      </c>
      <c r="BX30" s="193">
        <f t="shared" si="23"/>
        <v>0</v>
      </c>
      <c r="BY30" s="193">
        <f t="shared" si="23"/>
        <v>12.7</v>
      </c>
      <c r="BZ30" s="193">
        <f t="shared" si="23"/>
        <v>13.2</v>
      </c>
      <c r="CA30" s="193">
        <f t="shared" si="23"/>
        <v>1.9</v>
      </c>
      <c r="CB30" s="193">
        <f t="shared" si="23"/>
        <v>0</v>
      </c>
      <c r="CC30" s="193">
        <f t="shared" si="23"/>
        <v>0</v>
      </c>
      <c r="CD30" s="193">
        <f t="shared" si="23"/>
        <v>0</v>
      </c>
      <c r="CE30" s="193">
        <f t="shared" si="23"/>
        <v>0</v>
      </c>
      <c r="CF30" s="193">
        <f t="shared" si="23"/>
        <v>0</v>
      </c>
      <c r="CG30" s="193">
        <f t="shared" si="23"/>
        <v>0</v>
      </c>
      <c r="CH30" s="193">
        <f t="shared" si="23"/>
        <v>0</v>
      </c>
      <c r="CI30" s="193">
        <f t="shared" si="23"/>
        <v>0</v>
      </c>
      <c r="CJ30" s="193">
        <f t="shared" si="23"/>
        <v>0</v>
      </c>
      <c r="CK30" s="193">
        <f t="shared" si="23"/>
        <v>0</v>
      </c>
      <c r="CL30" s="193">
        <f t="shared" si="23"/>
        <v>0</v>
      </c>
      <c r="CM30" s="193">
        <f t="shared" si="23"/>
        <v>0.1</v>
      </c>
      <c r="CN30" s="193">
        <f t="shared" si="23"/>
        <v>0</v>
      </c>
      <c r="CO30" s="193">
        <f t="shared" si="23"/>
        <v>0.1</v>
      </c>
      <c r="CP30" s="193">
        <f t="shared" si="23"/>
        <v>0.2</v>
      </c>
      <c r="CQ30" s="193">
        <f t="shared" si="23"/>
        <v>0</v>
      </c>
      <c r="CR30" s="193">
        <f t="shared" si="23"/>
        <v>0</v>
      </c>
      <c r="CS30" s="193">
        <f t="shared" si="23"/>
        <v>0</v>
      </c>
      <c r="CT30" s="193">
        <f t="shared" si="23"/>
        <v>0</v>
      </c>
      <c r="CU30" s="193">
        <f t="shared" si="23"/>
        <v>0</v>
      </c>
      <c r="CV30" s="193">
        <f t="shared" si="23"/>
        <v>0.1</v>
      </c>
      <c r="CW30" s="193">
        <f t="shared" si="23"/>
        <v>0</v>
      </c>
      <c r="CX30" s="193">
        <f t="shared" si="23"/>
        <v>0</v>
      </c>
      <c r="CY30" s="193">
        <f t="shared" si="23"/>
        <v>0</v>
      </c>
      <c r="CZ30" s="193">
        <f t="shared" si="23"/>
        <v>0</v>
      </c>
      <c r="DA30" s="193">
        <f t="shared" si="23"/>
        <v>0</v>
      </c>
      <c r="DB30" s="193">
        <f t="shared" si="23"/>
        <v>15</v>
      </c>
      <c r="DC30" s="193">
        <f t="shared" si="23"/>
        <v>16</v>
      </c>
      <c r="DD30" s="193">
        <f t="shared" si="23"/>
        <v>18.9</v>
      </c>
      <c r="DE30" s="193">
        <f t="shared" si="23"/>
        <v>0</v>
      </c>
      <c r="DF30" s="193">
        <f t="shared" si="23"/>
        <v>0</v>
      </c>
      <c r="DG30" s="193">
        <f t="shared" si="23"/>
        <v>0.9</v>
      </c>
      <c r="DH30" s="193">
        <f t="shared" si="23"/>
        <v>0</v>
      </c>
      <c r="DI30" s="193">
        <f t="shared" si="23"/>
        <v>0.9</v>
      </c>
      <c r="DJ30" s="193">
        <f t="shared" si="23"/>
        <v>0</v>
      </c>
      <c r="DK30" s="193">
        <f t="shared" si="23"/>
        <v>0</v>
      </c>
      <c r="DL30" s="193">
        <f t="shared" si="23"/>
        <v>0</v>
      </c>
      <c r="DM30" s="193">
        <f t="shared" si="23"/>
        <v>0</v>
      </c>
      <c r="DN30" s="193">
        <f t="shared" si="23"/>
        <v>0</v>
      </c>
      <c r="DO30" s="193">
        <f t="shared" si="23"/>
        <v>0</v>
      </c>
      <c r="DP30" s="193">
        <f t="shared" si="23"/>
        <v>5.96</v>
      </c>
      <c r="DQ30" s="193">
        <f t="shared" si="23"/>
        <v>136.7</v>
      </c>
      <c r="DR30" s="193">
        <f t="shared" si="23"/>
        <v>0</v>
      </c>
      <c r="DS30" s="193">
        <f t="shared" si="23"/>
        <v>0.30000000000000004</v>
      </c>
      <c r="DT30" s="193">
        <f t="shared" si="23"/>
        <v>0</v>
      </c>
      <c r="DU30" s="193">
        <f t="shared" si="23"/>
        <v>0</v>
      </c>
      <c r="DV30" s="193">
        <f t="shared" si="23"/>
        <v>0</v>
      </c>
      <c r="DW30" s="193">
        <f t="shared" si="23"/>
        <v>1</v>
      </c>
      <c r="DX30" s="194">
        <f t="shared" si="23"/>
        <v>719.5600000000001</v>
      </c>
      <c r="DY30" s="195">
        <f t="shared" si="23"/>
        <v>1070.8799999999999</v>
      </c>
      <c r="DZ30" s="123">
        <f t="shared" si="23"/>
        <v>22360.188</v>
      </c>
      <c r="EA30" s="123">
        <f t="shared" si="23"/>
        <v>19908.79</v>
      </c>
    </row>
    <row r="31" spans="2:132" ht="54" customHeight="1">
      <c r="B31" s="56"/>
      <c r="C31" s="3" t="s">
        <v>129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7"/>
      <c r="DY31" s="197"/>
      <c r="DZ31" s="5"/>
      <c r="EA31" s="5"/>
      <c r="EB31" s="5"/>
    </row>
  </sheetData>
  <mergeCells count="17">
    <mergeCell ref="AT3:AW3"/>
    <mergeCell ref="C4:AW4"/>
    <mergeCell ref="AT5:AV5"/>
    <mergeCell ref="AA5:AI5"/>
    <mergeCell ref="C5:Z5"/>
    <mergeCell ref="AJ5:AM5"/>
    <mergeCell ref="AN5:AS5"/>
    <mergeCell ref="AX4:BM4"/>
    <mergeCell ref="BN4:DX4"/>
    <mergeCell ref="DZ1:EA1"/>
    <mergeCell ref="CW5:DP5"/>
    <mergeCell ref="DQ5:DW5"/>
    <mergeCell ref="AX5:BG5"/>
    <mergeCell ref="CB5:CV5"/>
    <mergeCell ref="DY3:EA3"/>
    <mergeCell ref="BN5:CA5"/>
    <mergeCell ref="BI5:BM5"/>
  </mergeCells>
  <printOptions horizontalCentered="1"/>
  <pageMargins left="0.1968503937007874" right="0.1968503937007874" top="0.7874015748031497" bottom="0.7874015748031497" header="0" footer="0"/>
  <pageSetup fitToWidth="2" horizontalDpi="600" verticalDpi="600" orientation="portrait" paperSize="9" scale="33" r:id="rId3"/>
  <colBreaks count="1" manualBreakCount="1">
    <brk id="65" max="2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Z35"/>
  <sheetViews>
    <sheetView showOutlineSymbols="0" view="pageBreakPreview" zoomScale="50" zoomScaleNormal="87" zoomScaleSheetLayoutView="50" workbookViewId="0" topLeftCell="A1">
      <selection activeCell="AF39" sqref="AF39"/>
    </sheetView>
  </sheetViews>
  <sheetFormatPr defaultColWidth="9.00390625" defaultRowHeight="54" customHeight="1"/>
  <cols>
    <col min="1" max="1" width="1.625" style="2" customWidth="1"/>
    <col min="2" max="2" width="20.625" style="2" customWidth="1"/>
    <col min="3" max="3" width="12.625" style="2" customWidth="1"/>
    <col min="4" max="5" width="12.625" style="2" hidden="1" customWidth="1"/>
    <col min="6" max="6" width="12.625" style="2" customWidth="1"/>
    <col min="7" max="7" width="12.625" style="2" hidden="1" customWidth="1"/>
    <col min="8" max="8" width="12.625" style="2" customWidth="1"/>
    <col min="9" max="9" width="12.625" style="2" hidden="1" customWidth="1"/>
    <col min="10" max="10" width="12.625" style="2" customWidth="1"/>
    <col min="11" max="14" width="12.625" style="2" hidden="1" customWidth="1"/>
    <col min="15" max="15" width="12.625" style="2" customWidth="1"/>
    <col min="16" max="16" width="12.625" style="2" hidden="1" customWidth="1"/>
    <col min="17" max="17" width="12.625" style="2" customWidth="1"/>
    <col min="18" max="26" width="12.625" style="2" hidden="1" customWidth="1"/>
    <col min="27" max="28" width="12.625" style="2" customWidth="1"/>
    <col min="29" max="31" width="12.625" style="2" hidden="1" customWidth="1"/>
    <col min="32" max="32" width="12.625" style="2" customWidth="1"/>
    <col min="33" max="35" width="12.625" style="2" hidden="1" customWidth="1"/>
    <col min="36" max="36" width="12.625" style="2" customWidth="1"/>
    <col min="37" max="40" width="12.625" style="2" hidden="1" customWidth="1"/>
    <col min="41" max="43" width="12.625" style="2" customWidth="1"/>
    <col min="44" max="46" width="12.625" style="2" hidden="1" customWidth="1"/>
    <col min="47" max="48" width="12.625" style="2" customWidth="1"/>
    <col min="49" max="51" width="15.625" style="1" customWidth="1"/>
    <col min="52" max="52" width="1.625" style="2" customWidth="1"/>
    <col min="53" max="53" width="8.75390625" style="2" customWidth="1"/>
    <col min="54" max="16384" width="10.75390625" style="2" customWidth="1"/>
  </cols>
  <sheetData>
    <row r="1" spans="22:52" ht="54" customHeight="1">
      <c r="V1" s="1097" t="s">
        <v>695</v>
      </c>
      <c r="W1" s="1097"/>
      <c r="AX1" s="1146"/>
      <c r="AY1" s="1146"/>
      <c r="AZ1" s="3"/>
    </row>
    <row r="2" spans="2:32" ht="54" customHeight="1">
      <c r="B2" s="4" t="s">
        <v>1</v>
      </c>
      <c r="E2" s="426"/>
      <c r="AB2" s="496"/>
      <c r="AC2" s="496"/>
      <c r="AD2" s="496"/>
      <c r="AE2" s="496"/>
      <c r="AF2" s="496"/>
    </row>
    <row r="3" spans="1:52" ht="54" customHeight="1" thickBot="1">
      <c r="A3" s="979"/>
      <c r="B3" s="6" t="s">
        <v>739</v>
      </c>
      <c r="C3" s="979"/>
      <c r="D3" s="979"/>
      <c r="E3" s="979"/>
      <c r="F3" s="979"/>
      <c r="G3" s="979"/>
      <c r="H3" s="979"/>
      <c r="I3" s="979"/>
      <c r="J3" s="980"/>
      <c r="K3" s="981"/>
      <c r="L3" s="981"/>
      <c r="M3" s="981"/>
      <c r="N3" s="981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82"/>
      <c r="AC3" s="983"/>
      <c r="AD3" s="983"/>
      <c r="AE3" s="983"/>
      <c r="AF3" s="983"/>
      <c r="AG3" s="979"/>
      <c r="AH3" s="979"/>
      <c r="AI3" s="979"/>
      <c r="AJ3" s="979"/>
      <c r="AK3" s="979"/>
      <c r="AL3" s="979"/>
      <c r="AM3" s="979"/>
      <c r="AN3" s="979"/>
      <c r="AO3" s="979"/>
      <c r="AP3" s="979"/>
      <c r="AQ3" s="979"/>
      <c r="AR3" s="979"/>
      <c r="AS3" s="979"/>
      <c r="AT3" s="979"/>
      <c r="AU3" s="979"/>
      <c r="AW3" s="8"/>
      <c r="AZ3" s="979"/>
    </row>
    <row r="4" spans="1:52" ht="54" customHeight="1">
      <c r="A4" s="979"/>
      <c r="B4" s="885"/>
      <c r="C4" s="1169" t="s">
        <v>176</v>
      </c>
      <c r="D4" s="328"/>
      <c r="E4" s="328"/>
      <c r="F4" s="328"/>
      <c r="G4" s="328"/>
      <c r="H4" s="330"/>
      <c r="I4" s="1091" t="s">
        <v>177</v>
      </c>
      <c r="J4" s="1092"/>
      <c r="K4" s="1092"/>
      <c r="L4" s="1092"/>
      <c r="M4" s="1092"/>
      <c r="N4" s="1092"/>
      <c r="O4" s="1092"/>
      <c r="P4" s="1092"/>
      <c r="Q4" s="1092"/>
      <c r="R4" s="1092"/>
      <c r="S4" s="1092"/>
      <c r="T4" s="1092"/>
      <c r="U4" s="1092"/>
      <c r="V4" s="1092"/>
      <c r="W4" s="1092"/>
      <c r="X4" s="1092"/>
      <c r="Y4" s="1092"/>
      <c r="Z4" s="1092"/>
      <c r="AA4" s="1092"/>
      <c r="AB4" s="1092"/>
      <c r="AC4" s="1092"/>
      <c r="AD4" s="1092"/>
      <c r="AE4" s="1092"/>
      <c r="AF4" s="1092"/>
      <c r="AG4" s="1092"/>
      <c r="AH4" s="1092"/>
      <c r="AI4" s="1092"/>
      <c r="AJ4" s="1092"/>
      <c r="AK4" s="1092"/>
      <c r="AL4" s="1092"/>
      <c r="AM4" s="1092"/>
      <c r="AN4" s="1092"/>
      <c r="AO4" s="1092"/>
      <c r="AP4" s="1092"/>
      <c r="AQ4" s="1092"/>
      <c r="AR4" s="1092"/>
      <c r="AS4" s="1092"/>
      <c r="AT4" s="1092"/>
      <c r="AU4" s="1092"/>
      <c r="AV4" s="1096"/>
      <c r="AW4" s="10" t="s">
        <v>4</v>
      </c>
      <c r="AX4" s="11" t="s">
        <v>5</v>
      </c>
      <c r="AY4" s="11" t="s">
        <v>6</v>
      </c>
      <c r="AZ4" s="979"/>
    </row>
    <row r="5" spans="1:52" ht="54" customHeight="1">
      <c r="A5" s="979"/>
      <c r="B5" s="14" t="s">
        <v>7</v>
      </c>
      <c r="C5" s="1113" t="s">
        <v>416</v>
      </c>
      <c r="D5" s="305"/>
      <c r="E5" s="305"/>
      <c r="F5" s="1168"/>
      <c r="G5" s="229" t="s">
        <v>519</v>
      </c>
      <c r="H5" s="242"/>
      <c r="I5" s="1113" t="s">
        <v>179</v>
      </c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6"/>
      <c r="Y5" s="429" t="s">
        <v>180</v>
      </c>
      <c r="Z5" s="429" t="s">
        <v>180</v>
      </c>
      <c r="AA5" s="331" t="s">
        <v>180</v>
      </c>
      <c r="AB5" s="305"/>
      <c r="AC5" s="305"/>
      <c r="AD5" s="305"/>
      <c r="AE5" s="305"/>
      <c r="AF5" s="305"/>
      <c r="AG5" s="305"/>
      <c r="AH5" s="305"/>
      <c r="AI5" s="305"/>
      <c r="AJ5" s="305"/>
      <c r="AK5" s="504"/>
      <c r="AL5" s="505"/>
      <c r="AM5" s="429" t="s">
        <v>696</v>
      </c>
      <c r="AN5" s="429" t="s">
        <v>696</v>
      </c>
      <c r="AO5" s="331" t="s">
        <v>696</v>
      </c>
      <c r="AP5" s="305"/>
      <c r="AQ5" s="305"/>
      <c r="AR5" s="504"/>
      <c r="AS5" s="504"/>
      <c r="AT5" s="505"/>
      <c r="AU5" s="245"/>
      <c r="AV5" s="242"/>
      <c r="AW5" s="14" t="s">
        <v>15</v>
      </c>
      <c r="AX5" s="15" t="s">
        <v>15</v>
      </c>
      <c r="AY5" s="15" t="s">
        <v>15</v>
      </c>
      <c r="AZ5" s="979"/>
    </row>
    <row r="6" spans="1:52" ht="54" customHeight="1" thickBot="1">
      <c r="A6" s="979"/>
      <c r="B6" s="246"/>
      <c r="C6" s="313" t="s">
        <v>697</v>
      </c>
      <c r="D6" s="314" t="s">
        <v>698</v>
      </c>
      <c r="E6" s="439" t="s">
        <v>699</v>
      </c>
      <c r="F6" s="439" t="s">
        <v>700</v>
      </c>
      <c r="G6" s="439" t="s">
        <v>701</v>
      </c>
      <c r="H6" s="310" t="s">
        <v>126</v>
      </c>
      <c r="I6" s="439" t="s">
        <v>702</v>
      </c>
      <c r="J6" s="439" t="s">
        <v>703</v>
      </c>
      <c r="K6" s="439" t="s">
        <v>704</v>
      </c>
      <c r="L6" s="439" t="s">
        <v>705</v>
      </c>
      <c r="M6" s="439" t="s">
        <v>706</v>
      </c>
      <c r="N6" s="20" t="s">
        <v>707</v>
      </c>
      <c r="O6" s="308" t="s">
        <v>708</v>
      </c>
      <c r="P6" s="314" t="s">
        <v>709</v>
      </c>
      <c r="Q6" s="314" t="s">
        <v>710</v>
      </c>
      <c r="R6" s="314" t="s">
        <v>711</v>
      </c>
      <c r="S6" s="314" t="s">
        <v>712</v>
      </c>
      <c r="T6" s="314" t="s">
        <v>713</v>
      </c>
      <c r="U6" s="18" t="s">
        <v>714</v>
      </c>
      <c r="V6" s="314" t="s">
        <v>715</v>
      </c>
      <c r="W6" s="314" t="s">
        <v>716</v>
      </c>
      <c r="X6" s="18" t="s">
        <v>717</v>
      </c>
      <c r="Y6" s="17" t="s">
        <v>718</v>
      </c>
      <c r="Z6" s="313" t="s">
        <v>719</v>
      </c>
      <c r="AA6" s="308" t="s">
        <v>720</v>
      </c>
      <c r="AB6" s="248" t="s">
        <v>721</v>
      </c>
      <c r="AC6" s="248" t="s">
        <v>722</v>
      </c>
      <c r="AD6" s="248" t="s">
        <v>723</v>
      </c>
      <c r="AE6" s="248" t="s">
        <v>668</v>
      </c>
      <c r="AF6" s="248" t="s">
        <v>724</v>
      </c>
      <c r="AG6" s="308" t="s">
        <v>725</v>
      </c>
      <c r="AH6" s="17" t="s">
        <v>726</v>
      </c>
      <c r="AI6" s="308" t="s">
        <v>727</v>
      </c>
      <c r="AJ6" s="250" t="s">
        <v>728</v>
      </c>
      <c r="AK6" s="250" t="s">
        <v>729</v>
      </c>
      <c r="AL6" s="250" t="s">
        <v>730</v>
      </c>
      <c r="AM6" s="314" t="s">
        <v>731</v>
      </c>
      <c r="AN6" s="18" t="s">
        <v>732</v>
      </c>
      <c r="AO6" s="442" t="s">
        <v>733</v>
      </c>
      <c r="AP6" s="314" t="s">
        <v>734</v>
      </c>
      <c r="AQ6" s="18" t="s">
        <v>735</v>
      </c>
      <c r="AR6" s="23" t="s">
        <v>736</v>
      </c>
      <c r="AS6" s="18" t="s">
        <v>737</v>
      </c>
      <c r="AT6" s="18" t="s">
        <v>738</v>
      </c>
      <c r="AU6" s="715" t="s">
        <v>64</v>
      </c>
      <c r="AV6" s="712" t="s">
        <v>126</v>
      </c>
      <c r="AW6" s="35" t="s">
        <v>740</v>
      </c>
      <c r="AX6" s="36" t="s">
        <v>741</v>
      </c>
      <c r="AY6" s="36" t="s">
        <v>741</v>
      </c>
      <c r="AZ6" s="979"/>
    </row>
    <row r="7" spans="1:52" ht="54" customHeight="1">
      <c r="A7" s="979"/>
      <c r="B7" s="37" t="s">
        <v>141</v>
      </c>
      <c r="C7" s="40"/>
      <c r="D7" s="40"/>
      <c r="E7" s="40"/>
      <c r="F7" s="40"/>
      <c r="G7" s="40"/>
      <c r="H7" s="269">
        <f aca="true" t="shared" si="0" ref="H7:H16">SUM(C7:G7)</f>
        <v>0</v>
      </c>
      <c r="I7" s="460"/>
      <c r="J7" s="40"/>
      <c r="K7" s="40"/>
      <c r="L7" s="40"/>
      <c r="M7" s="40"/>
      <c r="N7" s="40"/>
      <c r="O7" s="41"/>
      <c r="P7" s="366"/>
      <c r="Q7" s="38"/>
      <c r="R7" s="40"/>
      <c r="S7" s="40"/>
      <c r="T7" s="40"/>
      <c r="U7" s="40"/>
      <c r="V7" s="40"/>
      <c r="W7" s="40"/>
      <c r="X7" s="40"/>
      <c r="Y7" s="40"/>
      <c r="Z7" s="38"/>
      <c r="AA7" s="41"/>
      <c r="AB7" s="38"/>
      <c r="AC7" s="38"/>
      <c r="AD7" s="38"/>
      <c r="AE7" s="38"/>
      <c r="AF7" s="38"/>
      <c r="AG7" s="38"/>
      <c r="AH7" s="40"/>
      <c r="AI7" s="40"/>
      <c r="AJ7" s="40"/>
      <c r="AK7" s="40"/>
      <c r="AL7" s="40"/>
      <c r="AM7" s="40"/>
      <c r="AN7" s="40"/>
      <c r="AO7" s="360"/>
      <c r="AP7" s="41"/>
      <c r="AQ7" s="366"/>
      <c r="AR7" s="366"/>
      <c r="AS7" s="366"/>
      <c r="AT7" s="366"/>
      <c r="AU7" s="41">
        <v>1</v>
      </c>
      <c r="AV7" s="932">
        <f aca="true" t="shared" si="1" ref="AV7:AV14">SUM(I7:AU7)</f>
        <v>1</v>
      </c>
      <c r="AW7" s="48">
        <f aca="true" t="shared" si="2" ref="AW7:AW14">SUM(AV7,H7)</f>
        <v>1</v>
      </c>
      <c r="AX7" s="49" t="s">
        <v>742</v>
      </c>
      <c r="AY7" s="49" t="s">
        <v>742</v>
      </c>
      <c r="AZ7" s="979"/>
    </row>
    <row r="8" spans="1:52" s="59" customFormat="1" ht="54" customHeight="1">
      <c r="A8" s="984"/>
      <c r="B8" s="62" t="s">
        <v>142</v>
      </c>
      <c r="C8" s="63"/>
      <c r="D8" s="63"/>
      <c r="E8" s="65"/>
      <c r="F8" s="65"/>
      <c r="G8" s="65"/>
      <c r="H8" s="214">
        <f t="shared" si="0"/>
        <v>0</v>
      </c>
      <c r="I8" s="105"/>
      <c r="J8" s="65"/>
      <c r="K8" s="65"/>
      <c r="L8" s="65"/>
      <c r="M8" s="65"/>
      <c r="N8" s="65"/>
      <c r="O8" s="80"/>
      <c r="P8" s="353"/>
      <c r="Q8" s="63">
        <v>0.3</v>
      </c>
      <c r="R8" s="65"/>
      <c r="S8" s="65"/>
      <c r="T8" s="65"/>
      <c r="U8" s="65"/>
      <c r="V8" s="65"/>
      <c r="W8" s="65"/>
      <c r="X8" s="65"/>
      <c r="Y8" s="65"/>
      <c r="Z8" s="65"/>
      <c r="AA8" s="80"/>
      <c r="AB8" s="63"/>
      <c r="AC8" s="63"/>
      <c r="AD8" s="63"/>
      <c r="AE8" s="63"/>
      <c r="AF8" s="63"/>
      <c r="AG8" s="63"/>
      <c r="AH8" s="65"/>
      <c r="AI8" s="65"/>
      <c r="AJ8" s="65"/>
      <c r="AK8" s="65"/>
      <c r="AL8" s="65"/>
      <c r="AM8" s="65"/>
      <c r="AN8" s="107"/>
      <c r="AO8" s="65"/>
      <c r="AP8" s="80">
        <v>0.5</v>
      </c>
      <c r="AQ8" s="353">
        <v>0.5</v>
      </c>
      <c r="AR8" s="353"/>
      <c r="AS8" s="353"/>
      <c r="AT8" s="353"/>
      <c r="AU8" s="80"/>
      <c r="AV8" s="933">
        <f t="shared" si="1"/>
        <v>1.3</v>
      </c>
      <c r="AW8" s="85">
        <f t="shared" si="2"/>
        <v>1.3</v>
      </c>
      <c r="AX8" s="88">
        <v>1.3</v>
      </c>
      <c r="AY8" s="88">
        <v>1</v>
      </c>
      <c r="AZ8" s="984"/>
    </row>
    <row r="9" spans="1:52" s="59" customFormat="1" ht="54" customHeight="1">
      <c r="A9" s="984"/>
      <c r="B9" s="62" t="s">
        <v>146</v>
      </c>
      <c r="C9" s="63"/>
      <c r="D9" s="63"/>
      <c r="E9" s="65"/>
      <c r="F9" s="65"/>
      <c r="G9" s="65"/>
      <c r="H9" s="214">
        <f t="shared" si="0"/>
        <v>0</v>
      </c>
      <c r="I9" s="105"/>
      <c r="J9" s="65"/>
      <c r="K9" s="65"/>
      <c r="L9" s="65"/>
      <c r="M9" s="65"/>
      <c r="N9" s="65"/>
      <c r="O9" s="80"/>
      <c r="P9" s="353"/>
      <c r="Q9" s="63">
        <v>0.4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353"/>
      <c r="AC9" s="353"/>
      <c r="AD9" s="353"/>
      <c r="AE9" s="353"/>
      <c r="AF9" s="353"/>
      <c r="AG9" s="63"/>
      <c r="AH9" s="65"/>
      <c r="AI9" s="65"/>
      <c r="AJ9" s="65"/>
      <c r="AK9" s="65"/>
      <c r="AL9" s="65"/>
      <c r="AM9" s="65"/>
      <c r="AN9" s="107"/>
      <c r="AO9" s="65"/>
      <c r="AP9" s="80">
        <v>0.5</v>
      </c>
      <c r="AQ9" s="353">
        <v>0.3</v>
      </c>
      <c r="AR9" s="353"/>
      <c r="AS9" s="353"/>
      <c r="AT9" s="353"/>
      <c r="AU9" s="80"/>
      <c r="AV9" s="933">
        <f t="shared" si="1"/>
        <v>1.2</v>
      </c>
      <c r="AW9" s="85">
        <f t="shared" si="2"/>
        <v>1.2</v>
      </c>
      <c r="AX9" s="88">
        <v>1.2</v>
      </c>
      <c r="AY9" s="88">
        <v>1</v>
      </c>
      <c r="AZ9" s="984"/>
    </row>
    <row r="10" spans="1:52" s="59" customFormat="1" ht="54" customHeight="1" thickBot="1">
      <c r="A10" s="984"/>
      <c r="B10" s="50" t="s">
        <v>147</v>
      </c>
      <c r="C10" s="51">
        <f>SUM(C7:C9)</f>
        <v>0</v>
      </c>
      <c r="D10" s="51">
        <f>SUM(D7:D9)</f>
        <v>0</v>
      </c>
      <c r="E10" s="51">
        <f>SUM(E7:E9)</f>
        <v>0</v>
      </c>
      <c r="F10" s="51">
        <f>SUM(F7:F9)</f>
        <v>0</v>
      </c>
      <c r="G10" s="51">
        <f>SUM(G7:G9)</f>
        <v>0</v>
      </c>
      <c r="H10" s="272">
        <f t="shared" si="0"/>
        <v>0</v>
      </c>
      <c r="I10" s="985">
        <f aca="true" t="shared" si="3" ref="I10:AU10">SUM(I7:I9)</f>
        <v>0</v>
      </c>
      <c r="J10" s="985">
        <f t="shared" si="3"/>
        <v>0</v>
      </c>
      <c r="K10" s="985">
        <f t="shared" si="3"/>
        <v>0</v>
      </c>
      <c r="L10" s="985">
        <f t="shared" si="3"/>
        <v>0</v>
      </c>
      <c r="M10" s="985">
        <f t="shared" si="3"/>
        <v>0</v>
      </c>
      <c r="N10" s="985">
        <f t="shared" si="3"/>
        <v>0</v>
      </c>
      <c r="O10" s="985">
        <f t="shared" si="3"/>
        <v>0</v>
      </c>
      <c r="P10" s="985">
        <f t="shared" si="3"/>
        <v>0</v>
      </c>
      <c r="Q10" s="985">
        <f t="shared" si="3"/>
        <v>0.7</v>
      </c>
      <c r="R10" s="985">
        <f t="shared" si="3"/>
        <v>0</v>
      </c>
      <c r="S10" s="985">
        <f t="shared" si="3"/>
        <v>0</v>
      </c>
      <c r="T10" s="985">
        <f t="shared" si="3"/>
        <v>0</v>
      </c>
      <c r="U10" s="985">
        <f t="shared" si="3"/>
        <v>0</v>
      </c>
      <c r="V10" s="985">
        <f t="shared" si="3"/>
        <v>0</v>
      </c>
      <c r="W10" s="985">
        <f t="shared" si="3"/>
        <v>0</v>
      </c>
      <c r="X10" s="985">
        <f t="shared" si="3"/>
        <v>0</v>
      </c>
      <c r="Y10" s="985">
        <f t="shared" si="3"/>
        <v>0</v>
      </c>
      <c r="Z10" s="985">
        <f t="shared" si="3"/>
        <v>0</v>
      </c>
      <c r="AA10" s="985">
        <f t="shared" si="3"/>
        <v>0</v>
      </c>
      <c r="AB10" s="985">
        <f t="shared" si="3"/>
        <v>0</v>
      </c>
      <c r="AC10" s="985">
        <f t="shared" si="3"/>
        <v>0</v>
      </c>
      <c r="AD10" s="985">
        <f t="shared" si="3"/>
        <v>0</v>
      </c>
      <c r="AE10" s="985">
        <f t="shared" si="3"/>
        <v>0</v>
      </c>
      <c r="AF10" s="985">
        <f t="shared" si="3"/>
        <v>0</v>
      </c>
      <c r="AG10" s="985">
        <f t="shared" si="3"/>
        <v>0</v>
      </c>
      <c r="AH10" s="985">
        <f t="shared" si="3"/>
        <v>0</v>
      </c>
      <c r="AI10" s="985">
        <f t="shared" si="3"/>
        <v>0</v>
      </c>
      <c r="AJ10" s="985">
        <f t="shared" si="3"/>
        <v>0</v>
      </c>
      <c r="AK10" s="985">
        <f t="shared" si="3"/>
        <v>0</v>
      </c>
      <c r="AL10" s="985">
        <f t="shared" si="3"/>
        <v>0</v>
      </c>
      <c r="AM10" s="985">
        <f t="shared" si="3"/>
        <v>0</v>
      </c>
      <c r="AN10" s="985">
        <f t="shared" si="3"/>
        <v>0</v>
      </c>
      <c r="AO10" s="985">
        <f t="shared" si="3"/>
        <v>0</v>
      </c>
      <c r="AP10" s="985">
        <f t="shared" si="3"/>
        <v>1</v>
      </c>
      <c r="AQ10" s="985">
        <f t="shared" si="3"/>
        <v>0.8</v>
      </c>
      <c r="AR10" s="985">
        <f t="shared" si="3"/>
        <v>0</v>
      </c>
      <c r="AS10" s="985">
        <f t="shared" si="3"/>
        <v>0</v>
      </c>
      <c r="AT10" s="985">
        <f t="shared" si="3"/>
        <v>0</v>
      </c>
      <c r="AU10" s="985">
        <f t="shared" si="3"/>
        <v>1</v>
      </c>
      <c r="AV10" s="84">
        <f t="shared" si="1"/>
        <v>3.5</v>
      </c>
      <c r="AW10" s="986">
        <f t="shared" si="2"/>
        <v>3.5</v>
      </c>
      <c r="AX10" s="829">
        <f>SUM(AX8:AX9)</f>
        <v>2.5</v>
      </c>
      <c r="AY10" s="829">
        <f>SUM(AY8:AY9)</f>
        <v>2</v>
      </c>
      <c r="AZ10" s="984"/>
    </row>
    <row r="11" spans="1:52" s="59" customFormat="1" ht="54" customHeight="1">
      <c r="A11" s="984"/>
      <c r="B11" s="161" t="s">
        <v>149</v>
      </c>
      <c r="C11" s="321">
        <v>0.5</v>
      </c>
      <c r="D11" s="320"/>
      <c r="E11" s="320"/>
      <c r="F11" s="320"/>
      <c r="G11" s="320"/>
      <c r="H11" s="588">
        <f t="shared" si="0"/>
        <v>0.5</v>
      </c>
      <c r="I11" s="448"/>
      <c r="J11" s="320">
        <v>0.5</v>
      </c>
      <c r="K11" s="320"/>
      <c r="L11" s="320"/>
      <c r="M11" s="320"/>
      <c r="N11" s="320"/>
      <c r="O11" s="322"/>
      <c r="P11" s="333"/>
      <c r="Q11" s="321">
        <v>0.5</v>
      </c>
      <c r="R11" s="320"/>
      <c r="S11" s="320"/>
      <c r="T11" s="320"/>
      <c r="U11" s="320"/>
      <c r="V11" s="320"/>
      <c r="W11" s="320"/>
      <c r="X11" s="320"/>
      <c r="Y11" s="320"/>
      <c r="Z11" s="321"/>
      <c r="AA11" s="322">
        <v>8</v>
      </c>
      <c r="AB11" s="321"/>
      <c r="AC11" s="321"/>
      <c r="AD11" s="321"/>
      <c r="AE11" s="321"/>
      <c r="AF11" s="321">
        <v>0.5</v>
      </c>
      <c r="AG11" s="321"/>
      <c r="AH11" s="320"/>
      <c r="AI11" s="320"/>
      <c r="AJ11" s="320"/>
      <c r="AK11" s="320"/>
      <c r="AL11" s="320"/>
      <c r="AM11" s="320"/>
      <c r="AN11" s="320"/>
      <c r="AO11" s="323"/>
      <c r="AP11" s="322"/>
      <c r="AQ11" s="333"/>
      <c r="AR11" s="333"/>
      <c r="AS11" s="333"/>
      <c r="AT11" s="333"/>
      <c r="AU11" s="322"/>
      <c r="AV11" s="987">
        <f t="shared" si="1"/>
        <v>9.5</v>
      </c>
      <c r="AW11" s="85">
        <f t="shared" si="2"/>
        <v>10</v>
      </c>
      <c r="AX11" s="335">
        <v>9</v>
      </c>
      <c r="AY11" s="335">
        <v>8.5</v>
      </c>
      <c r="AZ11" s="984"/>
    </row>
    <row r="12" spans="1:52" s="59" customFormat="1" ht="54" customHeight="1">
      <c r="A12" s="988"/>
      <c r="B12" s="62" t="s">
        <v>150</v>
      </c>
      <c r="C12" s="63"/>
      <c r="D12" s="65"/>
      <c r="E12" s="65"/>
      <c r="F12" s="65"/>
      <c r="G12" s="65"/>
      <c r="H12" s="214">
        <f t="shared" si="0"/>
        <v>0</v>
      </c>
      <c r="I12" s="63"/>
      <c r="J12" s="65"/>
      <c r="K12" s="65"/>
      <c r="L12" s="65"/>
      <c r="M12" s="65"/>
      <c r="N12" s="65"/>
      <c r="O12" s="80"/>
      <c r="P12" s="80"/>
      <c r="Q12" s="65">
        <v>2.3</v>
      </c>
      <c r="R12" s="65"/>
      <c r="S12" s="65"/>
      <c r="T12" s="65"/>
      <c r="U12" s="65"/>
      <c r="V12" s="65"/>
      <c r="W12" s="65"/>
      <c r="X12" s="65"/>
      <c r="Y12" s="65"/>
      <c r="Z12" s="65"/>
      <c r="AA12" s="80">
        <v>4.3</v>
      </c>
      <c r="AB12" s="65"/>
      <c r="AC12" s="65"/>
      <c r="AD12" s="65"/>
      <c r="AE12" s="65"/>
      <c r="AF12" s="65">
        <v>4.9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80"/>
      <c r="AQ12" s="80"/>
      <c r="AR12" s="80"/>
      <c r="AS12" s="80"/>
      <c r="AT12" s="80"/>
      <c r="AU12" s="80"/>
      <c r="AV12" s="933">
        <f t="shared" si="1"/>
        <v>11.5</v>
      </c>
      <c r="AW12" s="989">
        <f t="shared" si="2"/>
        <v>11.5</v>
      </c>
      <c r="AX12" s="88">
        <v>11.7</v>
      </c>
      <c r="AY12" s="88">
        <v>11.7</v>
      </c>
      <c r="AZ12" s="984"/>
    </row>
    <row r="13" spans="1:52" s="59" customFormat="1" ht="54" customHeight="1">
      <c r="A13" s="988"/>
      <c r="B13" s="62" t="s">
        <v>399</v>
      </c>
      <c r="C13" s="63"/>
      <c r="D13" s="65"/>
      <c r="E13" s="65"/>
      <c r="F13" s="65"/>
      <c r="G13" s="65"/>
      <c r="H13" s="214">
        <f t="shared" si="0"/>
        <v>0</v>
      </c>
      <c r="I13" s="63"/>
      <c r="J13" s="65"/>
      <c r="K13" s="65"/>
      <c r="L13" s="65"/>
      <c r="M13" s="65"/>
      <c r="N13" s="65"/>
      <c r="O13" s="80"/>
      <c r="P13" s="80"/>
      <c r="Q13" s="65">
        <v>0.1</v>
      </c>
      <c r="R13" s="65"/>
      <c r="S13" s="65"/>
      <c r="T13" s="65"/>
      <c r="U13" s="65"/>
      <c r="V13" s="65"/>
      <c r="W13" s="65"/>
      <c r="X13" s="65"/>
      <c r="Y13" s="65"/>
      <c r="Z13" s="65"/>
      <c r="AA13" s="80">
        <v>1.5</v>
      </c>
      <c r="AB13" s="65"/>
      <c r="AC13" s="65"/>
      <c r="AD13" s="65"/>
      <c r="AE13" s="65"/>
      <c r="AF13" s="65">
        <v>4.5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80"/>
      <c r="AQ13" s="80"/>
      <c r="AR13" s="80"/>
      <c r="AS13" s="80"/>
      <c r="AT13" s="80"/>
      <c r="AU13" s="80"/>
      <c r="AV13" s="933">
        <f t="shared" si="1"/>
        <v>6.1</v>
      </c>
      <c r="AW13" s="989">
        <f t="shared" si="2"/>
        <v>6.1</v>
      </c>
      <c r="AX13" s="415">
        <v>5</v>
      </c>
      <c r="AY13" s="415">
        <v>3</v>
      </c>
      <c r="AZ13" s="984"/>
    </row>
    <row r="14" spans="1:52" ht="54" customHeight="1" thickBot="1">
      <c r="A14" s="979"/>
      <c r="B14" s="50" t="s">
        <v>151</v>
      </c>
      <c r="C14" s="51">
        <f>SUM(C11:C13)</f>
        <v>0.5</v>
      </c>
      <c r="D14" s="51">
        <f>SUM(D11:D13)</f>
        <v>0</v>
      </c>
      <c r="E14" s="51">
        <f>SUM(E11:E13)</f>
        <v>0</v>
      </c>
      <c r="F14" s="51">
        <f>SUM(F11:F13)</f>
        <v>0</v>
      </c>
      <c r="G14" s="51">
        <f>SUM(G11:G13)</f>
        <v>0</v>
      </c>
      <c r="H14" s="209">
        <f t="shared" si="0"/>
        <v>0.5</v>
      </c>
      <c r="I14" s="985">
        <f aca="true" t="shared" si="4" ref="I14:AU14">SUM(I11:I13)</f>
        <v>0</v>
      </c>
      <c r="J14" s="985">
        <f t="shared" si="4"/>
        <v>0.5</v>
      </c>
      <c r="K14" s="985">
        <f t="shared" si="4"/>
        <v>0</v>
      </c>
      <c r="L14" s="985">
        <f t="shared" si="4"/>
        <v>0</v>
      </c>
      <c r="M14" s="985">
        <f t="shared" si="4"/>
        <v>0</v>
      </c>
      <c r="N14" s="985">
        <f t="shared" si="4"/>
        <v>0</v>
      </c>
      <c r="O14" s="985">
        <f t="shared" si="4"/>
        <v>0</v>
      </c>
      <c r="P14" s="985">
        <f t="shared" si="4"/>
        <v>0</v>
      </c>
      <c r="Q14" s="985">
        <f t="shared" si="4"/>
        <v>2.9</v>
      </c>
      <c r="R14" s="985">
        <f t="shared" si="4"/>
        <v>0</v>
      </c>
      <c r="S14" s="985">
        <f t="shared" si="4"/>
        <v>0</v>
      </c>
      <c r="T14" s="985">
        <f t="shared" si="4"/>
        <v>0</v>
      </c>
      <c r="U14" s="985">
        <f t="shared" si="4"/>
        <v>0</v>
      </c>
      <c r="V14" s="985">
        <f t="shared" si="4"/>
        <v>0</v>
      </c>
      <c r="W14" s="985">
        <f t="shared" si="4"/>
        <v>0</v>
      </c>
      <c r="X14" s="985">
        <f t="shared" si="4"/>
        <v>0</v>
      </c>
      <c r="Y14" s="985">
        <f t="shared" si="4"/>
        <v>0</v>
      </c>
      <c r="Z14" s="985">
        <f t="shared" si="4"/>
        <v>0</v>
      </c>
      <c r="AA14" s="985">
        <f t="shared" si="4"/>
        <v>13.8</v>
      </c>
      <c r="AB14" s="985">
        <f t="shared" si="4"/>
        <v>0</v>
      </c>
      <c r="AC14" s="985">
        <f t="shared" si="4"/>
        <v>0</v>
      </c>
      <c r="AD14" s="985">
        <f t="shared" si="4"/>
        <v>0</v>
      </c>
      <c r="AE14" s="985">
        <f t="shared" si="4"/>
        <v>0</v>
      </c>
      <c r="AF14" s="985">
        <f t="shared" si="4"/>
        <v>9.9</v>
      </c>
      <c r="AG14" s="985">
        <f t="shared" si="4"/>
        <v>0</v>
      </c>
      <c r="AH14" s="985">
        <f t="shared" si="4"/>
        <v>0</v>
      </c>
      <c r="AI14" s="985">
        <f t="shared" si="4"/>
        <v>0</v>
      </c>
      <c r="AJ14" s="985">
        <f t="shared" si="4"/>
        <v>0</v>
      </c>
      <c r="AK14" s="985">
        <f t="shared" si="4"/>
        <v>0</v>
      </c>
      <c r="AL14" s="985">
        <f t="shared" si="4"/>
        <v>0</v>
      </c>
      <c r="AM14" s="985">
        <f t="shared" si="4"/>
        <v>0</v>
      </c>
      <c r="AN14" s="985">
        <f t="shared" si="4"/>
        <v>0</v>
      </c>
      <c r="AO14" s="985">
        <f t="shared" si="4"/>
        <v>0</v>
      </c>
      <c r="AP14" s="985">
        <f t="shared" si="4"/>
        <v>0</v>
      </c>
      <c r="AQ14" s="985">
        <f t="shared" si="4"/>
        <v>0</v>
      </c>
      <c r="AR14" s="985">
        <f t="shared" si="4"/>
        <v>0</v>
      </c>
      <c r="AS14" s="985">
        <f t="shared" si="4"/>
        <v>0</v>
      </c>
      <c r="AT14" s="985">
        <f t="shared" si="4"/>
        <v>0</v>
      </c>
      <c r="AU14" s="985">
        <f t="shared" si="4"/>
        <v>0</v>
      </c>
      <c r="AV14" s="944">
        <f t="shared" si="1"/>
        <v>27.1</v>
      </c>
      <c r="AW14" s="54">
        <f t="shared" si="2"/>
        <v>27.6</v>
      </c>
      <c r="AX14" s="55">
        <f>SUM(AX11:AX13)</f>
        <v>25.7</v>
      </c>
      <c r="AY14" s="55">
        <f>SUM(AY11:AY13)</f>
        <v>23.2</v>
      </c>
      <c r="AZ14" s="979"/>
    </row>
    <row r="15" spans="1:52" s="59" customFormat="1" ht="54" customHeight="1">
      <c r="A15" s="984"/>
      <c r="B15" s="990" t="s">
        <v>138</v>
      </c>
      <c r="C15" s="737"/>
      <c r="D15" s="737"/>
      <c r="E15" s="727"/>
      <c r="F15" s="727"/>
      <c r="G15" s="727"/>
      <c r="H15" s="736">
        <f t="shared" si="0"/>
        <v>0</v>
      </c>
      <c r="I15" s="991"/>
      <c r="J15" s="991"/>
      <c r="K15" s="991"/>
      <c r="L15" s="991"/>
      <c r="M15" s="991"/>
      <c r="N15" s="991"/>
      <c r="O15" s="992"/>
      <c r="P15" s="993"/>
      <c r="Q15" s="993"/>
      <c r="R15" s="991"/>
      <c r="S15" s="991"/>
      <c r="T15" s="991"/>
      <c r="U15" s="991"/>
      <c r="V15" s="991"/>
      <c r="W15" s="991"/>
      <c r="X15" s="991"/>
      <c r="Y15" s="775"/>
      <c r="Z15" s="775"/>
      <c r="AA15" s="775"/>
      <c r="AB15" s="775">
        <v>0.2</v>
      </c>
      <c r="AC15" s="775"/>
      <c r="AD15" s="775"/>
      <c r="AE15" s="775"/>
      <c r="AF15" s="775"/>
      <c r="AG15" s="775"/>
      <c r="AH15" s="775"/>
      <c r="AI15" s="775"/>
      <c r="AJ15" s="991"/>
      <c r="AK15" s="991"/>
      <c r="AL15" s="775"/>
      <c r="AM15" s="775"/>
      <c r="AN15" s="775"/>
      <c r="AO15" s="775"/>
      <c r="AP15" s="775"/>
      <c r="AQ15" s="775"/>
      <c r="AR15" s="775"/>
      <c r="AS15" s="775"/>
      <c r="AT15" s="775"/>
      <c r="AU15" s="991">
        <v>0.1</v>
      </c>
      <c r="AV15" s="994">
        <v>0.3</v>
      </c>
      <c r="AW15" s="858">
        <v>0.3</v>
      </c>
      <c r="AX15" s="893">
        <v>0.3</v>
      </c>
      <c r="AY15" s="893">
        <v>0.3</v>
      </c>
      <c r="AZ15" s="984"/>
    </row>
    <row r="16" spans="1:52" s="59" customFormat="1" ht="54" customHeight="1">
      <c r="A16" s="984"/>
      <c r="B16" s="62" t="s">
        <v>139</v>
      </c>
      <c r="C16" s="65"/>
      <c r="D16" s="65"/>
      <c r="E16" s="65"/>
      <c r="F16" s="65"/>
      <c r="G16" s="65"/>
      <c r="H16" s="214">
        <f t="shared" si="0"/>
        <v>0</v>
      </c>
      <c r="I16" s="105"/>
      <c r="J16" s="65"/>
      <c r="K16" s="65"/>
      <c r="L16" s="65"/>
      <c r="M16" s="65"/>
      <c r="N16" s="65"/>
      <c r="O16" s="66"/>
      <c r="P16" s="70"/>
      <c r="Q16" s="63">
        <v>0.3</v>
      </c>
      <c r="R16" s="65"/>
      <c r="S16" s="65"/>
      <c r="T16" s="65"/>
      <c r="U16" s="65"/>
      <c r="V16" s="65"/>
      <c r="W16" s="65"/>
      <c r="X16" s="65"/>
      <c r="Y16" s="65"/>
      <c r="Z16" s="63"/>
      <c r="AA16" s="66"/>
      <c r="AB16" s="63"/>
      <c r="AC16" s="63"/>
      <c r="AD16" s="63"/>
      <c r="AE16" s="63"/>
      <c r="AF16" s="63">
        <v>0.3</v>
      </c>
      <c r="AG16" s="63"/>
      <c r="AH16" s="65"/>
      <c r="AI16" s="65"/>
      <c r="AJ16" s="65"/>
      <c r="AK16" s="65"/>
      <c r="AL16" s="65"/>
      <c r="AM16" s="65"/>
      <c r="AN16" s="65"/>
      <c r="AO16" s="107"/>
      <c r="AP16" s="66"/>
      <c r="AQ16" s="70"/>
      <c r="AR16" s="70"/>
      <c r="AS16" s="70"/>
      <c r="AT16" s="70"/>
      <c r="AU16" s="66"/>
      <c r="AV16" s="91">
        <f>SUM(I16:AU16)</f>
        <v>0.6</v>
      </c>
      <c r="AW16" s="94">
        <f>SUM(AV16,H16)</f>
        <v>0.6</v>
      </c>
      <c r="AX16" s="276" t="s">
        <v>743</v>
      </c>
      <c r="AY16" s="276" t="s">
        <v>743</v>
      </c>
      <c r="AZ16" s="984"/>
    </row>
    <row r="17" spans="1:52" s="59" customFormat="1" ht="54" customHeight="1" thickBot="1">
      <c r="A17" s="984"/>
      <c r="B17" s="50" t="s">
        <v>140</v>
      </c>
      <c r="C17" s="751">
        <f aca="true" t="shared" si="5" ref="C17:AH17">SUM(C15:C16)</f>
        <v>0</v>
      </c>
      <c r="D17" s="751">
        <f t="shared" si="5"/>
        <v>0</v>
      </c>
      <c r="E17" s="751">
        <f t="shared" si="5"/>
        <v>0</v>
      </c>
      <c r="F17" s="751">
        <f t="shared" si="5"/>
        <v>0</v>
      </c>
      <c r="G17" s="751">
        <f t="shared" si="5"/>
        <v>0</v>
      </c>
      <c r="H17" s="749">
        <f t="shared" si="5"/>
        <v>0</v>
      </c>
      <c r="I17" s="751">
        <f t="shared" si="5"/>
        <v>0</v>
      </c>
      <c r="J17" s="751">
        <f t="shared" si="5"/>
        <v>0</v>
      </c>
      <c r="K17" s="751">
        <f t="shared" si="5"/>
        <v>0</v>
      </c>
      <c r="L17" s="751">
        <f t="shared" si="5"/>
        <v>0</v>
      </c>
      <c r="M17" s="751">
        <f t="shared" si="5"/>
        <v>0</v>
      </c>
      <c r="N17" s="751">
        <f t="shared" si="5"/>
        <v>0</v>
      </c>
      <c r="O17" s="751">
        <f t="shared" si="5"/>
        <v>0</v>
      </c>
      <c r="P17" s="751">
        <f t="shared" si="5"/>
        <v>0</v>
      </c>
      <c r="Q17" s="751">
        <f t="shared" si="5"/>
        <v>0.3</v>
      </c>
      <c r="R17" s="751">
        <f t="shared" si="5"/>
        <v>0</v>
      </c>
      <c r="S17" s="751">
        <f t="shared" si="5"/>
        <v>0</v>
      </c>
      <c r="T17" s="751">
        <f t="shared" si="5"/>
        <v>0</v>
      </c>
      <c r="U17" s="751">
        <f t="shared" si="5"/>
        <v>0</v>
      </c>
      <c r="V17" s="751">
        <f t="shared" si="5"/>
        <v>0</v>
      </c>
      <c r="W17" s="751">
        <f t="shared" si="5"/>
        <v>0</v>
      </c>
      <c r="X17" s="751">
        <f t="shared" si="5"/>
        <v>0</v>
      </c>
      <c r="Y17" s="751">
        <f t="shared" si="5"/>
        <v>0</v>
      </c>
      <c r="Z17" s="751">
        <f t="shared" si="5"/>
        <v>0</v>
      </c>
      <c r="AA17" s="751">
        <f t="shared" si="5"/>
        <v>0</v>
      </c>
      <c r="AB17" s="751">
        <f t="shared" si="5"/>
        <v>0.2</v>
      </c>
      <c r="AC17" s="751">
        <f t="shared" si="5"/>
        <v>0</v>
      </c>
      <c r="AD17" s="751">
        <f t="shared" si="5"/>
        <v>0</v>
      </c>
      <c r="AE17" s="751">
        <f t="shared" si="5"/>
        <v>0</v>
      </c>
      <c r="AF17" s="751">
        <f t="shared" si="5"/>
        <v>0.3</v>
      </c>
      <c r="AG17" s="751">
        <f t="shared" si="5"/>
        <v>0</v>
      </c>
      <c r="AH17" s="751">
        <f t="shared" si="5"/>
        <v>0</v>
      </c>
      <c r="AI17" s="751">
        <f aca="true" t="shared" si="6" ref="AI17:AY17">SUM(AI15:AI16)</f>
        <v>0</v>
      </c>
      <c r="AJ17" s="751">
        <f t="shared" si="6"/>
        <v>0</v>
      </c>
      <c r="AK17" s="751">
        <f t="shared" si="6"/>
        <v>0</v>
      </c>
      <c r="AL17" s="751">
        <f t="shared" si="6"/>
        <v>0</v>
      </c>
      <c r="AM17" s="751">
        <f t="shared" si="6"/>
        <v>0</v>
      </c>
      <c r="AN17" s="751">
        <f t="shared" si="6"/>
        <v>0</v>
      </c>
      <c r="AO17" s="751">
        <f t="shared" si="6"/>
        <v>0</v>
      </c>
      <c r="AP17" s="751">
        <f t="shared" si="6"/>
        <v>0</v>
      </c>
      <c r="AQ17" s="751">
        <f t="shared" si="6"/>
        <v>0</v>
      </c>
      <c r="AR17" s="751">
        <f t="shared" si="6"/>
        <v>0</v>
      </c>
      <c r="AS17" s="751">
        <f t="shared" si="6"/>
        <v>0</v>
      </c>
      <c r="AT17" s="751">
        <f t="shared" si="6"/>
        <v>0</v>
      </c>
      <c r="AU17" s="751">
        <f t="shared" si="6"/>
        <v>0.1</v>
      </c>
      <c r="AV17" s="900">
        <f t="shared" si="6"/>
        <v>0.8999999999999999</v>
      </c>
      <c r="AW17" s="904">
        <f t="shared" si="6"/>
        <v>0.8999999999999999</v>
      </c>
      <c r="AX17" s="904">
        <f t="shared" si="6"/>
        <v>0.3</v>
      </c>
      <c r="AY17" s="904">
        <f t="shared" si="6"/>
        <v>0.3</v>
      </c>
      <c r="AZ17" s="984"/>
    </row>
    <row r="18" spans="1:52" ht="54" customHeight="1">
      <c r="A18" s="979"/>
      <c r="B18" s="37" t="s">
        <v>243</v>
      </c>
      <c r="C18" s="40"/>
      <c r="D18" s="40"/>
      <c r="E18" s="40"/>
      <c r="F18" s="40"/>
      <c r="G18" s="40"/>
      <c r="H18" s="588">
        <f aca="true" t="shared" si="7" ref="H18:H25">SUM(C18:G18)</f>
        <v>0</v>
      </c>
      <c r="I18" s="460"/>
      <c r="J18" s="40"/>
      <c r="K18" s="40"/>
      <c r="L18" s="40"/>
      <c r="M18" s="40"/>
      <c r="N18" s="40"/>
      <c r="O18" s="41"/>
      <c r="P18" s="366"/>
      <c r="Q18" s="38">
        <v>0.4</v>
      </c>
      <c r="R18" s="40"/>
      <c r="S18" s="40"/>
      <c r="T18" s="40"/>
      <c r="U18" s="40"/>
      <c r="V18" s="40"/>
      <c r="W18" s="40"/>
      <c r="X18" s="40"/>
      <c r="Y18" s="40"/>
      <c r="Z18" s="38"/>
      <c r="AA18" s="41">
        <v>0.8</v>
      </c>
      <c r="AB18" s="38"/>
      <c r="AC18" s="38"/>
      <c r="AD18" s="38"/>
      <c r="AE18" s="38"/>
      <c r="AF18" s="38">
        <v>0.8</v>
      </c>
      <c r="AG18" s="38"/>
      <c r="AH18" s="40"/>
      <c r="AI18" s="40"/>
      <c r="AJ18" s="40"/>
      <c r="AK18" s="40"/>
      <c r="AL18" s="40"/>
      <c r="AM18" s="40"/>
      <c r="AN18" s="40"/>
      <c r="AO18" s="360"/>
      <c r="AP18" s="41"/>
      <c r="AQ18" s="366"/>
      <c r="AR18" s="366"/>
      <c r="AS18" s="366"/>
      <c r="AT18" s="366"/>
      <c r="AU18" s="41"/>
      <c r="AV18" s="929">
        <f aca="true" t="shared" si="8" ref="AV18:AV25">SUM(I18:AU18)</f>
        <v>2</v>
      </c>
      <c r="AW18" s="48">
        <f aca="true" t="shared" si="9" ref="AW18:AW25">SUM(AV18,H18)</f>
        <v>2</v>
      </c>
      <c r="AX18" s="49">
        <v>3</v>
      </c>
      <c r="AY18" s="49">
        <v>3</v>
      </c>
      <c r="AZ18" s="979"/>
    </row>
    <row r="19" spans="1:52" ht="54" customHeight="1">
      <c r="A19" s="979"/>
      <c r="B19" s="109" t="s">
        <v>590</v>
      </c>
      <c r="C19" s="267"/>
      <c r="D19" s="267"/>
      <c r="E19" s="268"/>
      <c r="F19" s="268"/>
      <c r="G19" s="268"/>
      <c r="H19" s="208">
        <f t="shared" si="7"/>
        <v>0</v>
      </c>
      <c r="I19" s="467"/>
      <c r="J19" s="268"/>
      <c r="K19" s="268"/>
      <c r="L19" s="268"/>
      <c r="M19" s="268"/>
      <c r="N19" s="268"/>
      <c r="O19" s="46"/>
      <c r="P19" s="45"/>
      <c r="Q19" s="267"/>
      <c r="R19" s="268"/>
      <c r="S19" s="268"/>
      <c r="T19" s="268"/>
      <c r="U19" s="268"/>
      <c r="V19" s="268"/>
      <c r="W19" s="268"/>
      <c r="X19" s="268"/>
      <c r="Y19" s="268"/>
      <c r="Z19" s="267"/>
      <c r="AA19" s="46"/>
      <c r="AB19" s="267"/>
      <c r="AC19" s="267"/>
      <c r="AD19" s="267"/>
      <c r="AE19" s="267"/>
      <c r="AF19" s="267"/>
      <c r="AG19" s="267"/>
      <c r="AH19" s="268"/>
      <c r="AI19" s="268"/>
      <c r="AJ19" s="268"/>
      <c r="AK19" s="268"/>
      <c r="AL19" s="268"/>
      <c r="AM19" s="268"/>
      <c r="AN19" s="373"/>
      <c r="AO19" s="373"/>
      <c r="AP19" s="46"/>
      <c r="AQ19" s="45"/>
      <c r="AR19" s="45"/>
      <c r="AS19" s="45"/>
      <c r="AT19" s="45"/>
      <c r="AU19" s="46">
        <v>0.8</v>
      </c>
      <c r="AV19" s="68">
        <f t="shared" si="8"/>
        <v>0.8</v>
      </c>
      <c r="AW19" s="972">
        <f t="shared" si="9"/>
        <v>0.8</v>
      </c>
      <c r="AX19" s="995">
        <v>2.4</v>
      </c>
      <c r="AY19" s="995">
        <v>2.2</v>
      </c>
      <c r="AZ19" s="979"/>
    </row>
    <row r="20" spans="1:52" ht="54" customHeight="1">
      <c r="A20" s="979"/>
      <c r="B20" s="109" t="s">
        <v>400</v>
      </c>
      <c r="C20" s="267"/>
      <c r="D20" s="267"/>
      <c r="E20" s="268"/>
      <c r="F20" s="268"/>
      <c r="G20" s="268"/>
      <c r="H20" s="208">
        <f t="shared" si="7"/>
        <v>0</v>
      </c>
      <c r="I20" s="467"/>
      <c r="J20" s="268"/>
      <c r="K20" s="268"/>
      <c r="L20" s="268"/>
      <c r="M20" s="268"/>
      <c r="N20" s="268"/>
      <c r="O20" s="46"/>
      <c r="P20" s="45"/>
      <c r="Q20" s="267"/>
      <c r="R20" s="268"/>
      <c r="S20" s="268"/>
      <c r="T20" s="268"/>
      <c r="U20" s="268"/>
      <c r="V20" s="268"/>
      <c r="W20" s="268"/>
      <c r="X20" s="268"/>
      <c r="Y20" s="268"/>
      <c r="Z20" s="267"/>
      <c r="AA20" s="46">
        <v>1</v>
      </c>
      <c r="AB20" s="267"/>
      <c r="AC20" s="267"/>
      <c r="AD20" s="267"/>
      <c r="AE20" s="267"/>
      <c r="AF20" s="267">
        <v>0.4</v>
      </c>
      <c r="AG20" s="267"/>
      <c r="AH20" s="268"/>
      <c r="AI20" s="268"/>
      <c r="AJ20" s="268"/>
      <c r="AK20" s="268"/>
      <c r="AL20" s="268"/>
      <c r="AM20" s="268"/>
      <c r="AN20" s="373"/>
      <c r="AO20" s="373"/>
      <c r="AP20" s="46">
        <v>2</v>
      </c>
      <c r="AQ20" s="45"/>
      <c r="AR20" s="45"/>
      <c r="AS20" s="45"/>
      <c r="AT20" s="45"/>
      <c r="AU20" s="46"/>
      <c r="AV20" s="68">
        <f t="shared" si="8"/>
        <v>3.4</v>
      </c>
      <c r="AW20" s="48">
        <f t="shared" si="9"/>
        <v>3.4</v>
      </c>
      <c r="AX20" s="95">
        <v>3.4</v>
      </c>
      <c r="AY20" s="95">
        <v>3.4</v>
      </c>
      <c r="AZ20" s="979"/>
    </row>
    <row r="21" spans="1:52" ht="54" customHeight="1">
      <c r="A21" s="979"/>
      <c r="B21" s="109" t="s">
        <v>244</v>
      </c>
      <c r="C21" s="267"/>
      <c r="D21" s="267"/>
      <c r="E21" s="268"/>
      <c r="F21" s="268">
        <v>0.9</v>
      </c>
      <c r="G21" s="268"/>
      <c r="H21" s="208">
        <f t="shared" si="7"/>
        <v>0.9</v>
      </c>
      <c r="I21" s="467"/>
      <c r="J21" s="268"/>
      <c r="K21" s="268"/>
      <c r="L21" s="268"/>
      <c r="M21" s="268"/>
      <c r="N21" s="268"/>
      <c r="O21" s="46">
        <v>0.9</v>
      </c>
      <c r="P21" s="45"/>
      <c r="Q21" s="267">
        <v>2</v>
      </c>
      <c r="R21" s="268"/>
      <c r="S21" s="268"/>
      <c r="T21" s="268"/>
      <c r="U21" s="268"/>
      <c r="V21" s="268"/>
      <c r="W21" s="268"/>
      <c r="X21" s="268"/>
      <c r="Y21" s="268"/>
      <c r="Z21" s="267"/>
      <c r="AA21" s="46"/>
      <c r="AB21" s="267"/>
      <c r="AC21" s="267"/>
      <c r="AD21" s="267"/>
      <c r="AE21" s="267"/>
      <c r="AF21" s="267">
        <v>4.5</v>
      </c>
      <c r="AG21" s="267"/>
      <c r="AH21" s="268"/>
      <c r="AI21" s="268"/>
      <c r="AJ21" s="268">
        <v>3</v>
      </c>
      <c r="AK21" s="268"/>
      <c r="AL21" s="268"/>
      <c r="AM21" s="268"/>
      <c r="AN21" s="373"/>
      <c r="AO21" s="373"/>
      <c r="AP21" s="46"/>
      <c r="AQ21" s="45"/>
      <c r="AR21" s="45"/>
      <c r="AS21" s="45"/>
      <c r="AT21" s="45"/>
      <c r="AU21" s="46"/>
      <c r="AV21" s="969">
        <f t="shared" si="8"/>
        <v>10.4</v>
      </c>
      <c r="AW21" s="48">
        <f t="shared" si="9"/>
        <v>11.3</v>
      </c>
      <c r="AX21" s="95">
        <v>29</v>
      </c>
      <c r="AY21" s="73">
        <v>26</v>
      </c>
      <c r="AZ21" s="979"/>
    </row>
    <row r="22" spans="1:52" ht="54" customHeight="1">
      <c r="A22" s="979"/>
      <c r="B22" s="109" t="s">
        <v>591</v>
      </c>
      <c r="C22" s="267"/>
      <c r="D22" s="267"/>
      <c r="E22" s="268"/>
      <c r="F22" s="268"/>
      <c r="G22" s="268"/>
      <c r="H22" s="208">
        <f t="shared" si="7"/>
        <v>0</v>
      </c>
      <c r="I22" s="467"/>
      <c r="J22" s="268"/>
      <c r="K22" s="268"/>
      <c r="L22" s="268"/>
      <c r="M22" s="268"/>
      <c r="N22" s="268"/>
      <c r="O22" s="46"/>
      <c r="P22" s="45"/>
      <c r="Q22" s="267"/>
      <c r="R22" s="268"/>
      <c r="S22" s="268"/>
      <c r="T22" s="268"/>
      <c r="U22" s="268"/>
      <c r="V22" s="268"/>
      <c r="W22" s="268"/>
      <c r="X22" s="268"/>
      <c r="Y22" s="268"/>
      <c r="Z22" s="267"/>
      <c r="AA22" s="46"/>
      <c r="AB22" s="267"/>
      <c r="AC22" s="267"/>
      <c r="AD22" s="267"/>
      <c r="AE22" s="267"/>
      <c r="AF22" s="267">
        <v>3</v>
      </c>
      <c r="AG22" s="267"/>
      <c r="AH22" s="268"/>
      <c r="AI22" s="268"/>
      <c r="AJ22" s="268"/>
      <c r="AK22" s="268"/>
      <c r="AL22" s="268"/>
      <c r="AM22" s="268"/>
      <c r="AN22" s="373"/>
      <c r="AO22" s="373"/>
      <c r="AP22" s="46">
        <v>7</v>
      </c>
      <c r="AQ22" s="45"/>
      <c r="AR22" s="45"/>
      <c r="AS22" s="45"/>
      <c r="AT22" s="45"/>
      <c r="AU22" s="46"/>
      <c r="AV22" s="971">
        <f t="shared" si="8"/>
        <v>10</v>
      </c>
      <c r="AW22" s="48">
        <f t="shared" si="9"/>
        <v>10</v>
      </c>
      <c r="AX22" s="95">
        <v>14</v>
      </c>
      <c r="AY22" s="286">
        <v>13</v>
      </c>
      <c r="AZ22" s="979"/>
    </row>
    <row r="23" spans="1:52" ht="54" customHeight="1">
      <c r="A23" s="979"/>
      <c r="B23" s="109" t="s">
        <v>245</v>
      </c>
      <c r="C23" s="267"/>
      <c r="D23" s="267"/>
      <c r="E23" s="268"/>
      <c r="F23" s="268"/>
      <c r="G23" s="268"/>
      <c r="H23" s="214">
        <f t="shared" si="7"/>
        <v>0</v>
      </c>
      <c r="I23" s="467"/>
      <c r="J23" s="268"/>
      <c r="K23" s="268"/>
      <c r="L23" s="268"/>
      <c r="M23" s="268"/>
      <c r="N23" s="268"/>
      <c r="O23" s="46">
        <v>0.2</v>
      </c>
      <c r="P23" s="45"/>
      <c r="Q23" s="267">
        <v>0.2</v>
      </c>
      <c r="R23" s="268"/>
      <c r="S23" s="268"/>
      <c r="T23" s="268"/>
      <c r="U23" s="268"/>
      <c r="V23" s="268"/>
      <c r="W23" s="268"/>
      <c r="X23" s="268"/>
      <c r="Y23" s="268"/>
      <c r="Z23" s="267"/>
      <c r="AA23" s="46">
        <v>0.4</v>
      </c>
      <c r="AB23" s="267"/>
      <c r="AC23" s="267"/>
      <c r="AD23" s="267"/>
      <c r="AE23" s="267"/>
      <c r="AF23" s="267">
        <v>0.4</v>
      </c>
      <c r="AG23" s="267"/>
      <c r="AH23" s="268"/>
      <c r="AI23" s="268"/>
      <c r="AJ23" s="268"/>
      <c r="AK23" s="268"/>
      <c r="AL23" s="268"/>
      <c r="AM23" s="268"/>
      <c r="AN23" s="373"/>
      <c r="AO23" s="373"/>
      <c r="AP23" s="46">
        <v>0.3</v>
      </c>
      <c r="AQ23" s="45"/>
      <c r="AR23" s="45"/>
      <c r="AS23" s="45"/>
      <c r="AT23" s="45"/>
      <c r="AU23" s="46"/>
      <c r="AV23" s="68">
        <f t="shared" si="8"/>
        <v>1.5000000000000002</v>
      </c>
      <c r="AW23" s="48">
        <f t="shared" si="9"/>
        <v>1.5000000000000002</v>
      </c>
      <c r="AX23" s="73">
        <v>4.5</v>
      </c>
      <c r="AY23" s="73">
        <v>4</v>
      </c>
      <c r="AZ23" s="979"/>
    </row>
    <row r="24" spans="1:52" ht="54" customHeight="1">
      <c r="A24" s="979"/>
      <c r="B24" s="62" t="s">
        <v>321</v>
      </c>
      <c r="C24" s="63"/>
      <c r="D24" s="63"/>
      <c r="E24" s="65"/>
      <c r="F24" s="65"/>
      <c r="G24" s="65"/>
      <c r="H24" s="214">
        <f t="shared" si="7"/>
        <v>0</v>
      </c>
      <c r="I24" s="105"/>
      <c r="J24" s="65"/>
      <c r="K24" s="65"/>
      <c r="L24" s="65"/>
      <c r="M24" s="65"/>
      <c r="N24" s="65"/>
      <c r="O24" s="66"/>
      <c r="P24" s="70"/>
      <c r="Q24" s="63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70"/>
      <c r="AC24" s="70"/>
      <c r="AD24" s="70"/>
      <c r="AE24" s="70"/>
      <c r="AF24" s="70"/>
      <c r="AG24" s="63"/>
      <c r="AH24" s="65"/>
      <c r="AI24" s="65"/>
      <c r="AJ24" s="65"/>
      <c r="AK24" s="65"/>
      <c r="AL24" s="65"/>
      <c r="AM24" s="65"/>
      <c r="AN24" s="107"/>
      <c r="AO24" s="65"/>
      <c r="AP24" s="66"/>
      <c r="AQ24" s="70"/>
      <c r="AR24" s="70"/>
      <c r="AS24" s="70"/>
      <c r="AT24" s="70"/>
      <c r="AU24" s="66">
        <v>8</v>
      </c>
      <c r="AV24" s="68">
        <f t="shared" si="8"/>
        <v>8</v>
      </c>
      <c r="AW24" s="48">
        <f t="shared" si="9"/>
        <v>8</v>
      </c>
      <c r="AX24" s="95">
        <v>5</v>
      </c>
      <c r="AY24" s="95">
        <v>4</v>
      </c>
      <c r="AZ24" s="979"/>
    </row>
    <row r="25" spans="1:52" ht="54" customHeight="1" thickBot="1">
      <c r="A25" s="979"/>
      <c r="B25" s="50" t="s">
        <v>135</v>
      </c>
      <c r="C25" s="51">
        <f>SUM(C18:C24)</f>
        <v>0</v>
      </c>
      <c r="D25" s="51">
        <f>SUM(D18:D24)</f>
        <v>0</v>
      </c>
      <c r="E25" s="51">
        <f>SUM(E18:E24)</f>
        <v>0</v>
      </c>
      <c r="F25" s="51">
        <f>SUM(F18:F24)</f>
        <v>0.9</v>
      </c>
      <c r="G25" s="51">
        <f>SUM(G18:G24)</f>
        <v>0</v>
      </c>
      <c r="H25" s="209">
        <f t="shared" si="7"/>
        <v>0.9</v>
      </c>
      <c r="I25" s="985">
        <f aca="true" t="shared" si="10" ref="I25:AU25">SUM(I18:I24)</f>
        <v>0</v>
      </c>
      <c r="J25" s="985">
        <f t="shared" si="10"/>
        <v>0</v>
      </c>
      <c r="K25" s="985">
        <f t="shared" si="10"/>
        <v>0</v>
      </c>
      <c r="L25" s="985">
        <f t="shared" si="10"/>
        <v>0</v>
      </c>
      <c r="M25" s="985">
        <f t="shared" si="10"/>
        <v>0</v>
      </c>
      <c r="N25" s="985">
        <f t="shared" si="10"/>
        <v>0</v>
      </c>
      <c r="O25" s="985">
        <f t="shared" si="10"/>
        <v>1.1</v>
      </c>
      <c r="P25" s="985">
        <f t="shared" si="10"/>
        <v>0</v>
      </c>
      <c r="Q25" s="985">
        <f t="shared" si="10"/>
        <v>2.6</v>
      </c>
      <c r="R25" s="985">
        <f t="shared" si="10"/>
        <v>0</v>
      </c>
      <c r="S25" s="985">
        <f t="shared" si="10"/>
        <v>0</v>
      </c>
      <c r="T25" s="985">
        <f t="shared" si="10"/>
        <v>0</v>
      </c>
      <c r="U25" s="985">
        <f t="shared" si="10"/>
        <v>0</v>
      </c>
      <c r="V25" s="985">
        <f t="shared" si="10"/>
        <v>0</v>
      </c>
      <c r="W25" s="985">
        <f t="shared" si="10"/>
        <v>0</v>
      </c>
      <c r="X25" s="985">
        <f t="shared" si="10"/>
        <v>0</v>
      </c>
      <c r="Y25" s="985">
        <f t="shared" si="10"/>
        <v>0</v>
      </c>
      <c r="Z25" s="985">
        <f t="shared" si="10"/>
        <v>0</v>
      </c>
      <c r="AA25" s="985">
        <f t="shared" si="10"/>
        <v>2.2</v>
      </c>
      <c r="AB25" s="985">
        <f t="shared" si="10"/>
        <v>0</v>
      </c>
      <c r="AC25" s="985">
        <f t="shared" si="10"/>
        <v>0</v>
      </c>
      <c r="AD25" s="985">
        <f t="shared" si="10"/>
        <v>0</v>
      </c>
      <c r="AE25" s="985">
        <f t="shared" si="10"/>
        <v>0</v>
      </c>
      <c r="AF25" s="985">
        <f t="shared" si="10"/>
        <v>9.1</v>
      </c>
      <c r="AG25" s="985">
        <f t="shared" si="10"/>
        <v>0</v>
      </c>
      <c r="AH25" s="985">
        <f t="shared" si="10"/>
        <v>0</v>
      </c>
      <c r="AI25" s="985">
        <f t="shared" si="10"/>
        <v>0</v>
      </c>
      <c r="AJ25" s="985">
        <f t="shared" si="10"/>
        <v>3</v>
      </c>
      <c r="AK25" s="985">
        <f t="shared" si="10"/>
        <v>0</v>
      </c>
      <c r="AL25" s="985">
        <f t="shared" si="10"/>
        <v>0</v>
      </c>
      <c r="AM25" s="985">
        <f t="shared" si="10"/>
        <v>0</v>
      </c>
      <c r="AN25" s="985">
        <f t="shared" si="10"/>
        <v>0</v>
      </c>
      <c r="AO25" s="985">
        <f t="shared" si="10"/>
        <v>0</v>
      </c>
      <c r="AP25" s="985">
        <f t="shared" si="10"/>
        <v>9.3</v>
      </c>
      <c r="AQ25" s="985">
        <f t="shared" si="10"/>
        <v>0</v>
      </c>
      <c r="AR25" s="985">
        <f t="shared" si="10"/>
        <v>0</v>
      </c>
      <c r="AS25" s="985">
        <f t="shared" si="10"/>
        <v>0</v>
      </c>
      <c r="AT25" s="985">
        <f t="shared" si="10"/>
        <v>0</v>
      </c>
      <c r="AU25" s="985">
        <f t="shared" si="10"/>
        <v>8.8</v>
      </c>
      <c r="AV25" s="944">
        <f t="shared" si="8"/>
        <v>36.1</v>
      </c>
      <c r="AW25" s="54">
        <f t="shared" si="9"/>
        <v>37</v>
      </c>
      <c r="AX25" s="55">
        <f>SUM(AX18:AX24)</f>
        <v>61.3</v>
      </c>
      <c r="AY25" s="55">
        <f>SUM(AY18:AY24)</f>
        <v>55.6</v>
      </c>
      <c r="AZ25" s="979"/>
    </row>
    <row r="26" spans="1:52" s="59" customFormat="1" ht="54" customHeight="1">
      <c r="A26" s="984"/>
      <c r="B26" s="75" t="s">
        <v>401</v>
      </c>
      <c r="C26" s="76">
        <v>2</v>
      </c>
      <c r="D26" s="76"/>
      <c r="E26" s="76"/>
      <c r="F26" s="76"/>
      <c r="G26" s="76"/>
      <c r="H26" s="282">
        <v>2</v>
      </c>
      <c r="I26" s="201"/>
      <c r="J26" s="201"/>
      <c r="K26" s="201"/>
      <c r="L26" s="201"/>
      <c r="M26" s="201"/>
      <c r="N26" s="201"/>
      <c r="O26" s="201">
        <v>9</v>
      </c>
      <c r="P26" s="201"/>
      <c r="Q26" s="201">
        <v>5.7</v>
      </c>
      <c r="R26" s="201"/>
      <c r="S26" s="201"/>
      <c r="T26" s="201"/>
      <c r="U26" s="201"/>
      <c r="V26" s="201"/>
      <c r="W26" s="201"/>
      <c r="X26" s="201"/>
      <c r="Y26" s="201"/>
      <c r="Z26" s="201"/>
      <c r="AA26" s="201">
        <v>51.8</v>
      </c>
      <c r="AB26" s="201"/>
      <c r="AC26" s="201"/>
      <c r="AD26" s="201"/>
      <c r="AE26" s="201"/>
      <c r="AF26" s="201">
        <v>36</v>
      </c>
      <c r="AG26" s="201"/>
      <c r="AH26" s="201"/>
      <c r="AI26" s="201"/>
      <c r="AJ26" s="201">
        <v>4</v>
      </c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940">
        <v>106.5</v>
      </c>
      <c r="AW26" s="996">
        <v>108.5</v>
      </c>
      <c r="AX26" s="88">
        <v>9.3</v>
      </c>
      <c r="AY26" s="88">
        <v>8.9</v>
      </c>
      <c r="AZ26" s="984"/>
    </row>
    <row r="27" spans="2:51" s="58" customFormat="1" ht="54" customHeight="1" thickBot="1">
      <c r="B27" s="50" t="s">
        <v>155</v>
      </c>
      <c r="C27" s="126">
        <f aca="true" t="shared" si="11" ref="C27:AH27">SUM(C26)</f>
        <v>2</v>
      </c>
      <c r="D27" s="53">
        <f t="shared" si="11"/>
        <v>0</v>
      </c>
      <c r="E27" s="53">
        <f t="shared" si="11"/>
        <v>0</v>
      </c>
      <c r="F27" s="53">
        <f t="shared" si="11"/>
        <v>0</v>
      </c>
      <c r="G27" s="53">
        <f t="shared" si="11"/>
        <v>0</v>
      </c>
      <c r="H27" s="209">
        <f t="shared" si="11"/>
        <v>2</v>
      </c>
      <c r="I27" s="51">
        <f t="shared" si="11"/>
        <v>0</v>
      </c>
      <c r="J27" s="53">
        <f t="shared" si="11"/>
        <v>0</v>
      </c>
      <c r="K27" s="53">
        <f t="shared" si="11"/>
        <v>0</v>
      </c>
      <c r="L27" s="53">
        <f t="shared" si="11"/>
        <v>0</v>
      </c>
      <c r="M27" s="53">
        <f t="shared" si="11"/>
        <v>0</v>
      </c>
      <c r="N27" s="53">
        <f t="shared" si="11"/>
        <v>0</v>
      </c>
      <c r="O27" s="53">
        <f t="shared" si="11"/>
        <v>9</v>
      </c>
      <c r="P27" s="53">
        <f t="shared" si="11"/>
        <v>0</v>
      </c>
      <c r="Q27" s="53">
        <f t="shared" si="11"/>
        <v>5.7</v>
      </c>
      <c r="R27" s="53">
        <f t="shared" si="11"/>
        <v>0</v>
      </c>
      <c r="S27" s="53">
        <f t="shared" si="11"/>
        <v>0</v>
      </c>
      <c r="T27" s="53">
        <f t="shared" si="11"/>
        <v>0</v>
      </c>
      <c r="U27" s="53">
        <f t="shared" si="11"/>
        <v>0</v>
      </c>
      <c r="V27" s="53">
        <f t="shared" si="11"/>
        <v>0</v>
      </c>
      <c r="W27" s="53">
        <f t="shared" si="11"/>
        <v>0</v>
      </c>
      <c r="X27" s="53">
        <f t="shared" si="11"/>
        <v>0</v>
      </c>
      <c r="Y27" s="53">
        <f t="shared" si="11"/>
        <v>0</v>
      </c>
      <c r="Z27" s="53">
        <f t="shared" si="11"/>
        <v>0</v>
      </c>
      <c r="AA27" s="53">
        <f t="shared" si="11"/>
        <v>51.8</v>
      </c>
      <c r="AB27" s="53">
        <f t="shared" si="11"/>
        <v>0</v>
      </c>
      <c r="AC27" s="53">
        <f t="shared" si="11"/>
        <v>0</v>
      </c>
      <c r="AD27" s="53">
        <f t="shared" si="11"/>
        <v>0</v>
      </c>
      <c r="AE27" s="53">
        <f t="shared" si="11"/>
        <v>0</v>
      </c>
      <c r="AF27" s="53">
        <f t="shared" si="11"/>
        <v>36</v>
      </c>
      <c r="AG27" s="53">
        <f t="shared" si="11"/>
        <v>0</v>
      </c>
      <c r="AH27" s="53">
        <f t="shared" si="11"/>
        <v>0</v>
      </c>
      <c r="AI27" s="53">
        <f aca="true" t="shared" si="12" ref="AI27:AY27">SUM(AI26)</f>
        <v>0</v>
      </c>
      <c r="AJ27" s="53">
        <f t="shared" si="12"/>
        <v>4</v>
      </c>
      <c r="AK27" s="53">
        <f t="shared" si="12"/>
        <v>0</v>
      </c>
      <c r="AL27" s="53">
        <f t="shared" si="12"/>
        <v>0</v>
      </c>
      <c r="AM27" s="53">
        <f t="shared" si="12"/>
        <v>0</v>
      </c>
      <c r="AN27" s="53">
        <f t="shared" si="12"/>
        <v>0</v>
      </c>
      <c r="AO27" s="53">
        <f t="shared" si="12"/>
        <v>0</v>
      </c>
      <c r="AP27" s="53">
        <f t="shared" si="12"/>
        <v>0</v>
      </c>
      <c r="AQ27" s="53">
        <f t="shared" si="12"/>
        <v>0</v>
      </c>
      <c r="AR27" s="53">
        <f t="shared" si="12"/>
        <v>0</v>
      </c>
      <c r="AS27" s="53">
        <f t="shared" si="12"/>
        <v>0</v>
      </c>
      <c r="AT27" s="53">
        <f t="shared" si="12"/>
        <v>0</v>
      </c>
      <c r="AU27" s="53">
        <f t="shared" si="12"/>
        <v>0</v>
      </c>
      <c r="AV27" s="985">
        <f t="shared" si="12"/>
        <v>106.5</v>
      </c>
      <c r="AW27" s="52">
        <f t="shared" si="12"/>
        <v>108.5</v>
      </c>
      <c r="AX27" s="132">
        <f t="shared" si="12"/>
        <v>9.3</v>
      </c>
      <c r="AY27" s="127">
        <f t="shared" si="12"/>
        <v>8.9</v>
      </c>
    </row>
    <row r="28" spans="1:52" ht="54" customHeight="1">
      <c r="A28" s="979"/>
      <c r="B28" s="37" t="s">
        <v>127</v>
      </c>
      <c r="C28" s="40"/>
      <c r="D28" s="40"/>
      <c r="E28" s="40"/>
      <c r="F28" s="40"/>
      <c r="G28" s="40"/>
      <c r="H28" s="588">
        <f aca="true" t="shared" si="13" ref="H28:H33">SUM(C28:G28)</f>
        <v>0</v>
      </c>
      <c r="I28" s="460"/>
      <c r="J28" s="40"/>
      <c r="K28" s="40"/>
      <c r="L28" s="40"/>
      <c r="M28" s="40"/>
      <c r="N28" s="40"/>
      <c r="O28" s="41"/>
      <c r="P28" s="366"/>
      <c r="Q28" s="38">
        <v>0.3</v>
      </c>
      <c r="R28" s="40"/>
      <c r="S28" s="40"/>
      <c r="T28" s="40"/>
      <c r="U28" s="40"/>
      <c r="V28" s="40"/>
      <c r="W28" s="40"/>
      <c r="X28" s="40"/>
      <c r="Y28" s="40"/>
      <c r="Z28" s="38"/>
      <c r="AA28" s="41"/>
      <c r="AB28" s="38"/>
      <c r="AC28" s="38"/>
      <c r="AD28" s="38"/>
      <c r="AE28" s="38"/>
      <c r="AF28" s="38">
        <v>0.5</v>
      </c>
      <c r="AG28" s="38"/>
      <c r="AH28" s="40"/>
      <c r="AI28" s="40"/>
      <c r="AJ28" s="40"/>
      <c r="AK28" s="40"/>
      <c r="AL28" s="40"/>
      <c r="AM28" s="40"/>
      <c r="AN28" s="40"/>
      <c r="AO28" s="360">
        <v>0.5</v>
      </c>
      <c r="AP28" s="41"/>
      <c r="AQ28" s="366"/>
      <c r="AR28" s="366"/>
      <c r="AS28" s="366"/>
      <c r="AT28" s="366"/>
      <c r="AU28" s="41"/>
      <c r="AV28" s="932">
        <f aca="true" t="shared" si="14" ref="AV28:AV33">SUM(I28:AU28)</f>
        <v>1.3</v>
      </c>
      <c r="AW28" s="48">
        <f aca="true" t="shared" si="15" ref="AW28:AW33">SUM(AV28,H28)</f>
        <v>1.3</v>
      </c>
      <c r="AX28" s="49">
        <v>8</v>
      </c>
      <c r="AY28" s="49">
        <v>6</v>
      </c>
      <c r="AZ28" s="979"/>
    </row>
    <row r="29" spans="1:52" ht="54" customHeight="1">
      <c r="A29" s="979"/>
      <c r="B29" s="62" t="s">
        <v>502</v>
      </c>
      <c r="C29" s="63"/>
      <c r="D29" s="63"/>
      <c r="E29" s="65"/>
      <c r="F29" s="65"/>
      <c r="G29" s="65"/>
      <c r="H29" s="214">
        <f t="shared" si="13"/>
        <v>0</v>
      </c>
      <c r="I29" s="105"/>
      <c r="J29" s="65"/>
      <c r="K29" s="65"/>
      <c r="L29" s="65"/>
      <c r="M29" s="65"/>
      <c r="N29" s="65"/>
      <c r="O29" s="66"/>
      <c r="P29" s="70"/>
      <c r="Q29" s="63"/>
      <c r="R29" s="65"/>
      <c r="S29" s="65"/>
      <c r="T29" s="65"/>
      <c r="U29" s="65"/>
      <c r="V29" s="65"/>
      <c r="W29" s="65"/>
      <c r="X29" s="65"/>
      <c r="Y29" s="65"/>
      <c r="Z29" s="65"/>
      <c r="AA29" s="65">
        <v>0.2</v>
      </c>
      <c r="AB29" s="70"/>
      <c r="AC29" s="70"/>
      <c r="AD29" s="70"/>
      <c r="AE29" s="70"/>
      <c r="AF29" s="70"/>
      <c r="AG29" s="63"/>
      <c r="AH29" s="65"/>
      <c r="AI29" s="65"/>
      <c r="AJ29" s="65"/>
      <c r="AK29" s="65"/>
      <c r="AL29" s="65"/>
      <c r="AM29" s="65"/>
      <c r="AN29" s="107"/>
      <c r="AO29" s="65"/>
      <c r="AP29" s="66"/>
      <c r="AQ29" s="70"/>
      <c r="AR29" s="70"/>
      <c r="AS29" s="70"/>
      <c r="AT29" s="70"/>
      <c r="AU29" s="66"/>
      <c r="AV29" s="68">
        <f t="shared" si="14"/>
        <v>0.2</v>
      </c>
      <c r="AW29" s="48">
        <f t="shared" si="15"/>
        <v>0.2</v>
      </c>
      <c r="AX29" s="95">
        <v>0.8</v>
      </c>
      <c r="AY29" s="95">
        <v>0.6</v>
      </c>
      <c r="AZ29" s="979"/>
    </row>
    <row r="30" spans="1:52" ht="54" customHeight="1">
      <c r="A30" s="979"/>
      <c r="B30" s="62" t="s">
        <v>246</v>
      </c>
      <c r="C30" s="63"/>
      <c r="D30" s="63"/>
      <c r="E30" s="65"/>
      <c r="F30" s="65"/>
      <c r="G30" s="65"/>
      <c r="H30" s="214">
        <f t="shared" si="13"/>
        <v>0</v>
      </c>
      <c r="I30" s="105"/>
      <c r="J30" s="65"/>
      <c r="K30" s="65"/>
      <c r="L30" s="65"/>
      <c r="M30" s="65"/>
      <c r="N30" s="65"/>
      <c r="O30" s="66"/>
      <c r="P30" s="70"/>
      <c r="Q30" s="63">
        <v>1.8</v>
      </c>
      <c r="R30" s="65"/>
      <c r="S30" s="65"/>
      <c r="T30" s="65"/>
      <c r="U30" s="65"/>
      <c r="V30" s="65"/>
      <c r="W30" s="65"/>
      <c r="X30" s="65"/>
      <c r="Y30" s="65"/>
      <c r="Z30" s="65"/>
      <c r="AA30" s="65">
        <v>2</v>
      </c>
      <c r="AB30" s="70"/>
      <c r="AC30" s="70"/>
      <c r="AD30" s="70"/>
      <c r="AE30" s="70"/>
      <c r="AF30" s="70">
        <v>3</v>
      </c>
      <c r="AG30" s="63"/>
      <c r="AH30" s="65"/>
      <c r="AI30" s="65"/>
      <c r="AJ30" s="65"/>
      <c r="AK30" s="65"/>
      <c r="AL30" s="65"/>
      <c r="AM30" s="65"/>
      <c r="AN30" s="107"/>
      <c r="AO30" s="65"/>
      <c r="AP30" s="66"/>
      <c r="AQ30" s="70"/>
      <c r="AR30" s="70"/>
      <c r="AS30" s="70"/>
      <c r="AT30" s="70"/>
      <c r="AU30" s="66"/>
      <c r="AV30" s="68">
        <f t="shared" si="14"/>
        <v>6.8</v>
      </c>
      <c r="AW30" s="48">
        <f t="shared" si="15"/>
        <v>6.8</v>
      </c>
      <c r="AX30" s="95">
        <v>5.5</v>
      </c>
      <c r="AY30" s="95">
        <v>5.5</v>
      </c>
      <c r="AZ30" s="979"/>
    </row>
    <row r="31" spans="1:52" ht="54" customHeight="1">
      <c r="A31" s="979"/>
      <c r="B31" s="62" t="s">
        <v>327</v>
      </c>
      <c r="C31" s="63"/>
      <c r="D31" s="63"/>
      <c r="E31" s="65"/>
      <c r="F31" s="65">
        <v>0.2</v>
      </c>
      <c r="G31" s="65"/>
      <c r="H31" s="214">
        <f t="shared" si="13"/>
        <v>0.2</v>
      </c>
      <c r="I31" s="105"/>
      <c r="J31" s="65"/>
      <c r="K31" s="65"/>
      <c r="L31" s="65"/>
      <c r="M31" s="65"/>
      <c r="N31" s="65"/>
      <c r="O31" s="66"/>
      <c r="P31" s="70"/>
      <c r="Q31" s="63"/>
      <c r="R31" s="65"/>
      <c r="S31" s="65"/>
      <c r="T31" s="65"/>
      <c r="U31" s="65"/>
      <c r="V31" s="65"/>
      <c r="W31" s="65"/>
      <c r="X31" s="65"/>
      <c r="Y31" s="65"/>
      <c r="Z31" s="65"/>
      <c r="AA31" s="65">
        <v>0.1</v>
      </c>
      <c r="AB31" s="70"/>
      <c r="AC31" s="70"/>
      <c r="AD31" s="70"/>
      <c r="AE31" s="70"/>
      <c r="AF31" s="70"/>
      <c r="AG31" s="63"/>
      <c r="AH31" s="65"/>
      <c r="AI31" s="65"/>
      <c r="AJ31" s="65"/>
      <c r="AK31" s="65"/>
      <c r="AL31" s="65"/>
      <c r="AM31" s="65"/>
      <c r="AN31" s="107"/>
      <c r="AO31" s="65"/>
      <c r="AP31" s="66">
        <v>0.1</v>
      </c>
      <c r="AQ31" s="70"/>
      <c r="AR31" s="70"/>
      <c r="AS31" s="70"/>
      <c r="AT31" s="70"/>
      <c r="AU31" s="66">
        <v>1</v>
      </c>
      <c r="AV31" s="68">
        <f t="shared" si="14"/>
        <v>1.2</v>
      </c>
      <c r="AW31" s="48">
        <f t="shared" si="15"/>
        <v>1.4</v>
      </c>
      <c r="AX31" s="95">
        <v>1.4</v>
      </c>
      <c r="AY31" s="95">
        <v>1</v>
      </c>
      <c r="AZ31" s="979"/>
    </row>
    <row r="32" spans="1:52" ht="54" customHeight="1">
      <c r="A32" s="979"/>
      <c r="B32" s="62" t="s">
        <v>403</v>
      </c>
      <c r="C32" s="63"/>
      <c r="D32" s="63"/>
      <c r="E32" s="65"/>
      <c r="F32" s="65"/>
      <c r="G32" s="65"/>
      <c r="H32" s="214">
        <f t="shared" si="13"/>
        <v>0</v>
      </c>
      <c r="I32" s="105"/>
      <c r="J32" s="65"/>
      <c r="K32" s="65"/>
      <c r="L32" s="65"/>
      <c r="M32" s="65"/>
      <c r="N32" s="65"/>
      <c r="O32" s="66"/>
      <c r="P32" s="70"/>
      <c r="Q32" s="63">
        <v>1.3</v>
      </c>
      <c r="R32" s="65"/>
      <c r="S32" s="65"/>
      <c r="T32" s="65"/>
      <c r="U32" s="65"/>
      <c r="V32" s="65"/>
      <c r="W32" s="65"/>
      <c r="X32" s="65"/>
      <c r="Y32" s="65"/>
      <c r="Z32" s="65"/>
      <c r="AA32" s="65">
        <v>0.5</v>
      </c>
      <c r="AB32" s="70"/>
      <c r="AC32" s="70"/>
      <c r="AD32" s="70"/>
      <c r="AE32" s="70"/>
      <c r="AF32" s="70">
        <v>0.2</v>
      </c>
      <c r="AG32" s="63"/>
      <c r="AH32" s="65"/>
      <c r="AI32" s="65"/>
      <c r="AJ32" s="65"/>
      <c r="AK32" s="65"/>
      <c r="AL32" s="65"/>
      <c r="AM32" s="65"/>
      <c r="AN32" s="107"/>
      <c r="AO32" s="65"/>
      <c r="AP32" s="66"/>
      <c r="AQ32" s="70"/>
      <c r="AR32" s="70"/>
      <c r="AS32" s="70"/>
      <c r="AT32" s="70"/>
      <c r="AU32" s="66"/>
      <c r="AV32" s="68">
        <f t="shared" si="14"/>
        <v>2</v>
      </c>
      <c r="AW32" s="48">
        <f t="shared" si="15"/>
        <v>2</v>
      </c>
      <c r="AX32" s="95">
        <v>1.5</v>
      </c>
      <c r="AY32" s="95">
        <v>0</v>
      </c>
      <c r="AZ32" s="979"/>
    </row>
    <row r="33" spans="1:52" ht="54" customHeight="1" thickBot="1">
      <c r="A33" s="979"/>
      <c r="B33" s="75" t="s">
        <v>128</v>
      </c>
      <c r="C33" s="76">
        <f>SUM(C28:C32)</f>
        <v>0</v>
      </c>
      <c r="D33" s="76">
        <f>SUM(D28:D32)</f>
        <v>0</v>
      </c>
      <c r="E33" s="76">
        <f>SUM(E28:E32)</f>
        <v>0</v>
      </c>
      <c r="F33" s="76">
        <f>SUM(F28:F32)</f>
        <v>0.2</v>
      </c>
      <c r="G33" s="76">
        <f>SUM(G28:G32)</f>
        <v>0</v>
      </c>
      <c r="H33" s="282">
        <f t="shared" si="13"/>
        <v>0.2</v>
      </c>
      <c r="I33" s="201">
        <f aca="true" t="shared" si="16" ref="I33:AU33">SUM(I28:I32)</f>
        <v>0</v>
      </c>
      <c r="J33" s="201">
        <f t="shared" si="16"/>
        <v>0</v>
      </c>
      <c r="K33" s="201">
        <f t="shared" si="16"/>
        <v>0</v>
      </c>
      <c r="L33" s="201">
        <f t="shared" si="16"/>
        <v>0</v>
      </c>
      <c r="M33" s="201">
        <f t="shared" si="16"/>
        <v>0</v>
      </c>
      <c r="N33" s="201">
        <f t="shared" si="16"/>
        <v>0</v>
      </c>
      <c r="O33" s="201">
        <f t="shared" si="16"/>
        <v>0</v>
      </c>
      <c r="P33" s="201">
        <f t="shared" si="16"/>
        <v>0</v>
      </c>
      <c r="Q33" s="201">
        <f t="shared" si="16"/>
        <v>3.4000000000000004</v>
      </c>
      <c r="R33" s="201">
        <f t="shared" si="16"/>
        <v>0</v>
      </c>
      <c r="S33" s="201">
        <f t="shared" si="16"/>
        <v>0</v>
      </c>
      <c r="T33" s="201">
        <f t="shared" si="16"/>
        <v>0</v>
      </c>
      <c r="U33" s="201">
        <f t="shared" si="16"/>
        <v>0</v>
      </c>
      <c r="V33" s="201">
        <f t="shared" si="16"/>
        <v>0</v>
      </c>
      <c r="W33" s="201">
        <f t="shared" si="16"/>
        <v>0</v>
      </c>
      <c r="X33" s="201">
        <f t="shared" si="16"/>
        <v>0</v>
      </c>
      <c r="Y33" s="201">
        <f t="shared" si="16"/>
        <v>0</v>
      </c>
      <c r="Z33" s="201">
        <f t="shared" si="16"/>
        <v>0</v>
      </c>
      <c r="AA33" s="201">
        <f t="shared" si="16"/>
        <v>2.8000000000000003</v>
      </c>
      <c r="AB33" s="201">
        <f t="shared" si="16"/>
        <v>0</v>
      </c>
      <c r="AC33" s="201">
        <f t="shared" si="16"/>
        <v>0</v>
      </c>
      <c r="AD33" s="201">
        <f t="shared" si="16"/>
        <v>0</v>
      </c>
      <c r="AE33" s="201">
        <f t="shared" si="16"/>
        <v>0</v>
      </c>
      <c r="AF33" s="201">
        <f t="shared" si="16"/>
        <v>3.7</v>
      </c>
      <c r="AG33" s="201">
        <f t="shared" si="16"/>
        <v>0</v>
      </c>
      <c r="AH33" s="201">
        <f t="shared" si="16"/>
        <v>0</v>
      </c>
      <c r="AI33" s="201">
        <f t="shared" si="16"/>
        <v>0</v>
      </c>
      <c r="AJ33" s="201">
        <f t="shared" si="16"/>
        <v>0</v>
      </c>
      <c r="AK33" s="201">
        <f t="shared" si="16"/>
        <v>0</v>
      </c>
      <c r="AL33" s="201">
        <f t="shared" si="16"/>
        <v>0</v>
      </c>
      <c r="AM33" s="201">
        <f t="shared" si="16"/>
        <v>0</v>
      </c>
      <c r="AN33" s="201">
        <f t="shared" si="16"/>
        <v>0</v>
      </c>
      <c r="AO33" s="201">
        <f t="shared" si="16"/>
        <v>0.5</v>
      </c>
      <c r="AP33" s="201">
        <f t="shared" si="16"/>
        <v>0.1</v>
      </c>
      <c r="AQ33" s="201">
        <f t="shared" si="16"/>
        <v>0</v>
      </c>
      <c r="AR33" s="201">
        <f t="shared" si="16"/>
        <v>0</v>
      </c>
      <c r="AS33" s="201">
        <f t="shared" si="16"/>
        <v>0</v>
      </c>
      <c r="AT33" s="201">
        <f t="shared" si="16"/>
        <v>0</v>
      </c>
      <c r="AU33" s="201">
        <f t="shared" si="16"/>
        <v>1</v>
      </c>
      <c r="AV33" s="969">
        <f t="shared" si="14"/>
        <v>11.500000000000002</v>
      </c>
      <c r="AW33" s="882">
        <f t="shared" si="15"/>
        <v>11.700000000000001</v>
      </c>
      <c r="AX33" s="95">
        <f>SUM(AX28:AX32)</f>
        <v>17.200000000000003</v>
      </c>
      <c r="AY33" s="95">
        <f>SUM(AY28:AY32)</f>
        <v>13.1</v>
      </c>
      <c r="AZ33" s="979"/>
    </row>
    <row r="34" spans="1:52" ht="54" customHeight="1" thickBot="1">
      <c r="A34" s="979"/>
      <c r="B34" s="122" t="s">
        <v>156</v>
      </c>
      <c r="C34" s="908">
        <f aca="true" t="shared" si="17" ref="C34:AH34">SUM(C33,C27,C25,C17,C14,C10)</f>
        <v>2.5</v>
      </c>
      <c r="D34" s="193">
        <f t="shared" si="17"/>
        <v>0</v>
      </c>
      <c r="E34" s="193">
        <f t="shared" si="17"/>
        <v>0</v>
      </c>
      <c r="F34" s="193">
        <f t="shared" si="17"/>
        <v>1.1</v>
      </c>
      <c r="G34" s="193">
        <f t="shared" si="17"/>
        <v>0</v>
      </c>
      <c r="H34" s="194">
        <f t="shared" si="17"/>
        <v>3.6</v>
      </c>
      <c r="I34" s="908">
        <f t="shared" si="17"/>
        <v>0</v>
      </c>
      <c r="J34" s="193">
        <f t="shared" si="17"/>
        <v>0.5</v>
      </c>
      <c r="K34" s="193">
        <f t="shared" si="17"/>
        <v>0</v>
      </c>
      <c r="L34" s="193">
        <f t="shared" si="17"/>
        <v>0</v>
      </c>
      <c r="M34" s="193">
        <f t="shared" si="17"/>
        <v>0</v>
      </c>
      <c r="N34" s="193">
        <f t="shared" si="17"/>
        <v>0</v>
      </c>
      <c r="O34" s="193">
        <f t="shared" si="17"/>
        <v>10.1</v>
      </c>
      <c r="P34" s="193">
        <f t="shared" si="17"/>
        <v>0</v>
      </c>
      <c r="Q34" s="193">
        <f t="shared" si="17"/>
        <v>15.600000000000001</v>
      </c>
      <c r="R34" s="193">
        <f t="shared" si="17"/>
        <v>0</v>
      </c>
      <c r="S34" s="193">
        <f t="shared" si="17"/>
        <v>0</v>
      </c>
      <c r="T34" s="193">
        <f t="shared" si="17"/>
        <v>0</v>
      </c>
      <c r="U34" s="193">
        <f t="shared" si="17"/>
        <v>0</v>
      </c>
      <c r="V34" s="193">
        <f t="shared" si="17"/>
        <v>0</v>
      </c>
      <c r="W34" s="193">
        <f t="shared" si="17"/>
        <v>0</v>
      </c>
      <c r="X34" s="193">
        <f t="shared" si="17"/>
        <v>0</v>
      </c>
      <c r="Y34" s="193">
        <f t="shared" si="17"/>
        <v>0</v>
      </c>
      <c r="Z34" s="193">
        <f t="shared" si="17"/>
        <v>0</v>
      </c>
      <c r="AA34" s="193">
        <f t="shared" si="17"/>
        <v>70.6</v>
      </c>
      <c r="AB34" s="193">
        <f t="shared" si="17"/>
        <v>0.2</v>
      </c>
      <c r="AC34" s="193">
        <f t="shared" si="17"/>
        <v>0</v>
      </c>
      <c r="AD34" s="193">
        <f t="shared" si="17"/>
        <v>0</v>
      </c>
      <c r="AE34" s="193">
        <f t="shared" si="17"/>
        <v>0</v>
      </c>
      <c r="AF34" s="193">
        <f t="shared" si="17"/>
        <v>59</v>
      </c>
      <c r="AG34" s="193">
        <f t="shared" si="17"/>
        <v>0</v>
      </c>
      <c r="AH34" s="193">
        <f t="shared" si="17"/>
        <v>0</v>
      </c>
      <c r="AI34" s="193">
        <f aca="true" t="shared" si="18" ref="AI34:AY34">SUM(AI33,AI27,AI25,AI17,AI14,AI10)</f>
        <v>0</v>
      </c>
      <c r="AJ34" s="193">
        <f t="shared" si="18"/>
        <v>7</v>
      </c>
      <c r="AK34" s="193">
        <f t="shared" si="18"/>
        <v>0</v>
      </c>
      <c r="AL34" s="193">
        <f t="shared" si="18"/>
        <v>0</v>
      </c>
      <c r="AM34" s="193">
        <f t="shared" si="18"/>
        <v>0</v>
      </c>
      <c r="AN34" s="193">
        <f t="shared" si="18"/>
        <v>0</v>
      </c>
      <c r="AO34" s="193">
        <f t="shared" si="18"/>
        <v>0.5</v>
      </c>
      <c r="AP34" s="193">
        <f t="shared" si="18"/>
        <v>10.4</v>
      </c>
      <c r="AQ34" s="193">
        <f t="shared" si="18"/>
        <v>0.8</v>
      </c>
      <c r="AR34" s="193">
        <f t="shared" si="18"/>
        <v>0</v>
      </c>
      <c r="AS34" s="193">
        <f t="shared" si="18"/>
        <v>0</v>
      </c>
      <c r="AT34" s="193">
        <f t="shared" si="18"/>
        <v>0</v>
      </c>
      <c r="AU34" s="193">
        <f t="shared" si="18"/>
        <v>10.9</v>
      </c>
      <c r="AV34" s="978">
        <f t="shared" si="18"/>
        <v>185.6</v>
      </c>
      <c r="AW34" s="291">
        <f t="shared" si="18"/>
        <v>189.2</v>
      </c>
      <c r="AX34" s="123">
        <f t="shared" si="18"/>
        <v>116.3</v>
      </c>
      <c r="AY34" s="883">
        <f t="shared" si="18"/>
        <v>103.1</v>
      </c>
      <c r="AZ34" s="979"/>
    </row>
    <row r="35" spans="1:52" ht="54" customHeight="1">
      <c r="A35" s="979"/>
      <c r="B35" s="1"/>
      <c r="C35" s="3" t="s">
        <v>129</v>
      </c>
      <c r="D35" s="3"/>
      <c r="E35" s="1"/>
      <c r="F35" s="1"/>
      <c r="G35" s="1"/>
      <c r="H35" s="5"/>
      <c r="I35" s="1"/>
      <c r="J35" s="1"/>
      <c r="K35" s="1"/>
      <c r="L35" s="1"/>
      <c r="M35" s="1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5"/>
      <c r="AW35" s="57"/>
      <c r="AX35" s="5"/>
      <c r="AY35" s="5"/>
      <c r="AZ35" s="979"/>
    </row>
  </sheetData>
  <mergeCells count="8">
    <mergeCell ref="AX1:AY1"/>
    <mergeCell ref="V1:W1"/>
    <mergeCell ref="C4:H4"/>
    <mergeCell ref="I4:AV4"/>
    <mergeCell ref="C5:F5"/>
    <mergeCell ref="I5:X5"/>
    <mergeCell ref="AO5:AQ5"/>
    <mergeCell ref="AA5:AJ5"/>
  </mergeCells>
  <printOptions horizontalCentered="1"/>
  <pageMargins left="0.1968503937007874" right="0.1968503937007874" top="0.47" bottom="0.44" header="0" footer="0"/>
  <pageSetup fitToWidth="2" horizontalDpi="600" verticalDpi="600" orientation="portrait" paperSize="9" scale="3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1:R32"/>
  <sheetViews>
    <sheetView tabSelected="1" showOutlineSymbols="0" view="pageBreakPreview" zoomScale="50" zoomScaleNormal="87" zoomScaleSheetLayoutView="50" workbookViewId="0" topLeftCell="A1">
      <selection activeCell="V12" sqref="V12"/>
    </sheetView>
  </sheetViews>
  <sheetFormatPr defaultColWidth="9.00390625" defaultRowHeight="54" customHeight="1"/>
  <cols>
    <col min="1" max="1" width="1.625" style="1" customWidth="1"/>
    <col min="2" max="2" width="20.625" style="1" customWidth="1"/>
    <col min="3" max="3" width="20.625" style="1" hidden="1" customWidth="1"/>
    <col min="4" max="6" width="25.625" style="1" hidden="1" customWidth="1"/>
    <col min="7" max="8" width="20.625" style="1" hidden="1" customWidth="1"/>
    <col min="9" max="9" width="20.625" style="1" customWidth="1"/>
    <col min="10" max="10" width="20.625" style="1" hidden="1" customWidth="1"/>
    <col min="11" max="11" width="20.625" style="1" customWidth="1"/>
    <col min="12" max="12" width="20.625" style="1" hidden="1" customWidth="1"/>
    <col min="13" max="13" width="20.625" style="1" customWidth="1"/>
    <col min="14" max="14" width="20.625" style="1" hidden="1" customWidth="1"/>
    <col min="15" max="17" width="20.625" style="1" customWidth="1"/>
    <col min="18" max="18" width="1.625" style="1" customWidth="1"/>
    <col min="19" max="26" width="8.75390625" style="1" customWidth="1"/>
    <col min="27" max="16384" width="10.75390625" style="1" customWidth="1"/>
  </cols>
  <sheetData>
    <row r="1" spans="16:17" ht="54" customHeight="1">
      <c r="P1" s="1146"/>
      <c r="Q1" s="1146"/>
    </row>
    <row r="2" ht="54" customHeight="1">
      <c r="B2" s="4" t="s">
        <v>1</v>
      </c>
    </row>
    <row r="3" spans="2:15" ht="54" customHeight="1" thickBot="1">
      <c r="B3" s="6" t="s">
        <v>751</v>
      </c>
      <c r="O3" s="8"/>
    </row>
    <row r="4" spans="2:17" ht="54" customHeight="1">
      <c r="B4" s="161"/>
      <c r="C4" s="1172" t="s">
        <v>527</v>
      </c>
      <c r="D4" s="1173"/>
      <c r="E4" s="1173"/>
      <c r="F4" s="1174"/>
      <c r="G4" s="1170" t="s">
        <v>177</v>
      </c>
      <c r="H4" s="1171"/>
      <c r="I4" s="1171"/>
      <c r="J4" s="1171"/>
      <c r="K4" s="1171"/>
      <c r="L4" s="1171"/>
      <c r="M4" s="1171"/>
      <c r="N4" s="997"/>
      <c r="O4" s="10" t="s">
        <v>4</v>
      </c>
      <c r="P4" s="11" t="s">
        <v>5</v>
      </c>
      <c r="Q4" s="11" t="s">
        <v>6</v>
      </c>
    </row>
    <row r="5" spans="2:17" ht="54" customHeight="1">
      <c r="B5" s="116" t="s">
        <v>7</v>
      </c>
      <c r="C5" s="1175" t="s">
        <v>744</v>
      </c>
      <c r="D5" s="1176"/>
      <c r="E5" s="1176"/>
      <c r="F5" s="1177"/>
      <c r="G5" s="998" t="s">
        <v>745</v>
      </c>
      <c r="H5" s="1178" t="s">
        <v>744</v>
      </c>
      <c r="I5" s="1179"/>
      <c r="J5" s="1179"/>
      <c r="K5" s="1179"/>
      <c r="L5" s="1180"/>
      <c r="M5" s="999"/>
      <c r="N5" s="1000" t="s">
        <v>64</v>
      </c>
      <c r="O5" s="14" t="s">
        <v>15</v>
      </c>
      <c r="P5" s="15" t="s">
        <v>15</v>
      </c>
      <c r="Q5" s="15" t="s">
        <v>15</v>
      </c>
    </row>
    <row r="6" spans="2:17" ht="54" customHeight="1" thickBot="1">
      <c r="B6" s="781"/>
      <c r="C6" s="1001" t="s">
        <v>746</v>
      </c>
      <c r="D6" s="1002" t="s">
        <v>752</v>
      </c>
      <c r="E6" s="1003" t="s">
        <v>753</v>
      </c>
      <c r="F6" s="1004" t="s">
        <v>747</v>
      </c>
      <c r="G6" s="1001" t="s">
        <v>754</v>
      </c>
      <c r="H6" s="1006" t="s">
        <v>755</v>
      </c>
      <c r="I6" s="1007" t="s">
        <v>756</v>
      </c>
      <c r="J6" s="1007" t="s">
        <v>748</v>
      </c>
      <c r="K6" s="1007" t="s">
        <v>757</v>
      </c>
      <c r="L6" s="1008" t="s">
        <v>758</v>
      </c>
      <c r="M6" s="1002" t="s">
        <v>749</v>
      </c>
      <c r="N6" s="1009" t="s">
        <v>398</v>
      </c>
      <c r="O6" s="35" t="s">
        <v>136</v>
      </c>
      <c r="P6" s="36" t="s">
        <v>137</v>
      </c>
      <c r="Q6" s="36" t="s">
        <v>137</v>
      </c>
    </row>
    <row r="7" spans="2:17" ht="54" customHeight="1">
      <c r="B7" s="161" t="s">
        <v>141</v>
      </c>
      <c r="C7" s="1010"/>
      <c r="D7" s="1011"/>
      <c r="E7" s="1012"/>
      <c r="F7" s="1013"/>
      <c r="G7" s="1010"/>
      <c r="H7" s="1014"/>
      <c r="I7" s="1015">
        <v>1</v>
      </c>
      <c r="J7" s="1015"/>
      <c r="K7" s="1015"/>
      <c r="L7" s="1015"/>
      <c r="M7" s="221"/>
      <c r="N7" s="1016"/>
      <c r="O7" s="1017">
        <f aca="true" t="shared" si="0" ref="O7:O17">SUM(C7:N7)</f>
        <v>1</v>
      </c>
      <c r="P7" s="49">
        <v>7</v>
      </c>
      <c r="Q7" s="49">
        <v>0.1</v>
      </c>
    </row>
    <row r="8" spans="2:17" s="58" customFormat="1" ht="54" customHeight="1">
      <c r="B8" s="1018" t="s">
        <v>142</v>
      </c>
      <c r="C8" s="1019"/>
      <c r="D8" s="1020"/>
      <c r="E8" s="1021"/>
      <c r="F8" s="1022"/>
      <c r="G8" s="1019"/>
      <c r="H8" s="1023"/>
      <c r="I8" s="1024">
        <v>0.5</v>
      </c>
      <c r="J8" s="1024"/>
      <c r="K8" s="1024"/>
      <c r="L8" s="1025"/>
      <c r="M8" s="226"/>
      <c r="N8" s="1026"/>
      <c r="O8" s="85">
        <f t="shared" si="0"/>
        <v>0.5</v>
      </c>
      <c r="P8" s="88">
        <v>7</v>
      </c>
      <c r="Q8" s="88">
        <v>6.5</v>
      </c>
    </row>
    <row r="9" spans="2:17" s="58" customFormat="1" ht="54" customHeight="1">
      <c r="B9" s="1018" t="s">
        <v>750</v>
      </c>
      <c r="C9" s="1019"/>
      <c r="D9" s="1020"/>
      <c r="E9" s="1021"/>
      <c r="F9" s="1022"/>
      <c r="G9" s="1019"/>
      <c r="H9" s="1023"/>
      <c r="I9" s="1024">
        <v>0.2</v>
      </c>
      <c r="J9" s="1024"/>
      <c r="K9" s="1024"/>
      <c r="L9" s="1025"/>
      <c r="M9" s="226"/>
      <c r="N9" s="1026"/>
      <c r="O9" s="85">
        <f t="shared" si="0"/>
        <v>0.2</v>
      </c>
      <c r="P9" s="88">
        <v>2</v>
      </c>
      <c r="Q9" s="88">
        <v>1.1</v>
      </c>
    </row>
    <row r="10" spans="2:17" s="58" customFormat="1" ht="54" customHeight="1">
      <c r="B10" s="1018" t="s">
        <v>144</v>
      </c>
      <c r="C10" s="1019"/>
      <c r="D10" s="1020"/>
      <c r="E10" s="1021"/>
      <c r="F10" s="1022"/>
      <c r="G10" s="1019"/>
      <c r="H10" s="1023"/>
      <c r="I10" s="1024">
        <v>0.82</v>
      </c>
      <c r="J10" s="1024"/>
      <c r="K10" s="1024"/>
      <c r="L10" s="1025"/>
      <c r="M10" s="226"/>
      <c r="N10" s="1026"/>
      <c r="O10" s="85">
        <f t="shared" si="0"/>
        <v>0.82</v>
      </c>
      <c r="P10" s="88">
        <v>7</v>
      </c>
      <c r="Q10" s="88">
        <v>6.6</v>
      </c>
    </row>
    <row r="11" spans="2:17" s="58" customFormat="1" ht="54" customHeight="1">
      <c r="B11" s="1018" t="s">
        <v>146</v>
      </c>
      <c r="C11" s="1019"/>
      <c r="D11" s="1020"/>
      <c r="E11" s="1021"/>
      <c r="F11" s="1022"/>
      <c r="G11" s="1019"/>
      <c r="H11" s="1023"/>
      <c r="I11" s="1024">
        <v>1.4</v>
      </c>
      <c r="J11" s="1024"/>
      <c r="K11" s="1024"/>
      <c r="L11" s="1025"/>
      <c r="M11" s="226"/>
      <c r="N11" s="1026"/>
      <c r="O11" s="85">
        <f t="shared" si="0"/>
        <v>1.4</v>
      </c>
      <c r="P11" s="88">
        <v>16</v>
      </c>
      <c r="Q11" s="88">
        <v>14.5</v>
      </c>
    </row>
    <row r="12" spans="2:17" s="58" customFormat="1" ht="54" customHeight="1" thickBot="1">
      <c r="B12" s="50" t="s">
        <v>147</v>
      </c>
      <c r="C12" s="1027">
        <f aca="true" t="shared" si="1" ref="C12:H12">SUM(C7:C8)</f>
        <v>0</v>
      </c>
      <c r="D12" s="1028">
        <f t="shared" si="1"/>
        <v>0</v>
      </c>
      <c r="E12" s="1029">
        <f t="shared" si="1"/>
        <v>0</v>
      </c>
      <c r="F12" s="1030">
        <f t="shared" si="1"/>
        <v>0</v>
      </c>
      <c r="G12" s="1027">
        <f t="shared" si="1"/>
        <v>0</v>
      </c>
      <c r="H12" s="1031">
        <f t="shared" si="1"/>
        <v>0</v>
      </c>
      <c r="I12" s="1032">
        <f>SUM(I7:I11)</f>
        <v>3.92</v>
      </c>
      <c r="J12" s="1032">
        <f>SUM(J7:J8)</f>
        <v>0</v>
      </c>
      <c r="K12" s="1032">
        <f>SUM(K7:K8)</f>
        <v>0</v>
      </c>
      <c r="L12" s="1033">
        <f>SUM(L7:L8)</f>
        <v>0</v>
      </c>
      <c r="M12" s="1034"/>
      <c r="N12" s="1029">
        <f>SUM(N7:N8)</f>
        <v>0</v>
      </c>
      <c r="O12" s="986">
        <f t="shared" si="0"/>
        <v>3.92</v>
      </c>
      <c r="P12" s="829">
        <f>SUM(P7:P11)</f>
        <v>39</v>
      </c>
      <c r="Q12" s="829">
        <f>SUM(Q7:Q11)</f>
        <v>28.799999999999997</v>
      </c>
    </row>
    <row r="13" spans="2:17" s="58" customFormat="1" ht="54" customHeight="1">
      <c r="B13" s="116" t="s">
        <v>149</v>
      </c>
      <c r="C13" s="1035"/>
      <c r="D13" s="1036"/>
      <c r="E13" s="1037"/>
      <c r="F13" s="136"/>
      <c r="G13" s="1035"/>
      <c r="H13" s="1038"/>
      <c r="I13" s="1039">
        <v>7</v>
      </c>
      <c r="J13" s="1039"/>
      <c r="K13" s="1039"/>
      <c r="L13" s="1040"/>
      <c r="M13" s="1036"/>
      <c r="N13" s="1041"/>
      <c r="O13" s="85">
        <f t="shared" si="0"/>
        <v>7</v>
      </c>
      <c r="P13" s="271">
        <v>63</v>
      </c>
      <c r="Q13" s="271">
        <v>63</v>
      </c>
    </row>
    <row r="14" spans="2:17" s="58" customFormat="1" ht="54" customHeight="1">
      <c r="B14" s="1042" t="s">
        <v>150</v>
      </c>
      <c r="C14" s="1043"/>
      <c r="D14" s="1025"/>
      <c r="E14" s="1044"/>
      <c r="F14" s="1045"/>
      <c r="G14" s="1043"/>
      <c r="H14" s="1023"/>
      <c r="I14" s="1024">
        <v>4.8</v>
      </c>
      <c r="J14" s="1024"/>
      <c r="K14" s="1024"/>
      <c r="L14" s="1025"/>
      <c r="M14" s="1025"/>
      <c r="N14" s="1046"/>
      <c r="O14" s="1047">
        <f t="shared" si="0"/>
        <v>4.8</v>
      </c>
      <c r="P14" s="1048">
        <v>95.6</v>
      </c>
      <c r="Q14" s="1048">
        <v>95.6</v>
      </c>
    </row>
    <row r="15" spans="2:17" ht="54" customHeight="1" thickBot="1">
      <c r="B15" s="75" t="s">
        <v>151</v>
      </c>
      <c r="C15" s="1019">
        <f aca="true" t="shared" si="2" ref="C15:H15">SUM(C13:C13)</f>
        <v>0</v>
      </c>
      <c r="D15" s="1049">
        <f t="shared" si="2"/>
        <v>0</v>
      </c>
      <c r="E15" s="1050">
        <f t="shared" si="2"/>
        <v>0</v>
      </c>
      <c r="F15" s="1051">
        <f t="shared" si="2"/>
        <v>0</v>
      </c>
      <c r="G15" s="1019">
        <f t="shared" si="2"/>
        <v>0</v>
      </c>
      <c r="H15" s="1052">
        <f t="shared" si="2"/>
        <v>0</v>
      </c>
      <c r="I15" s="1053">
        <f>SUM(I13:I14)</f>
        <v>11.8</v>
      </c>
      <c r="J15" s="1053">
        <f>SUM(J13:J13)</f>
        <v>0</v>
      </c>
      <c r="K15" s="1053">
        <f>SUM(K13:K13)</f>
        <v>0</v>
      </c>
      <c r="L15" s="1054">
        <f>SUM(L13:L13)</f>
        <v>0</v>
      </c>
      <c r="M15" s="1049">
        <f>SUM(M13:M13)</f>
        <v>0</v>
      </c>
      <c r="N15" s="1050">
        <f>SUM(N13:N13)</f>
        <v>0</v>
      </c>
      <c r="O15" s="882">
        <f t="shared" si="0"/>
        <v>11.8</v>
      </c>
      <c r="P15" s="95">
        <f>SUM(P13:P14)</f>
        <v>158.6</v>
      </c>
      <c r="Q15" s="95">
        <f>SUM(Q13:Q14)</f>
        <v>158.6</v>
      </c>
    </row>
    <row r="16" spans="2:17" s="58" customFormat="1" ht="54" customHeight="1">
      <c r="B16" s="161" t="s">
        <v>139</v>
      </c>
      <c r="C16" s="1010"/>
      <c r="D16" s="1011"/>
      <c r="E16" s="1012"/>
      <c r="F16" s="1013"/>
      <c r="G16" s="1010"/>
      <c r="H16" s="1014"/>
      <c r="I16" s="1015">
        <v>0.6</v>
      </c>
      <c r="J16" s="1015"/>
      <c r="K16" s="1015"/>
      <c r="L16" s="1055"/>
      <c r="M16" s="1056"/>
      <c r="N16" s="1057"/>
      <c r="O16" s="1017">
        <f t="shared" si="0"/>
        <v>0.6</v>
      </c>
      <c r="P16" s="49">
        <v>2</v>
      </c>
      <c r="Q16" s="49">
        <v>2</v>
      </c>
    </row>
    <row r="17" spans="2:17" s="58" customFormat="1" ht="54" customHeight="1" thickBot="1">
      <c r="B17" s="1058" t="s">
        <v>140</v>
      </c>
      <c r="C17" s="1027">
        <f aca="true" t="shared" si="3" ref="C17:N17">SUM(C16:C16)</f>
        <v>0</v>
      </c>
      <c r="D17" s="1028">
        <f t="shared" si="3"/>
        <v>0</v>
      </c>
      <c r="E17" s="1029">
        <f t="shared" si="3"/>
        <v>0</v>
      </c>
      <c r="F17" s="1030">
        <f t="shared" si="3"/>
        <v>0</v>
      </c>
      <c r="G17" s="1027">
        <f t="shared" si="3"/>
        <v>0</v>
      </c>
      <c r="H17" s="1031">
        <f t="shared" si="3"/>
        <v>0</v>
      </c>
      <c r="I17" s="1032">
        <f t="shared" si="3"/>
        <v>0.6</v>
      </c>
      <c r="J17" s="1032">
        <f t="shared" si="3"/>
        <v>0</v>
      </c>
      <c r="K17" s="1032">
        <f t="shared" si="3"/>
        <v>0</v>
      </c>
      <c r="L17" s="1033">
        <f t="shared" si="3"/>
        <v>0</v>
      </c>
      <c r="M17" s="178">
        <f t="shared" si="3"/>
        <v>0</v>
      </c>
      <c r="N17" s="1029">
        <f t="shared" si="3"/>
        <v>0</v>
      </c>
      <c r="O17" s="986">
        <f t="shared" si="0"/>
        <v>0.6</v>
      </c>
      <c r="P17" s="829">
        <f>SUM(P16)</f>
        <v>2</v>
      </c>
      <c r="Q17" s="829">
        <f>SUM(Q16)</f>
        <v>2</v>
      </c>
    </row>
    <row r="18" spans="2:17" ht="54" customHeight="1">
      <c r="B18" s="161" t="s">
        <v>134</v>
      </c>
      <c r="C18" s="1010"/>
      <c r="D18" s="1011"/>
      <c r="E18" s="1059"/>
      <c r="F18" s="1013"/>
      <c r="G18" s="1010"/>
      <c r="H18" s="1014"/>
      <c r="I18" s="1015">
        <v>0.6</v>
      </c>
      <c r="J18" s="1015"/>
      <c r="K18" s="1015"/>
      <c r="L18" s="1055"/>
      <c r="M18" s="1060"/>
      <c r="N18" s="1061"/>
      <c r="O18" s="1017">
        <f>SUM(C18:M18)</f>
        <v>0.6</v>
      </c>
      <c r="P18" s="49">
        <v>10</v>
      </c>
      <c r="Q18" s="49">
        <v>9.5</v>
      </c>
    </row>
    <row r="19" spans="2:17" ht="54" customHeight="1">
      <c r="B19" s="1062" t="s">
        <v>244</v>
      </c>
      <c r="C19" s="1063"/>
      <c r="D19" s="1064"/>
      <c r="E19" s="1037"/>
      <c r="F19" s="1065"/>
      <c r="G19" s="1066"/>
      <c r="H19" s="1023"/>
      <c r="I19" s="1024">
        <v>0.5</v>
      </c>
      <c r="J19" s="1024"/>
      <c r="K19" s="1024"/>
      <c r="L19" s="1024"/>
      <c r="M19" s="1036"/>
      <c r="N19" s="136"/>
      <c r="O19" s="48">
        <f>SUM(C19:M19)</f>
        <v>0.5</v>
      </c>
      <c r="P19" s="286">
        <v>3</v>
      </c>
      <c r="Q19" s="286">
        <v>2</v>
      </c>
    </row>
    <row r="20" spans="2:17" ht="54" customHeight="1">
      <c r="B20" s="1018" t="s">
        <v>245</v>
      </c>
      <c r="C20" s="1019"/>
      <c r="D20" s="1020"/>
      <c r="E20" s="1021"/>
      <c r="F20" s="1022"/>
      <c r="G20" s="1019"/>
      <c r="H20" s="1023"/>
      <c r="I20" s="1024">
        <v>0.2</v>
      </c>
      <c r="J20" s="1024"/>
      <c r="K20" s="1024"/>
      <c r="L20" s="1025"/>
      <c r="M20" s="1020"/>
      <c r="N20" s="1022"/>
      <c r="O20" s="48">
        <f>SUM(C20:M20)</f>
        <v>0.2</v>
      </c>
      <c r="P20" s="95">
        <v>1</v>
      </c>
      <c r="Q20" s="95">
        <v>0.8</v>
      </c>
    </row>
    <row r="21" spans="2:17" ht="54" customHeight="1" thickBot="1">
      <c r="B21" s="50" t="s">
        <v>135</v>
      </c>
      <c r="C21" s="1027">
        <f aca="true" t="shared" si="4" ref="C21:N21">SUM(C18:C20)</f>
        <v>0</v>
      </c>
      <c r="D21" s="1028">
        <f t="shared" si="4"/>
        <v>0</v>
      </c>
      <c r="E21" s="1029">
        <f t="shared" si="4"/>
        <v>0</v>
      </c>
      <c r="F21" s="1030">
        <f t="shared" si="4"/>
        <v>0</v>
      </c>
      <c r="G21" s="1027">
        <f t="shared" si="4"/>
        <v>0</v>
      </c>
      <c r="H21" s="1031">
        <f t="shared" si="4"/>
        <v>0</v>
      </c>
      <c r="I21" s="1032">
        <f t="shared" si="4"/>
        <v>1.3</v>
      </c>
      <c r="J21" s="1032">
        <f t="shared" si="4"/>
        <v>0</v>
      </c>
      <c r="K21" s="1032">
        <f t="shared" si="4"/>
        <v>0</v>
      </c>
      <c r="L21" s="1067">
        <f t="shared" si="4"/>
        <v>0</v>
      </c>
      <c r="M21" s="1068">
        <f t="shared" si="4"/>
        <v>0</v>
      </c>
      <c r="N21" s="1069">
        <f t="shared" si="4"/>
        <v>0</v>
      </c>
      <c r="O21" s="54">
        <f>SUM(C21:M21)</f>
        <v>1.3</v>
      </c>
      <c r="P21" s="55">
        <f>SUM(P18:P20)</f>
        <v>14</v>
      </c>
      <c r="Q21" s="55">
        <f>SUM(Q18:Q20)</f>
        <v>12.3</v>
      </c>
    </row>
    <row r="22" spans="2:17" s="58" customFormat="1" ht="54" customHeight="1">
      <c r="B22" s="161" t="s">
        <v>152</v>
      </c>
      <c r="C22" s="1010"/>
      <c r="D22" s="1011"/>
      <c r="E22" s="1012"/>
      <c r="F22" s="1013"/>
      <c r="G22" s="1010"/>
      <c r="H22" s="1014"/>
      <c r="I22" s="1015">
        <v>0.95</v>
      </c>
      <c r="J22" s="1015"/>
      <c r="K22" s="1015"/>
      <c r="L22" s="1055"/>
      <c r="M22" s="1011"/>
      <c r="N22" s="1013"/>
      <c r="O22" s="1070">
        <f>SUM(C22:M22)</f>
        <v>0.95</v>
      </c>
      <c r="P22" s="104">
        <v>14</v>
      </c>
      <c r="Q22" s="104">
        <v>11.9</v>
      </c>
    </row>
    <row r="23" spans="2:17" s="58" customFormat="1" ht="54" customHeight="1">
      <c r="B23" s="1042" t="s">
        <v>759</v>
      </c>
      <c r="C23" s="1043"/>
      <c r="D23" s="1071"/>
      <c r="E23" s="1072"/>
      <c r="F23" s="1046"/>
      <c r="G23" s="1043"/>
      <c r="H23" s="1023"/>
      <c r="I23" s="1024">
        <v>194</v>
      </c>
      <c r="J23" s="1024"/>
      <c r="K23" s="1024">
        <v>28.2</v>
      </c>
      <c r="L23" s="1073"/>
      <c r="M23" s="1072"/>
      <c r="N23" s="1045"/>
      <c r="O23" s="1074">
        <v>222.2</v>
      </c>
      <c r="P23" s="1075">
        <v>3351</v>
      </c>
      <c r="Q23" s="1075">
        <v>3240</v>
      </c>
    </row>
    <row r="24" spans="2:17" s="58" customFormat="1" ht="54" customHeight="1">
      <c r="B24" s="116" t="s">
        <v>153</v>
      </c>
      <c r="C24" s="1035"/>
      <c r="D24" s="1036"/>
      <c r="E24" s="1037"/>
      <c r="F24" s="136"/>
      <c r="G24" s="1035"/>
      <c r="H24" s="1023"/>
      <c r="I24" s="1024">
        <v>7.9</v>
      </c>
      <c r="J24" s="1024"/>
      <c r="K24" s="1024"/>
      <c r="L24" s="1025"/>
      <c r="M24" s="1036">
        <v>0.6</v>
      </c>
      <c r="N24" s="136"/>
      <c r="O24" s="1076">
        <f>SUM(C24:M24)</f>
        <v>8.5</v>
      </c>
      <c r="P24" s="115">
        <v>180</v>
      </c>
      <c r="Q24" s="115">
        <v>175</v>
      </c>
    </row>
    <row r="25" spans="2:18" s="58" customFormat="1" ht="54" customHeight="1">
      <c r="B25" s="1077" t="s">
        <v>325</v>
      </c>
      <c r="C25" s="1019"/>
      <c r="D25" s="1020"/>
      <c r="E25" s="1021"/>
      <c r="F25" s="1022"/>
      <c r="G25" s="1050"/>
      <c r="H25" s="1023"/>
      <c r="I25" s="1024">
        <v>0.2</v>
      </c>
      <c r="J25" s="1024"/>
      <c r="K25" s="1024"/>
      <c r="L25" s="1025"/>
      <c r="M25" s="1020"/>
      <c r="N25" s="1078"/>
      <c r="O25" s="1079">
        <v>0.2</v>
      </c>
      <c r="P25" s="1080">
        <v>1.1</v>
      </c>
      <c r="Q25" s="1080">
        <v>1</v>
      </c>
      <c r="R25" s="61"/>
    </row>
    <row r="26" spans="2:17" s="58" customFormat="1" ht="54" customHeight="1" thickBot="1">
      <c r="B26" s="50" t="s">
        <v>155</v>
      </c>
      <c r="C26" s="177">
        <f aca="true" t="shared" si="5" ref="C26:Q26">SUM(C22:C25)</f>
        <v>0</v>
      </c>
      <c r="D26" s="178">
        <f t="shared" si="5"/>
        <v>0</v>
      </c>
      <c r="E26" s="178">
        <f t="shared" si="5"/>
        <v>0</v>
      </c>
      <c r="F26" s="212">
        <f t="shared" si="5"/>
        <v>0</v>
      </c>
      <c r="G26" s="1081">
        <f t="shared" si="5"/>
        <v>0</v>
      </c>
      <c r="H26" s="1031">
        <f t="shared" si="5"/>
        <v>0</v>
      </c>
      <c r="I26" s="1032">
        <f t="shared" si="5"/>
        <v>203.04999999999998</v>
      </c>
      <c r="J26" s="1032">
        <f t="shared" si="5"/>
        <v>0</v>
      </c>
      <c r="K26" s="1032">
        <f t="shared" si="5"/>
        <v>28.2</v>
      </c>
      <c r="L26" s="1067">
        <f t="shared" si="5"/>
        <v>0</v>
      </c>
      <c r="M26" s="1081">
        <f t="shared" si="5"/>
        <v>0.6</v>
      </c>
      <c r="N26" s="178">
        <f t="shared" si="5"/>
        <v>0</v>
      </c>
      <c r="O26" s="177">
        <f t="shared" si="5"/>
        <v>231.84999999999997</v>
      </c>
      <c r="P26" s="177">
        <f t="shared" si="5"/>
        <v>3546.1</v>
      </c>
      <c r="Q26" s="120">
        <f t="shared" si="5"/>
        <v>3427.9</v>
      </c>
    </row>
    <row r="27" spans="2:17" ht="54" customHeight="1">
      <c r="B27" s="116" t="s">
        <v>127</v>
      </c>
      <c r="C27" s="1035"/>
      <c r="D27" s="1036"/>
      <c r="E27" s="1037"/>
      <c r="F27" s="136"/>
      <c r="G27" s="1035"/>
      <c r="H27" s="1038"/>
      <c r="I27" s="1039">
        <v>0.5</v>
      </c>
      <c r="J27" s="1039"/>
      <c r="K27" s="1039"/>
      <c r="L27" s="1040"/>
      <c r="M27" s="1036">
        <v>0.2</v>
      </c>
      <c r="N27" s="1082"/>
      <c r="O27" s="48">
        <f>SUM(C27:M27)</f>
        <v>0.7</v>
      </c>
      <c r="P27" s="276">
        <v>2.1</v>
      </c>
      <c r="Q27" s="276">
        <v>1.5</v>
      </c>
    </row>
    <row r="28" spans="2:17" ht="54" customHeight="1">
      <c r="B28" s="1018" t="s">
        <v>327</v>
      </c>
      <c r="C28" s="1019"/>
      <c r="D28" s="1020"/>
      <c r="E28" s="1021"/>
      <c r="F28" s="1022"/>
      <c r="G28" s="1019"/>
      <c r="H28" s="1023"/>
      <c r="I28" s="1024">
        <v>0.3</v>
      </c>
      <c r="J28" s="1024"/>
      <c r="K28" s="1024"/>
      <c r="L28" s="1025"/>
      <c r="M28" s="1020"/>
      <c r="N28" s="1083"/>
      <c r="O28" s="48">
        <f>SUM(C28:M28)</f>
        <v>0.3</v>
      </c>
      <c r="P28" s="95">
        <v>3</v>
      </c>
      <c r="Q28" s="95">
        <v>3</v>
      </c>
    </row>
    <row r="29" spans="2:17" ht="54" customHeight="1">
      <c r="B29" s="1018" t="s">
        <v>403</v>
      </c>
      <c r="C29" s="1019"/>
      <c r="D29" s="1044"/>
      <c r="E29" s="1044"/>
      <c r="F29" s="1045"/>
      <c r="G29" s="1019"/>
      <c r="H29" s="1023"/>
      <c r="I29" s="1024">
        <v>1</v>
      </c>
      <c r="J29" s="1024"/>
      <c r="K29" s="1024"/>
      <c r="L29" s="1025"/>
      <c r="M29" s="1044"/>
      <c r="N29" s="1083"/>
      <c r="O29" s="48">
        <f>SUM(C29:M29)</f>
        <v>1</v>
      </c>
      <c r="P29" s="95">
        <v>4</v>
      </c>
      <c r="Q29" s="95">
        <v>2</v>
      </c>
    </row>
    <row r="30" spans="2:17" ht="54" customHeight="1" thickBot="1">
      <c r="B30" s="75" t="s">
        <v>128</v>
      </c>
      <c r="C30" s="1019">
        <f aca="true" t="shared" si="6" ref="C30:Q30">SUM(C27:C29)</f>
        <v>0</v>
      </c>
      <c r="D30" s="1021">
        <f t="shared" si="6"/>
        <v>0</v>
      </c>
      <c r="E30" s="1021">
        <f t="shared" si="6"/>
        <v>0</v>
      </c>
      <c r="F30" s="1022">
        <f t="shared" si="6"/>
        <v>0</v>
      </c>
      <c r="G30" s="1019">
        <f t="shared" si="6"/>
        <v>0</v>
      </c>
      <c r="H30" s="1052">
        <f t="shared" si="6"/>
        <v>0</v>
      </c>
      <c r="I30" s="1053">
        <f t="shared" si="6"/>
        <v>1.8</v>
      </c>
      <c r="J30" s="1053">
        <f t="shared" si="6"/>
        <v>0</v>
      </c>
      <c r="K30" s="1053">
        <f t="shared" si="6"/>
        <v>0</v>
      </c>
      <c r="L30" s="1020">
        <f t="shared" si="6"/>
        <v>0</v>
      </c>
      <c r="M30" s="1021">
        <f t="shared" si="6"/>
        <v>0.2</v>
      </c>
      <c r="N30" s="207">
        <f t="shared" si="6"/>
        <v>0</v>
      </c>
      <c r="O30" s="1019">
        <f t="shared" si="6"/>
        <v>2</v>
      </c>
      <c r="P30" s="1019">
        <f t="shared" si="6"/>
        <v>9.1</v>
      </c>
      <c r="Q30" s="1084">
        <f t="shared" si="6"/>
        <v>6.5</v>
      </c>
    </row>
    <row r="31" spans="2:17" ht="54" customHeight="1" thickBot="1">
      <c r="B31" s="122" t="s">
        <v>156</v>
      </c>
      <c r="C31" s="1085">
        <f aca="true" t="shared" si="7" ref="C31:Q31">SUM(C30,C26,C21,C17,C15,C12)</f>
        <v>0</v>
      </c>
      <c r="D31" s="491">
        <f t="shared" si="7"/>
        <v>0</v>
      </c>
      <c r="E31" s="491">
        <f t="shared" si="7"/>
        <v>0</v>
      </c>
      <c r="F31" s="492">
        <f t="shared" si="7"/>
        <v>0</v>
      </c>
      <c r="G31" s="1086">
        <f t="shared" si="7"/>
        <v>0</v>
      </c>
      <c r="H31" s="1087">
        <f t="shared" si="7"/>
        <v>0</v>
      </c>
      <c r="I31" s="1088">
        <f t="shared" si="7"/>
        <v>222.47</v>
      </c>
      <c r="J31" s="1088">
        <f t="shared" si="7"/>
        <v>0</v>
      </c>
      <c r="K31" s="1088">
        <f t="shared" si="7"/>
        <v>28.2</v>
      </c>
      <c r="L31" s="1089">
        <f t="shared" si="7"/>
        <v>0</v>
      </c>
      <c r="M31" s="491">
        <f t="shared" si="7"/>
        <v>0.8</v>
      </c>
      <c r="N31" s="1090">
        <f t="shared" si="7"/>
        <v>0</v>
      </c>
      <c r="O31" s="493">
        <f t="shared" si="7"/>
        <v>251.46999999999997</v>
      </c>
      <c r="P31" s="493">
        <f t="shared" si="7"/>
        <v>3768.7999999999997</v>
      </c>
      <c r="Q31" s="494">
        <f t="shared" si="7"/>
        <v>3636.1000000000004</v>
      </c>
    </row>
    <row r="32" spans="2:17" ht="54" customHeight="1">
      <c r="B32" s="3" t="s">
        <v>129</v>
      </c>
      <c r="O32" s="57"/>
      <c r="P32" s="5"/>
      <c r="Q32" s="5"/>
    </row>
  </sheetData>
  <mergeCells count="5">
    <mergeCell ref="P1:Q1"/>
    <mergeCell ref="G4:M4"/>
    <mergeCell ref="C4:F4"/>
    <mergeCell ref="C5:F5"/>
    <mergeCell ref="H5:L5"/>
  </mergeCells>
  <printOptions horizontalCentered="1"/>
  <pageMargins left="0.1968503937007874" right="0.1968503937007874" top="0.24" bottom="0.1968503937007874" header="0.2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BX20"/>
  <sheetViews>
    <sheetView showOutlineSymbols="0" view="pageBreakPreview" zoomScale="50" zoomScaleNormal="87" zoomScaleSheetLayoutView="50" workbookViewId="0" topLeftCell="A10">
      <selection activeCell="Q13" sqref="Q13"/>
    </sheetView>
  </sheetViews>
  <sheetFormatPr defaultColWidth="9.00390625" defaultRowHeight="54" customHeight="1"/>
  <cols>
    <col min="1" max="1" width="1.625" style="1" customWidth="1"/>
    <col min="2" max="2" width="20.625" style="1" customWidth="1"/>
    <col min="3" max="3" width="10.75390625" style="1" hidden="1" customWidth="1"/>
    <col min="4" max="13" width="10.625" style="1" hidden="1" customWidth="1"/>
    <col min="14" max="18" width="10.625" style="1" customWidth="1"/>
    <col min="19" max="21" width="10.625" style="1" hidden="1" customWidth="1"/>
    <col min="22" max="22" width="10.625" style="1" customWidth="1"/>
    <col min="23" max="41" width="10.625" style="1" hidden="1" customWidth="1"/>
    <col min="42" max="43" width="10.625" style="1" customWidth="1"/>
    <col min="44" max="50" width="10.625" style="1" hidden="1" customWidth="1"/>
    <col min="51" max="54" width="10.625" style="1" customWidth="1"/>
    <col min="55" max="55" width="10.625" style="1" hidden="1" customWidth="1"/>
    <col min="56" max="56" width="10.625" style="1" customWidth="1"/>
    <col min="57" max="62" width="10.625" style="1" hidden="1" customWidth="1"/>
    <col min="63" max="65" width="10.625" style="1" customWidth="1"/>
    <col min="66" max="71" width="10.625" style="1" hidden="1" customWidth="1"/>
    <col min="72" max="72" width="10.625" style="1" customWidth="1"/>
    <col min="73" max="75" width="15.625" style="1" customWidth="1"/>
    <col min="76" max="76" width="1.75390625" style="1" customWidth="1"/>
    <col min="77" max="16384" width="10.75390625" style="1" customWidth="1"/>
  </cols>
  <sheetData>
    <row r="1" spans="48:76" ht="54" customHeight="1">
      <c r="AV1" s="2"/>
      <c r="AW1" s="2"/>
      <c r="AX1" s="2" t="s">
        <v>175</v>
      </c>
      <c r="BV1" s="1097"/>
      <c r="BW1" s="1097"/>
      <c r="BX1" s="3"/>
    </row>
    <row r="2" spans="2:3" ht="54" customHeight="1">
      <c r="B2" s="4" t="s">
        <v>1</v>
      </c>
      <c r="C2" s="4"/>
    </row>
    <row r="3" spans="2:73" ht="54" customHeight="1" thickBot="1">
      <c r="B3" s="6" t="s">
        <v>247</v>
      </c>
      <c r="C3" s="6"/>
      <c r="O3" s="7"/>
      <c r="BU3" s="8"/>
    </row>
    <row r="4" spans="2:75" ht="54" customHeight="1">
      <c r="B4" s="10"/>
      <c r="C4" s="456" t="s">
        <v>176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30"/>
      <c r="AZ4" s="1094" t="s">
        <v>177</v>
      </c>
      <c r="BA4" s="1095"/>
      <c r="BB4" s="1095"/>
      <c r="BC4" s="1095"/>
      <c r="BD4" s="1095"/>
      <c r="BE4" s="1095"/>
      <c r="BF4" s="1095"/>
      <c r="BG4" s="1095"/>
      <c r="BH4" s="1095"/>
      <c r="BI4" s="1095"/>
      <c r="BJ4" s="1095"/>
      <c r="BK4" s="1095"/>
      <c r="BL4" s="1095"/>
      <c r="BM4" s="1095"/>
      <c r="BN4" s="1095"/>
      <c r="BO4" s="1095"/>
      <c r="BP4" s="1095"/>
      <c r="BQ4" s="1095"/>
      <c r="BR4" s="1095"/>
      <c r="BS4" s="1095"/>
      <c r="BT4" s="1096"/>
      <c r="BU4" s="10" t="s">
        <v>4</v>
      </c>
      <c r="BV4" s="11" t="s">
        <v>5</v>
      </c>
      <c r="BW4" s="11" t="s">
        <v>6</v>
      </c>
    </row>
    <row r="5" spans="2:75" ht="54" customHeight="1">
      <c r="B5" s="14" t="s">
        <v>7</v>
      </c>
      <c r="C5" s="241" t="s">
        <v>178</v>
      </c>
      <c r="D5" s="331" t="s">
        <v>179</v>
      </c>
      <c r="E5" s="305"/>
      <c r="F5" s="305"/>
      <c r="G5" s="305"/>
      <c r="H5" s="305"/>
      <c r="I5" s="305"/>
      <c r="J5" s="305"/>
      <c r="K5" s="305"/>
      <c r="L5" s="305"/>
      <c r="M5" s="306"/>
      <c r="N5" s="331" t="s">
        <v>180</v>
      </c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6"/>
      <c r="AP5" s="307" t="s">
        <v>11</v>
      </c>
      <c r="AQ5" s="307"/>
      <c r="AR5" s="307"/>
      <c r="AS5" s="307"/>
      <c r="AT5" s="307"/>
      <c r="AU5" s="307"/>
      <c r="AV5" s="307"/>
      <c r="AW5" s="307"/>
      <c r="AX5" s="307"/>
      <c r="AY5" s="242"/>
      <c r="AZ5" s="243" t="s">
        <v>181</v>
      </c>
      <c r="BA5" s="305" t="s">
        <v>182</v>
      </c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232" t="s">
        <v>11</v>
      </c>
      <c r="BM5" s="232"/>
      <c r="BN5" s="232"/>
      <c r="BO5" s="232"/>
      <c r="BP5" s="232"/>
      <c r="BQ5" s="232"/>
      <c r="BR5" s="232"/>
      <c r="BS5" s="245" t="s">
        <v>183</v>
      </c>
      <c r="BT5" s="242"/>
      <c r="BU5" s="14" t="s">
        <v>15</v>
      </c>
      <c r="BV5" s="15" t="s">
        <v>15</v>
      </c>
      <c r="BW5" s="15" t="s">
        <v>15</v>
      </c>
    </row>
    <row r="6" spans="2:75" ht="54" customHeight="1" thickBot="1">
      <c r="B6" s="246"/>
      <c r="C6" s="247" t="s">
        <v>184</v>
      </c>
      <c r="D6" s="248" t="s">
        <v>185</v>
      </c>
      <c r="E6" s="18" t="s">
        <v>186</v>
      </c>
      <c r="F6" s="249" t="s">
        <v>187</v>
      </c>
      <c r="G6" s="249" t="s">
        <v>188</v>
      </c>
      <c r="H6" s="250" t="s">
        <v>189</v>
      </c>
      <c r="I6" s="251" t="s">
        <v>190</v>
      </c>
      <c r="J6" s="251" t="s">
        <v>191</v>
      </c>
      <c r="K6" s="251" t="s">
        <v>192</v>
      </c>
      <c r="L6" s="251" t="s">
        <v>193</v>
      </c>
      <c r="M6" s="251" t="s">
        <v>194</v>
      </c>
      <c r="N6" s="250" t="s">
        <v>195</v>
      </c>
      <c r="O6" s="19" t="s">
        <v>196</v>
      </c>
      <c r="P6" s="31" t="s">
        <v>197</v>
      </c>
      <c r="Q6" s="19" t="s">
        <v>198</v>
      </c>
      <c r="R6" s="31" t="s">
        <v>199</v>
      </c>
      <c r="S6" s="31" t="s">
        <v>200</v>
      </c>
      <c r="T6" s="252" t="s">
        <v>201</v>
      </c>
      <c r="U6" s="31" t="s">
        <v>202</v>
      </c>
      <c r="V6" s="253" t="s">
        <v>203</v>
      </c>
      <c r="W6" s="254" t="s">
        <v>204</v>
      </c>
      <c r="X6" s="31" t="s">
        <v>205</v>
      </c>
      <c r="Y6" s="18" t="s">
        <v>206</v>
      </c>
      <c r="Z6" s="18" t="s">
        <v>207</v>
      </c>
      <c r="AA6" s="18" t="s">
        <v>208</v>
      </c>
      <c r="AB6" s="255" t="s">
        <v>209</v>
      </c>
      <c r="AC6" s="18" t="s">
        <v>210</v>
      </c>
      <c r="AD6" s="18" t="s">
        <v>211</v>
      </c>
      <c r="AE6" s="18" t="s">
        <v>212</v>
      </c>
      <c r="AF6" s="18" t="s">
        <v>213</v>
      </c>
      <c r="AG6" s="18" t="s">
        <v>214</v>
      </c>
      <c r="AH6" s="18" t="s">
        <v>215</v>
      </c>
      <c r="AI6" s="256" t="s">
        <v>216</v>
      </c>
      <c r="AJ6" s="256" t="s">
        <v>217</v>
      </c>
      <c r="AK6" s="18" t="s">
        <v>218</v>
      </c>
      <c r="AL6" s="18" t="s">
        <v>219</v>
      </c>
      <c r="AM6" s="18" t="s">
        <v>220</v>
      </c>
      <c r="AN6" s="18" t="s">
        <v>221</v>
      </c>
      <c r="AO6" s="18" t="s">
        <v>222</v>
      </c>
      <c r="AP6" s="17" t="s">
        <v>223</v>
      </c>
      <c r="AQ6" s="17" t="s">
        <v>224</v>
      </c>
      <c r="AR6" s="257" t="s">
        <v>225</v>
      </c>
      <c r="AS6" s="257" t="s">
        <v>248</v>
      </c>
      <c r="AT6" s="257" t="s">
        <v>249</v>
      </c>
      <c r="AU6" s="257" t="s">
        <v>226</v>
      </c>
      <c r="AV6" s="21" t="s">
        <v>227</v>
      </c>
      <c r="AW6" s="258" t="s">
        <v>228</v>
      </c>
      <c r="AX6" s="258" t="s">
        <v>250</v>
      </c>
      <c r="AY6" s="24" t="s">
        <v>126</v>
      </c>
      <c r="AZ6" s="25" t="s">
        <v>251</v>
      </c>
      <c r="BA6" s="18" t="s">
        <v>252</v>
      </c>
      <c r="BB6" s="259" t="s">
        <v>229</v>
      </c>
      <c r="BC6" s="260" t="s">
        <v>253</v>
      </c>
      <c r="BD6" s="261" t="s">
        <v>254</v>
      </c>
      <c r="BE6" s="259" t="s">
        <v>230</v>
      </c>
      <c r="BF6" s="259" t="s">
        <v>255</v>
      </c>
      <c r="BG6" s="259" t="s">
        <v>231</v>
      </c>
      <c r="BH6" s="259" t="s">
        <v>232</v>
      </c>
      <c r="BI6" s="262" t="s">
        <v>233</v>
      </c>
      <c r="BJ6" s="262" t="s">
        <v>234</v>
      </c>
      <c r="BK6" s="262" t="s">
        <v>235</v>
      </c>
      <c r="BL6" s="17" t="s">
        <v>256</v>
      </c>
      <c r="BM6" s="263" t="s">
        <v>236</v>
      </c>
      <c r="BN6" s="263" t="s">
        <v>237</v>
      </c>
      <c r="BO6" s="263" t="s">
        <v>238</v>
      </c>
      <c r="BP6" s="263" t="s">
        <v>239</v>
      </c>
      <c r="BQ6" s="263" t="s">
        <v>240</v>
      </c>
      <c r="BR6" s="264" t="s">
        <v>241</v>
      </c>
      <c r="BS6" s="265" t="s">
        <v>242</v>
      </c>
      <c r="BT6" s="34" t="s">
        <v>126</v>
      </c>
      <c r="BU6" s="35" t="s">
        <v>136</v>
      </c>
      <c r="BV6" s="36" t="s">
        <v>137</v>
      </c>
      <c r="BW6" s="36" t="s">
        <v>137</v>
      </c>
    </row>
    <row r="7" spans="2:75" s="58" customFormat="1" ht="54" customHeight="1">
      <c r="B7" s="109" t="s">
        <v>149</v>
      </c>
      <c r="C7" s="266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  <c r="O7" s="267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269">
        <f aca="true" t="shared" si="0" ref="AY7:AY12">SUM(C7:AX7)</f>
        <v>0</v>
      </c>
      <c r="AZ7" s="100"/>
      <c r="BA7" s="102"/>
      <c r="BB7" s="101"/>
      <c r="BC7" s="101"/>
      <c r="BD7" s="101"/>
      <c r="BE7" s="101"/>
      <c r="BF7" s="101"/>
      <c r="BG7" s="101"/>
      <c r="BH7" s="101"/>
      <c r="BI7" s="102"/>
      <c r="BJ7" s="101"/>
      <c r="BK7" s="101">
        <v>0.5</v>
      </c>
      <c r="BL7" s="267"/>
      <c r="BM7" s="102"/>
      <c r="BN7" s="99"/>
      <c r="BO7" s="99"/>
      <c r="BP7" s="99"/>
      <c r="BQ7" s="99"/>
      <c r="BR7" s="99"/>
      <c r="BS7" s="99"/>
      <c r="BT7" s="157">
        <f>SUM(AZ7:BS7)</f>
        <v>0.5</v>
      </c>
      <c r="BU7" s="270">
        <f>SUM(BT7,AY7)</f>
        <v>0.5</v>
      </c>
      <c r="BV7" s="271">
        <v>2.5</v>
      </c>
      <c r="BW7" s="271">
        <v>2</v>
      </c>
    </row>
    <row r="8" spans="2:75" s="58" customFormat="1" ht="54" customHeight="1">
      <c r="B8" s="109" t="s">
        <v>150</v>
      </c>
      <c r="C8" s="266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8">
        <v>0.2</v>
      </c>
      <c r="O8" s="267">
        <v>0.1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272">
        <f t="shared" si="0"/>
        <v>0.30000000000000004</v>
      </c>
      <c r="AZ8" s="100">
        <v>1.7</v>
      </c>
      <c r="BA8" s="102"/>
      <c r="BB8" s="101"/>
      <c r="BC8" s="101"/>
      <c r="BD8" s="101">
        <v>1</v>
      </c>
      <c r="BE8" s="101"/>
      <c r="BF8" s="101"/>
      <c r="BG8" s="101"/>
      <c r="BH8" s="101"/>
      <c r="BI8" s="102"/>
      <c r="BJ8" s="101"/>
      <c r="BK8" s="101"/>
      <c r="BL8" s="267">
        <v>1</v>
      </c>
      <c r="BM8" s="102">
        <v>0.5</v>
      </c>
      <c r="BN8" s="99"/>
      <c r="BO8" s="99"/>
      <c r="BP8" s="99"/>
      <c r="BQ8" s="99"/>
      <c r="BR8" s="99"/>
      <c r="BS8" s="99"/>
      <c r="BT8" s="157">
        <f>SUM(AZ8:BS8)</f>
        <v>4.2</v>
      </c>
      <c r="BU8" s="270">
        <f>SUM(BT8,AY8)</f>
        <v>4.5</v>
      </c>
      <c r="BV8" s="271">
        <v>42.1</v>
      </c>
      <c r="BW8" s="271">
        <v>42.1</v>
      </c>
    </row>
    <row r="9" spans="2:75" ht="54" customHeight="1" thickBot="1">
      <c r="B9" s="50" t="s">
        <v>151</v>
      </c>
      <c r="C9" s="52">
        <f aca="true" t="shared" si="1" ref="C9:AX9">SUM(C7:C8)</f>
        <v>0</v>
      </c>
      <c r="D9" s="53">
        <f t="shared" si="1"/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0</v>
      </c>
      <c r="M9" s="53">
        <f t="shared" si="1"/>
        <v>0</v>
      </c>
      <c r="N9" s="53">
        <f t="shared" si="1"/>
        <v>0.2</v>
      </c>
      <c r="O9" s="53">
        <f t="shared" si="1"/>
        <v>0.1</v>
      </c>
      <c r="P9" s="53">
        <f t="shared" si="1"/>
        <v>0</v>
      </c>
      <c r="Q9" s="53">
        <f t="shared" si="1"/>
        <v>0</v>
      </c>
      <c r="R9" s="53">
        <f t="shared" si="1"/>
        <v>0</v>
      </c>
      <c r="S9" s="53">
        <f t="shared" si="1"/>
        <v>0</v>
      </c>
      <c r="T9" s="53">
        <f t="shared" si="1"/>
        <v>0</v>
      </c>
      <c r="U9" s="53">
        <f t="shared" si="1"/>
        <v>0</v>
      </c>
      <c r="V9" s="53">
        <f t="shared" si="1"/>
        <v>0</v>
      </c>
      <c r="W9" s="53">
        <f t="shared" si="1"/>
        <v>0</v>
      </c>
      <c r="X9" s="53">
        <f t="shared" si="1"/>
        <v>0</v>
      </c>
      <c r="Y9" s="53">
        <f t="shared" si="1"/>
        <v>0</v>
      </c>
      <c r="Z9" s="53">
        <f t="shared" si="1"/>
        <v>0</v>
      </c>
      <c r="AA9" s="53">
        <f t="shared" si="1"/>
        <v>0</v>
      </c>
      <c r="AB9" s="53">
        <f t="shared" si="1"/>
        <v>0</v>
      </c>
      <c r="AC9" s="53">
        <f t="shared" si="1"/>
        <v>0</v>
      </c>
      <c r="AD9" s="53">
        <f t="shared" si="1"/>
        <v>0</v>
      </c>
      <c r="AE9" s="53">
        <f t="shared" si="1"/>
        <v>0</v>
      </c>
      <c r="AF9" s="53">
        <f t="shared" si="1"/>
        <v>0</v>
      </c>
      <c r="AG9" s="53">
        <f t="shared" si="1"/>
        <v>0</v>
      </c>
      <c r="AH9" s="53">
        <f t="shared" si="1"/>
        <v>0</v>
      </c>
      <c r="AI9" s="53">
        <f t="shared" si="1"/>
        <v>0</v>
      </c>
      <c r="AJ9" s="53">
        <f t="shared" si="1"/>
        <v>0</v>
      </c>
      <c r="AK9" s="53">
        <f t="shared" si="1"/>
        <v>0</v>
      </c>
      <c r="AL9" s="53">
        <f t="shared" si="1"/>
        <v>0</v>
      </c>
      <c r="AM9" s="53">
        <f t="shared" si="1"/>
        <v>0</v>
      </c>
      <c r="AN9" s="53">
        <f t="shared" si="1"/>
        <v>0</v>
      </c>
      <c r="AO9" s="53">
        <f t="shared" si="1"/>
        <v>0</v>
      </c>
      <c r="AP9" s="53">
        <f t="shared" si="1"/>
        <v>0</v>
      </c>
      <c r="AQ9" s="53">
        <f t="shared" si="1"/>
        <v>0</v>
      </c>
      <c r="AR9" s="53">
        <f t="shared" si="1"/>
        <v>0</v>
      </c>
      <c r="AS9" s="53">
        <f t="shared" si="1"/>
        <v>0</v>
      </c>
      <c r="AT9" s="53">
        <f t="shared" si="1"/>
        <v>0</v>
      </c>
      <c r="AU9" s="53">
        <f t="shared" si="1"/>
        <v>0</v>
      </c>
      <c r="AV9" s="53">
        <f t="shared" si="1"/>
        <v>0</v>
      </c>
      <c r="AW9" s="53">
        <f t="shared" si="1"/>
        <v>0</v>
      </c>
      <c r="AX9" s="53">
        <f t="shared" si="1"/>
        <v>0</v>
      </c>
      <c r="AY9" s="273">
        <f t="shared" si="0"/>
        <v>0.30000000000000004</v>
      </c>
      <c r="AZ9" s="126">
        <f aca="true" t="shared" si="2" ref="AZ9:BW9">SUM(AZ7:AZ8)</f>
        <v>1.7</v>
      </c>
      <c r="BA9" s="53">
        <f t="shared" si="2"/>
        <v>0</v>
      </c>
      <c r="BB9" s="53">
        <f t="shared" si="2"/>
        <v>0</v>
      </c>
      <c r="BC9" s="53">
        <f t="shared" si="2"/>
        <v>0</v>
      </c>
      <c r="BD9" s="53">
        <f t="shared" si="2"/>
        <v>1</v>
      </c>
      <c r="BE9" s="53">
        <f t="shared" si="2"/>
        <v>0</v>
      </c>
      <c r="BF9" s="53">
        <f t="shared" si="2"/>
        <v>0</v>
      </c>
      <c r="BG9" s="53">
        <f t="shared" si="2"/>
        <v>0</v>
      </c>
      <c r="BH9" s="53">
        <f t="shared" si="2"/>
        <v>0</v>
      </c>
      <c r="BI9" s="53">
        <f t="shared" si="2"/>
        <v>0</v>
      </c>
      <c r="BJ9" s="53">
        <f t="shared" si="2"/>
        <v>0</v>
      </c>
      <c r="BK9" s="53">
        <f t="shared" si="2"/>
        <v>0.5</v>
      </c>
      <c r="BL9" s="53">
        <f t="shared" si="2"/>
        <v>1</v>
      </c>
      <c r="BM9" s="53">
        <f t="shared" si="2"/>
        <v>0.5</v>
      </c>
      <c r="BN9" s="53">
        <f t="shared" si="2"/>
        <v>0</v>
      </c>
      <c r="BO9" s="53">
        <f t="shared" si="2"/>
        <v>0</v>
      </c>
      <c r="BP9" s="53">
        <f t="shared" si="2"/>
        <v>0</v>
      </c>
      <c r="BQ9" s="53">
        <f t="shared" si="2"/>
        <v>0</v>
      </c>
      <c r="BR9" s="53">
        <f t="shared" si="2"/>
        <v>0</v>
      </c>
      <c r="BS9" s="53">
        <f t="shared" si="2"/>
        <v>0</v>
      </c>
      <c r="BT9" s="209">
        <f t="shared" si="2"/>
        <v>4.7</v>
      </c>
      <c r="BU9" s="132">
        <f t="shared" si="2"/>
        <v>5</v>
      </c>
      <c r="BV9" s="55">
        <f t="shared" si="2"/>
        <v>44.6</v>
      </c>
      <c r="BW9" s="55">
        <f t="shared" si="2"/>
        <v>44.1</v>
      </c>
    </row>
    <row r="10" spans="2:75" s="58" customFormat="1" ht="54" customHeight="1">
      <c r="B10" s="274" t="s">
        <v>138</v>
      </c>
      <c r="C10" s="275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8"/>
      <c r="O10" s="267"/>
      <c r="P10" s="102">
        <v>0.2</v>
      </c>
      <c r="Q10" s="102"/>
      <c r="R10" s="102">
        <v>0.2</v>
      </c>
      <c r="S10" s="102"/>
      <c r="T10" s="102"/>
      <c r="U10" s="102"/>
      <c r="V10" s="102">
        <v>0.25</v>
      </c>
      <c r="W10" s="102"/>
      <c r="X10" s="102"/>
      <c r="Y10" s="102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>
        <v>0.2</v>
      </c>
      <c r="AQ10" s="99">
        <v>0.25</v>
      </c>
      <c r="AR10" s="99"/>
      <c r="AS10" s="99"/>
      <c r="AT10" s="99"/>
      <c r="AU10" s="99"/>
      <c r="AV10" s="99"/>
      <c r="AW10" s="99"/>
      <c r="AX10" s="99"/>
      <c r="AY10" s="269">
        <f t="shared" si="0"/>
        <v>1.1</v>
      </c>
      <c r="AZ10" s="100">
        <v>0.2</v>
      </c>
      <c r="BA10" s="102"/>
      <c r="BB10" s="101"/>
      <c r="BC10" s="101"/>
      <c r="BD10" s="101"/>
      <c r="BE10" s="101"/>
      <c r="BF10" s="101"/>
      <c r="BG10" s="101"/>
      <c r="BH10" s="101"/>
      <c r="BI10" s="102"/>
      <c r="BJ10" s="101"/>
      <c r="BK10" s="101"/>
      <c r="BL10" s="267">
        <v>0.2</v>
      </c>
      <c r="BM10" s="102"/>
      <c r="BN10" s="99"/>
      <c r="BO10" s="99"/>
      <c r="BP10" s="99"/>
      <c r="BQ10" s="99"/>
      <c r="BR10" s="99"/>
      <c r="BS10" s="99"/>
      <c r="BT10" s="157">
        <f>SUM(AZ10:BS10)</f>
        <v>0.4</v>
      </c>
      <c r="BU10" s="270">
        <f>SUM(BT10,AY10)</f>
        <v>1.5</v>
      </c>
      <c r="BV10" s="271">
        <v>13.9</v>
      </c>
      <c r="BW10" s="271">
        <v>11.1</v>
      </c>
    </row>
    <row r="11" spans="2:75" s="58" customFormat="1" ht="54" customHeight="1" thickBot="1">
      <c r="B11" s="50" t="s">
        <v>140</v>
      </c>
      <c r="C11" s="52">
        <f aca="true" t="shared" si="3" ref="C11:AX11">SUM(C10:C10)</f>
        <v>0</v>
      </c>
      <c r="D11" s="53">
        <f t="shared" si="3"/>
        <v>0</v>
      </c>
      <c r="E11" s="53">
        <f t="shared" si="3"/>
        <v>0</v>
      </c>
      <c r="F11" s="53">
        <f t="shared" si="3"/>
        <v>0</v>
      </c>
      <c r="G11" s="53">
        <f t="shared" si="3"/>
        <v>0</v>
      </c>
      <c r="H11" s="53">
        <f t="shared" si="3"/>
        <v>0</v>
      </c>
      <c r="I11" s="53">
        <f t="shared" si="3"/>
        <v>0</v>
      </c>
      <c r="J11" s="53">
        <f t="shared" si="3"/>
        <v>0</v>
      </c>
      <c r="K11" s="53">
        <f t="shared" si="3"/>
        <v>0</v>
      </c>
      <c r="L11" s="53">
        <f t="shared" si="3"/>
        <v>0</v>
      </c>
      <c r="M11" s="53">
        <f t="shared" si="3"/>
        <v>0</v>
      </c>
      <c r="N11" s="53">
        <f t="shared" si="3"/>
        <v>0</v>
      </c>
      <c r="O11" s="53">
        <f t="shared" si="3"/>
        <v>0</v>
      </c>
      <c r="P11" s="53">
        <f t="shared" si="3"/>
        <v>0.2</v>
      </c>
      <c r="Q11" s="53">
        <f t="shared" si="3"/>
        <v>0</v>
      </c>
      <c r="R11" s="53">
        <f t="shared" si="3"/>
        <v>0.2</v>
      </c>
      <c r="S11" s="53">
        <f t="shared" si="3"/>
        <v>0</v>
      </c>
      <c r="T11" s="53">
        <f t="shared" si="3"/>
        <v>0</v>
      </c>
      <c r="U11" s="53">
        <f t="shared" si="3"/>
        <v>0</v>
      </c>
      <c r="V11" s="53">
        <f t="shared" si="3"/>
        <v>0.25</v>
      </c>
      <c r="W11" s="53">
        <f t="shared" si="3"/>
        <v>0</v>
      </c>
      <c r="X11" s="53">
        <f t="shared" si="3"/>
        <v>0</v>
      </c>
      <c r="Y11" s="53">
        <f t="shared" si="3"/>
        <v>0</v>
      </c>
      <c r="Z11" s="53">
        <f t="shared" si="3"/>
        <v>0</v>
      </c>
      <c r="AA11" s="53">
        <f t="shared" si="3"/>
        <v>0</v>
      </c>
      <c r="AB11" s="53">
        <f t="shared" si="3"/>
        <v>0</v>
      </c>
      <c r="AC11" s="53">
        <f t="shared" si="3"/>
        <v>0</v>
      </c>
      <c r="AD11" s="53">
        <f t="shared" si="3"/>
        <v>0</v>
      </c>
      <c r="AE11" s="53">
        <f t="shared" si="3"/>
        <v>0</v>
      </c>
      <c r="AF11" s="53">
        <f t="shared" si="3"/>
        <v>0</v>
      </c>
      <c r="AG11" s="53">
        <f t="shared" si="3"/>
        <v>0</v>
      </c>
      <c r="AH11" s="53">
        <f t="shared" si="3"/>
        <v>0</v>
      </c>
      <c r="AI11" s="53">
        <f t="shared" si="3"/>
        <v>0</v>
      </c>
      <c r="AJ11" s="53">
        <f t="shared" si="3"/>
        <v>0</v>
      </c>
      <c r="AK11" s="53">
        <f t="shared" si="3"/>
        <v>0</v>
      </c>
      <c r="AL11" s="53">
        <f t="shared" si="3"/>
        <v>0</v>
      </c>
      <c r="AM11" s="53">
        <f t="shared" si="3"/>
        <v>0</v>
      </c>
      <c r="AN11" s="53">
        <f t="shared" si="3"/>
        <v>0</v>
      </c>
      <c r="AO11" s="53">
        <f t="shared" si="3"/>
        <v>0</v>
      </c>
      <c r="AP11" s="53">
        <f t="shared" si="3"/>
        <v>0.2</v>
      </c>
      <c r="AQ11" s="53">
        <f t="shared" si="3"/>
        <v>0.25</v>
      </c>
      <c r="AR11" s="53">
        <f t="shared" si="3"/>
        <v>0</v>
      </c>
      <c r="AS11" s="53">
        <f t="shared" si="3"/>
        <v>0</v>
      </c>
      <c r="AT11" s="53">
        <f t="shared" si="3"/>
        <v>0</v>
      </c>
      <c r="AU11" s="53">
        <f t="shared" si="3"/>
        <v>0</v>
      </c>
      <c r="AV11" s="53">
        <f t="shared" si="3"/>
        <v>0</v>
      </c>
      <c r="AW11" s="53">
        <f t="shared" si="3"/>
        <v>0</v>
      </c>
      <c r="AX11" s="53">
        <f t="shared" si="3"/>
        <v>0</v>
      </c>
      <c r="AY11" s="273">
        <f t="shared" si="0"/>
        <v>1.1</v>
      </c>
      <c r="AZ11" s="126">
        <f aca="true" t="shared" si="4" ref="AZ11:BW11">SUM(AZ10:AZ10)</f>
        <v>0.2</v>
      </c>
      <c r="BA11" s="53">
        <f t="shared" si="4"/>
        <v>0</v>
      </c>
      <c r="BB11" s="53">
        <f t="shared" si="4"/>
        <v>0</v>
      </c>
      <c r="BC11" s="53">
        <f t="shared" si="4"/>
        <v>0</v>
      </c>
      <c r="BD11" s="53">
        <f t="shared" si="4"/>
        <v>0</v>
      </c>
      <c r="BE11" s="53">
        <f t="shared" si="4"/>
        <v>0</v>
      </c>
      <c r="BF11" s="53">
        <f t="shared" si="4"/>
        <v>0</v>
      </c>
      <c r="BG11" s="53">
        <f t="shared" si="4"/>
        <v>0</v>
      </c>
      <c r="BH11" s="53">
        <f t="shared" si="4"/>
        <v>0</v>
      </c>
      <c r="BI11" s="53">
        <f t="shared" si="4"/>
        <v>0</v>
      </c>
      <c r="BJ11" s="53">
        <f t="shared" si="4"/>
        <v>0</v>
      </c>
      <c r="BK11" s="53">
        <f t="shared" si="4"/>
        <v>0</v>
      </c>
      <c r="BL11" s="53">
        <f t="shared" si="4"/>
        <v>0.2</v>
      </c>
      <c r="BM11" s="53">
        <f t="shared" si="4"/>
        <v>0</v>
      </c>
      <c r="BN11" s="53">
        <f t="shared" si="4"/>
        <v>0</v>
      </c>
      <c r="BO11" s="53">
        <f t="shared" si="4"/>
        <v>0</v>
      </c>
      <c r="BP11" s="53">
        <f t="shared" si="4"/>
        <v>0</v>
      </c>
      <c r="BQ11" s="53">
        <f t="shared" si="4"/>
        <v>0</v>
      </c>
      <c r="BR11" s="53">
        <f t="shared" si="4"/>
        <v>0</v>
      </c>
      <c r="BS11" s="53">
        <f t="shared" si="4"/>
        <v>0</v>
      </c>
      <c r="BT11" s="209">
        <f t="shared" si="4"/>
        <v>0.4</v>
      </c>
      <c r="BU11" s="132">
        <f t="shared" si="4"/>
        <v>1.5</v>
      </c>
      <c r="BV11" s="132">
        <f t="shared" si="4"/>
        <v>13.9</v>
      </c>
      <c r="BW11" s="132">
        <f t="shared" si="4"/>
        <v>11.1</v>
      </c>
    </row>
    <row r="12" spans="2:75" ht="54" customHeight="1">
      <c r="B12" s="109" t="s">
        <v>243</v>
      </c>
      <c r="C12" s="266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8">
        <v>0.3</v>
      </c>
      <c r="O12" s="267">
        <v>0.2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>
        <v>0.2</v>
      </c>
      <c r="AQ12" s="42">
        <v>0.1</v>
      </c>
      <c r="AR12" s="42"/>
      <c r="AS12" s="42"/>
      <c r="AT12" s="42"/>
      <c r="AU12" s="42"/>
      <c r="AV12" s="42"/>
      <c r="AW12" s="42"/>
      <c r="AX12" s="42"/>
      <c r="AY12" s="269">
        <f t="shared" si="0"/>
        <v>0.7999999999999999</v>
      </c>
      <c r="AZ12" s="44">
        <v>1.4</v>
      </c>
      <c r="BA12" s="46">
        <v>0.8</v>
      </c>
      <c r="BB12" s="45"/>
      <c r="BC12" s="45"/>
      <c r="BD12" s="45"/>
      <c r="BE12" s="45"/>
      <c r="BF12" s="45"/>
      <c r="BG12" s="45"/>
      <c r="BH12" s="45"/>
      <c r="BI12" s="46"/>
      <c r="BJ12" s="45"/>
      <c r="BK12" s="45"/>
      <c r="BL12" s="267">
        <v>2.9</v>
      </c>
      <c r="BM12" s="46">
        <v>0.2</v>
      </c>
      <c r="BN12" s="42"/>
      <c r="BO12" s="42"/>
      <c r="BP12" s="42"/>
      <c r="BQ12" s="42"/>
      <c r="BR12" s="42"/>
      <c r="BS12" s="42"/>
      <c r="BT12" s="157">
        <f>SUM(AZ12:BS12)</f>
        <v>5.3</v>
      </c>
      <c r="BU12" s="270">
        <f>SUM(BT12,AY12)</f>
        <v>6.1</v>
      </c>
      <c r="BV12" s="276">
        <v>52.5</v>
      </c>
      <c r="BW12" s="276">
        <v>45</v>
      </c>
    </row>
    <row r="13" spans="2:75" ht="54" customHeight="1">
      <c r="B13" s="62" t="s">
        <v>244</v>
      </c>
      <c r="C13" s="277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>
        <v>0.1</v>
      </c>
      <c r="O13" s="278"/>
      <c r="P13" s="280">
        <v>0.1</v>
      </c>
      <c r="Q13" s="280">
        <v>0.1</v>
      </c>
      <c r="R13" s="280"/>
      <c r="S13" s="280"/>
      <c r="T13" s="280"/>
      <c r="U13" s="280"/>
      <c r="V13" s="280"/>
      <c r="W13" s="280"/>
      <c r="X13" s="280"/>
      <c r="Y13" s="280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2">
        <v>0.3</v>
      </c>
      <c r="AZ13" s="283">
        <v>0.3</v>
      </c>
      <c r="BA13" s="280"/>
      <c r="BB13" s="284">
        <v>0.2</v>
      </c>
      <c r="BC13" s="284"/>
      <c r="BD13" s="284">
        <v>0.1</v>
      </c>
      <c r="BE13" s="284"/>
      <c r="BF13" s="284"/>
      <c r="BG13" s="284"/>
      <c r="BH13" s="284"/>
      <c r="BI13" s="280"/>
      <c r="BJ13" s="284"/>
      <c r="BK13" s="284"/>
      <c r="BL13" s="278">
        <v>0.6</v>
      </c>
      <c r="BM13" s="280">
        <v>0.2</v>
      </c>
      <c r="BN13" s="281"/>
      <c r="BO13" s="281"/>
      <c r="BP13" s="281"/>
      <c r="BQ13" s="281"/>
      <c r="BR13" s="281"/>
      <c r="BS13" s="281"/>
      <c r="BT13" s="190">
        <v>1.4</v>
      </c>
      <c r="BU13" s="285">
        <v>1.7</v>
      </c>
      <c r="BV13" s="286">
        <v>36</v>
      </c>
      <c r="BW13" s="286">
        <v>22</v>
      </c>
    </row>
    <row r="14" spans="2:76" ht="54" customHeight="1">
      <c r="B14" s="287" t="s">
        <v>245</v>
      </c>
      <c r="C14" s="288"/>
      <c r="D14" s="63"/>
      <c r="E14" s="63"/>
      <c r="F14" s="63"/>
      <c r="G14" s="63"/>
      <c r="H14" s="63"/>
      <c r="I14" s="65"/>
      <c r="J14" s="63"/>
      <c r="K14" s="63"/>
      <c r="L14" s="63"/>
      <c r="M14" s="63"/>
      <c r="N14" s="65"/>
      <c r="O14" s="63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214">
        <f>SUM(C14:AX14)</f>
        <v>0</v>
      </c>
      <c r="AZ14" s="69">
        <v>0.5</v>
      </c>
      <c r="BA14" s="66"/>
      <c r="BB14" s="70"/>
      <c r="BC14" s="70"/>
      <c r="BD14" s="70"/>
      <c r="BE14" s="70"/>
      <c r="BF14" s="70"/>
      <c r="BG14" s="70"/>
      <c r="BH14" s="70"/>
      <c r="BI14" s="66"/>
      <c r="BJ14" s="70"/>
      <c r="BK14" s="70"/>
      <c r="BL14" s="63">
        <v>0.5</v>
      </c>
      <c r="BM14" s="66"/>
      <c r="BN14" s="67"/>
      <c r="BO14" s="67"/>
      <c r="BP14" s="67"/>
      <c r="BQ14" s="67"/>
      <c r="BR14" s="67"/>
      <c r="BS14" s="67"/>
      <c r="BT14" s="156">
        <f>SUM(AZ14:BS14)</f>
        <v>1</v>
      </c>
      <c r="BU14" s="289">
        <f>SUM(BT14,AY14)</f>
        <v>1</v>
      </c>
      <c r="BV14" s="73">
        <v>6</v>
      </c>
      <c r="BW14" s="73">
        <v>5</v>
      </c>
      <c r="BX14" s="290"/>
    </row>
    <row r="15" spans="2:75" ht="54" customHeight="1" thickBot="1">
      <c r="B15" s="50" t="s">
        <v>135</v>
      </c>
      <c r="C15" s="52">
        <f aca="true" t="shared" si="5" ref="C15:AX15">SUM(C12:C14)</f>
        <v>0</v>
      </c>
      <c r="D15" s="53">
        <f t="shared" si="5"/>
        <v>0</v>
      </c>
      <c r="E15" s="53">
        <f t="shared" si="5"/>
        <v>0</v>
      </c>
      <c r="F15" s="53">
        <f t="shared" si="5"/>
        <v>0</v>
      </c>
      <c r="G15" s="53">
        <f t="shared" si="5"/>
        <v>0</v>
      </c>
      <c r="H15" s="53">
        <f t="shared" si="5"/>
        <v>0</v>
      </c>
      <c r="I15" s="53">
        <f t="shared" si="5"/>
        <v>0</v>
      </c>
      <c r="J15" s="53">
        <f t="shared" si="5"/>
        <v>0</v>
      </c>
      <c r="K15" s="53">
        <f t="shared" si="5"/>
        <v>0</v>
      </c>
      <c r="L15" s="53">
        <f t="shared" si="5"/>
        <v>0</v>
      </c>
      <c r="M15" s="53">
        <f t="shared" si="5"/>
        <v>0</v>
      </c>
      <c r="N15" s="53">
        <f t="shared" si="5"/>
        <v>0.4</v>
      </c>
      <c r="O15" s="53">
        <f t="shared" si="5"/>
        <v>0.2</v>
      </c>
      <c r="P15" s="53">
        <f t="shared" si="5"/>
        <v>0.1</v>
      </c>
      <c r="Q15" s="53">
        <f t="shared" si="5"/>
        <v>0.1</v>
      </c>
      <c r="R15" s="53">
        <f t="shared" si="5"/>
        <v>0</v>
      </c>
      <c r="S15" s="53">
        <f t="shared" si="5"/>
        <v>0</v>
      </c>
      <c r="T15" s="53">
        <f t="shared" si="5"/>
        <v>0</v>
      </c>
      <c r="U15" s="53">
        <f t="shared" si="5"/>
        <v>0</v>
      </c>
      <c r="V15" s="53">
        <f t="shared" si="5"/>
        <v>0</v>
      </c>
      <c r="W15" s="53">
        <f t="shared" si="5"/>
        <v>0</v>
      </c>
      <c r="X15" s="53">
        <f t="shared" si="5"/>
        <v>0</v>
      </c>
      <c r="Y15" s="53">
        <f t="shared" si="5"/>
        <v>0</v>
      </c>
      <c r="Z15" s="53">
        <f t="shared" si="5"/>
        <v>0</v>
      </c>
      <c r="AA15" s="53">
        <f t="shared" si="5"/>
        <v>0</v>
      </c>
      <c r="AB15" s="53">
        <f t="shared" si="5"/>
        <v>0</v>
      </c>
      <c r="AC15" s="53">
        <f t="shared" si="5"/>
        <v>0</v>
      </c>
      <c r="AD15" s="53">
        <f t="shared" si="5"/>
        <v>0</v>
      </c>
      <c r="AE15" s="53">
        <f t="shared" si="5"/>
        <v>0</v>
      </c>
      <c r="AF15" s="53">
        <f t="shared" si="5"/>
        <v>0</v>
      </c>
      <c r="AG15" s="53">
        <f t="shared" si="5"/>
        <v>0</v>
      </c>
      <c r="AH15" s="53">
        <f t="shared" si="5"/>
        <v>0</v>
      </c>
      <c r="AI15" s="53">
        <f t="shared" si="5"/>
        <v>0</v>
      </c>
      <c r="AJ15" s="53">
        <f t="shared" si="5"/>
        <v>0</v>
      </c>
      <c r="AK15" s="53">
        <f t="shared" si="5"/>
        <v>0</v>
      </c>
      <c r="AL15" s="53">
        <f t="shared" si="5"/>
        <v>0</v>
      </c>
      <c r="AM15" s="53">
        <f t="shared" si="5"/>
        <v>0</v>
      </c>
      <c r="AN15" s="53">
        <f t="shared" si="5"/>
        <v>0</v>
      </c>
      <c r="AO15" s="53">
        <f t="shared" si="5"/>
        <v>0</v>
      </c>
      <c r="AP15" s="53">
        <f t="shared" si="5"/>
        <v>0.2</v>
      </c>
      <c r="AQ15" s="53">
        <f t="shared" si="5"/>
        <v>0.1</v>
      </c>
      <c r="AR15" s="53">
        <f t="shared" si="5"/>
        <v>0</v>
      </c>
      <c r="AS15" s="53">
        <f t="shared" si="5"/>
        <v>0</v>
      </c>
      <c r="AT15" s="53">
        <f t="shared" si="5"/>
        <v>0</v>
      </c>
      <c r="AU15" s="53">
        <f t="shared" si="5"/>
        <v>0</v>
      </c>
      <c r="AV15" s="53">
        <f t="shared" si="5"/>
        <v>0</v>
      </c>
      <c r="AW15" s="53">
        <f t="shared" si="5"/>
        <v>0</v>
      </c>
      <c r="AX15" s="53">
        <f t="shared" si="5"/>
        <v>0</v>
      </c>
      <c r="AY15" s="273">
        <f>SUM(C15:AX15)</f>
        <v>1.1</v>
      </c>
      <c r="AZ15" s="126">
        <f aca="true" t="shared" si="6" ref="AZ15:BW15">SUM(AZ12:AZ14)</f>
        <v>2.2</v>
      </c>
      <c r="BA15" s="53">
        <f t="shared" si="6"/>
        <v>0.8</v>
      </c>
      <c r="BB15" s="53">
        <f t="shared" si="6"/>
        <v>0.2</v>
      </c>
      <c r="BC15" s="53">
        <f t="shared" si="6"/>
        <v>0</v>
      </c>
      <c r="BD15" s="53">
        <f t="shared" si="6"/>
        <v>0.1</v>
      </c>
      <c r="BE15" s="53">
        <f t="shared" si="6"/>
        <v>0</v>
      </c>
      <c r="BF15" s="53">
        <f t="shared" si="6"/>
        <v>0</v>
      </c>
      <c r="BG15" s="53">
        <f t="shared" si="6"/>
        <v>0</v>
      </c>
      <c r="BH15" s="53">
        <f t="shared" si="6"/>
        <v>0</v>
      </c>
      <c r="BI15" s="53">
        <f t="shared" si="6"/>
        <v>0</v>
      </c>
      <c r="BJ15" s="53">
        <f t="shared" si="6"/>
        <v>0</v>
      </c>
      <c r="BK15" s="53">
        <f t="shared" si="6"/>
        <v>0</v>
      </c>
      <c r="BL15" s="53">
        <f t="shared" si="6"/>
        <v>4</v>
      </c>
      <c r="BM15" s="53">
        <f t="shared" si="6"/>
        <v>0.4</v>
      </c>
      <c r="BN15" s="53">
        <f t="shared" si="6"/>
        <v>0</v>
      </c>
      <c r="BO15" s="53">
        <f t="shared" si="6"/>
        <v>0</v>
      </c>
      <c r="BP15" s="53">
        <f t="shared" si="6"/>
        <v>0</v>
      </c>
      <c r="BQ15" s="53">
        <f t="shared" si="6"/>
        <v>0</v>
      </c>
      <c r="BR15" s="53">
        <f t="shared" si="6"/>
        <v>0</v>
      </c>
      <c r="BS15" s="53">
        <f t="shared" si="6"/>
        <v>0</v>
      </c>
      <c r="BT15" s="209">
        <f t="shared" si="6"/>
        <v>7.699999999999999</v>
      </c>
      <c r="BU15" s="132">
        <f t="shared" si="6"/>
        <v>8.8</v>
      </c>
      <c r="BV15" s="55">
        <f t="shared" si="6"/>
        <v>94.5</v>
      </c>
      <c r="BW15" s="55">
        <f t="shared" si="6"/>
        <v>72</v>
      </c>
    </row>
    <row r="16" spans="2:75" ht="54" customHeight="1">
      <c r="B16" s="109" t="s">
        <v>127</v>
      </c>
      <c r="C16" s="266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8"/>
      <c r="O16" s="267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269">
        <f>SUM(C16:AX16)</f>
        <v>0</v>
      </c>
      <c r="AZ16" s="44">
        <v>0.1</v>
      </c>
      <c r="BA16" s="46"/>
      <c r="BB16" s="45"/>
      <c r="BC16" s="45"/>
      <c r="BD16" s="45"/>
      <c r="BE16" s="45"/>
      <c r="BF16" s="45"/>
      <c r="BG16" s="45"/>
      <c r="BH16" s="45"/>
      <c r="BI16" s="46"/>
      <c r="BJ16" s="45"/>
      <c r="BK16" s="45"/>
      <c r="BL16" s="267">
        <v>0.1</v>
      </c>
      <c r="BM16" s="46">
        <v>0.1</v>
      </c>
      <c r="BN16" s="42"/>
      <c r="BO16" s="42"/>
      <c r="BP16" s="42"/>
      <c r="BQ16" s="42"/>
      <c r="BR16" s="42"/>
      <c r="BS16" s="42"/>
      <c r="BT16" s="157">
        <f>SUM(AZ16:BS16)</f>
        <v>0.30000000000000004</v>
      </c>
      <c r="BU16" s="270">
        <f>SUM(BT16,AY16)</f>
        <v>0.30000000000000004</v>
      </c>
      <c r="BV16" s="276">
        <v>3</v>
      </c>
      <c r="BW16" s="276">
        <v>1</v>
      </c>
    </row>
    <row r="17" spans="2:75" ht="54" customHeight="1">
      <c r="B17" s="116" t="s">
        <v>246</v>
      </c>
      <c r="C17" s="277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8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2">
        <f>SUM(C17:AX17)</f>
        <v>0</v>
      </c>
      <c r="AZ17" s="283">
        <v>0.1</v>
      </c>
      <c r="BA17" s="280"/>
      <c r="BB17" s="284"/>
      <c r="BC17" s="284"/>
      <c r="BD17" s="284"/>
      <c r="BE17" s="284"/>
      <c r="BF17" s="284"/>
      <c r="BG17" s="284"/>
      <c r="BH17" s="284"/>
      <c r="BI17" s="280"/>
      <c r="BJ17" s="284"/>
      <c r="BK17" s="284"/>
      <c r="BL17" s="278">
        <v>0.1</v>
      </c>
      <c r="BM17" s="280">
        <v>0.1</v>
      </c>
      <c r="BN17" s="281"/>
      <c r="BO17" s="281"/>
      <c r="BP17" s="281"/>
      <c r="BQ17" s="281"/>
      <c r="BR17" s="281"/>
      <c r="BS17" s="281"/>
      <c r="BT17" s="157">
        <f>SUM(AZ17:BS17)</f>
        <v>0.30000000000000004</v>
      </c>
      <c r="BU17" s="270">
        <f>SUM(BT17,AY17)</f>
        <v>0.30000000000000004</v>
      </c>
      <c r="BV17" s="95">
        <v>4.5</v>
      </c>
      <c r="BW17" s="95">
        <v>4.5</v>
      </c>
    </row>
    <row r="18" spans="2:75" ht="54" customHeight="1" thickBot="1">
      <c r="B18" s="50" t="s">
        <v>128</v>
      </c>
      <c r="C18" s="52">
        <f aca="true" t="shared" si="7" ref="C18:AX18">SUM(C16:C17)</f>
        <v>0</v>
      </c>
      <c r="D18" s="53">
        <f t="shared" si="7"/>
        <v>0</v>
      </c>
      <c r="E18" s="53">
        <f t="shared" si="7"/>
        <v>0</v>
      </c>
      <c r="F18" s="53">
        <f t="shared" si="7"/>
        <v>0</v>
      </c>
      <c r="G18" s="53">
        <f t="shared" si="7"/>
        <v>0</v>
      </c>
      <c r="H18" s="53">
        <f t="shared" si="7"/>
        <v>0</v>
      </c>
      <c r="I18" s="53">
        <f t="shared" si="7"/>
        <v>0</v>
      </c>
      <c r="J18" s="53">
        <f t="shared" si="7"/>
        <v>0</v>
      </c>
      <c r="K18" s="53">
        <f t="shared" si="7"/>
        <v>0</v>
      </c>
      <c r="L18" s="53">
        <f t="shared" si="7"/>
        <v>0</v>
      </c>
      <c r="M18" s="53">
        <f t="shared" si="7"/>
        <v>0</v>
      </c>
      <c r="N18" s="53">
        <f t="shared" si="7"/>
        <v>0</v>
      </c>
      <c r="O18" s="53">
        <f t="shared" si="7"/>
        <v>0</v>
      </c>
      <c r="P18" s="53">
        <f t="shared" si="7"/>
        <v>0</v>
      </c>
      <c r="Q18" s="53">
        <f t="shared" si="7"/>
        <v>0</v>
      </c>
      <c r="R18" s="53">
        <f t="shared" si="7"/>
        <v>0</v>
      </c>
      <c r="S18" s="53">
        <f t="shared" si="7"/>
        <v>0</v>
      </c>
      <c r="T18" s="53">
        <f t="shared" si="7"/>
        <v>0</v>
      </c>
      <c r="U18" s="53">
        <f t="shared" si="7"/>
        <v>0</v>
      </c>
      <c r="V18" s="53">
        <f t="shared" si="7"/>
        <v>0</v>
      </c>
      <c r="W18" s="53">
        <f t="shared" si="7"/>
        <v>0</v>
      </c>
      <c r="X18" s="53">
        <f t="shared" si="7"/>
        <v>0</v>
      </c>
      <c r="Y18" s="53">
        <f t="shared" si="7"/>
        <v>0</v>
      </c>
      <c r="Z18" s="53">
        <f t="shared" si="7"/>
        <v>0</v>
      </c>
      <c r="AA18" s="53">
        <f t="shared" si="7"/>
        <v>0</v>
      </c>
      <c r="AB18" s="53">
        <f t="shared" si="7"/>
        <v>0</v>
      </c>
      <c r="AC18" s="53">
        <f t="shared" si="7"/>
        <v>0</v>
      </c>
      <c r="AD18" s="53">
        <f t="shared" si="7"/>
        <v>0</v>
      </c>
      <c r="AE18" s="53">
        <f t="shared" si="7"/>
        <v>0</v>
      </c>
      <c r="AF18" s="53">
        <f t="shared" si="7"/>
        <v>0</v>
      </c>
      <c r="AG18" s="53">
        <f t="shared" si="7"/>
        <v>0</v>
      </c>
      <c r="AH18" s="53">
        <f t="shared" si="7"/>
        <v>0</v>
      </c>
      <c r="AI18" s="53">
        <f t="shared" si="7"/>
        <v>0</v>
      </c>
      <c r="AJ18" s="53">
        <f t="shared" si="7"/>
        <v>0</v>
      </c>
      <c r="AK18" s="53">
        <f t="shared" si="7"/>
        <v>0</v>
      </c>
      <c r="AL18" s="53">
        <f t="shared" si="7"/>
        <v>0</v>
      </c>
      <c r="AM18" s="53">
        <f t="shared" si="7"/>
        <v>0</v>
      </c>
      <c r="AN18" s="53">
        <f t="shared" si="7"/>
        <v>0</v>
      </c>
      <c r="AO18" s="53">
        <f t="shared" si="7"/>
        <v>0</v>
      </c>
      <c r="AP18" s="53">
        <f t="shared" si="7"/>
        <v>0</v>
      </c>
      <c r="AQ18" s="53">
        <f t="shared" si="7"/>
        <v>0</v>
      </c>
      <c r="AR18" s="53">
        <f t="shared" si="7"/>
        <v>0</v>
      </c>
      <c r="AS18" s="53">
        <f t="shared" si="7"/>
        <v>0</v>
      </c>
      <c r="AT18" s="53">
        <f t="shared" si="7"/>
        <v>0</v>
      </c>
      <c r="AU18" s="53">
        <f t="shared" si="7"/>
        <v>0</v>
      </c>
      <c r="AV18" s="53">
        <f t="shared" si="7"/>
        <v>0</v>
      </c>
      <c r="AW18" s="53">
        <f t="shared" si="7"/>
        <v>0</v>
      </c>
      <c r="AX18" s="53">
        <f t="shared" si="7"/>
        <v>0</v>
      </c>
      <c r="AY18" s="209">
        <f>SUM(C18:AX18)</f>
        <v>0</v>
      </c>
      <c r="AZ18" s="126">
        <f aca="true" t="shared" si="8" ref="AZ18:BW18">SUM(AZ16:AZ17)</f>
        <v>0.2</v>
      </c>
      <c r="BA18" s="53">
        <f t="shared" si="8"/>
        <v>0</v>
      </c>
      <c r="BB18" s="53">
        <f t="shared" si="8"/>
        <v>0</v>
      </c>
      <c r="BC18" s="53">
        <f t="shared" si="8"/>
        <v>0</v>
      </c>
      <c r="BD18" s="53">
        <f t="shared" si="8"/>
        <v>0</v>
      </c>
      <c r="BE18" s="53">
        <f t="shared" si="8"/>
        <v>0</v>
      </c>
      <c r="BF18" s="53">
        <f t="shared" si="8"/>
        <v>0</v>
      </c>
      <c r="BG18" s="53">
        <f t="shared" si="8"/>
        <v>0</v>
      </c>
      <c r="BH18" s="53">
        <f t="shared" si="8"/>
        <v>0</v>
      </c>
      <c r="BI18" s="53">
        <f t="shared" si="8"/>
        <v>0</v>
      </c>
      <c r="BJ18" s="53">
        <f t="shared" si="8"/>
        <v>0</v>
      </c>
      <c r="BK18" s="53">
        <f t="shared" si="8"/>
        <v>0</v>
      </c>
      <c r="BL18" s="53">
        <f t="shared" si="8"/>
        <v>0.2</v>
      </c>
      <c r="BM18" s="53">
        <f t="shared" si="8"/>
        <v>0.2</v>
      </c>
      <c r="BN18" s="53">
        <f t="shared" si="8"/>
        <v>0</v>
      </c>
      <c r="BO18" s="53">
        <f t="shared" si="8"/>
        <v>0</v>
      </c>
      <c r="BP18" s="53">
        <f t="shared" si="8"/>
        <v>0</v>
      </c>
      <c r="BQ18" s="53">
        <f t="shared" si="8"/>
        <v>0</v>
      </c>
      <c r="BR18" s="53">
        <f t="shared" si="8"/>
        <v>0</v>
      </c>
      <c r="BS18" s="53">
        <f t="shared" si="8"/>
        <v>0</v>
      </c>
      <c r="BT18" s="209">
        <f t="shared" si="8"/>
        <v>0.6000000000000001</v>
      </c>
      <c r="BU18" s="132">
        <f t="shared" si="8"/>
        <v>0.6000000000000001</v>
      </c>
      <c r="BV18" s="55">
        <f t="shared" si="8"/>
        <v>7.5</v>
      </c>
      <c r="BW18" s="55">
        <f t="shared" si="8"/>
        <v>5.5</v>
      </c>
    </row>
    <row r="19" spans="2:75" ht="54" customHeight="1" thickBot="1">
      <c r="B19" s="122" t="s">
        <v>156</v>
      </c>
      <c r="C19" s="192">
        <f aca="true" t="shared" si="9" ref="C19:AH19">SUM(C18,C15,C11,C9)</f>
        <v>0</v>
      </c>
      <c r="D19" s="193">
        <f t="shared" si="9"/>
        <v>0</v>
      </c>
      <c r="E19" s="193">
        <f t="shared" si="9"/>
        <v>0</v>
      </c>
      <c r="F19" s="193">
        <f t="shared" si="9"/>
        <v>0</v>
      </c>
      <c r="G19" s="193">
        <f t="shared" si="9"/>
        <v>0</v>
      </c>
      <c r="H19" s="193">
        <f t="shared" si="9"/>
        <v>0</v>
      </c>
      <c r="I19" s="193">
        <f t="shared" si="9"/>
        <v>0</v>
      </c>
      <c r="J19" s="193">
        <f t="shared" si="9"/>
        <v>0</v>
      </c>
      <c r="K19" s="193">
        <f t="shared" si="9"/>
        <v>0</v>
      </c>
      <c r="L19" s="193">
        <f t="shared" si="9"/>
        <v>0</v>
      </c>
      <c r="M19" s="193">
        <f t="shared" si="9"/>
        <v>0</v>
      </c>
      <c r="N19" s="193">
        <f t="shared" si="9"/>
        <v>0.6000000000000001</v>
      </c>
      <c r="O19" s="193">
        <f t="shared" si="9"/>
        <v>0.30000000000000004</v>
      </c>
      <c r="P19" s="193">
        <f t="shared" si="9"/>
        <v>0.30000000000000004</v>
      </c>
      <c r="Q19" s="193">
        <f t="shared" si="9"/>
        <v>0.1</v>
      </c>
      <c r="R19" s="193">
        <f t="shared" si="9"/>
        <v>0.2</v>
      </c>
      <c r="S19" s="193">
        <f t="shared" si="9"/>
        <v>0</v>
      </c>
      <c r="T19" s="193">
        <f t="shared" si="9"/>
        <v>0</v>
      </c>
      <c r="U19" s="193">
        <f t="shared" si="9"/>
        <v>0</v>
      </c>
      <c r="V19" s="193">
        <f t="shared" si="9"/>
        <v>0.25</v>
      </c>
      <c r="W19" s="193">
        <f t="shared" si="9"/>
        <v>0</v>
      </c>
      <c r="X19" s="193">
        <f t="shared" si="9"/>
        <v>0</v>
      </c>
      <c r="Y19" s="193">
        <f t="shared" si="9"/>
        <v>0</v>
      </c>
      <c r="Z19" s="193">
        <f t="shared" si="9"/>
        <v>0</v>
      </c>
      <c r="AA19" s="193">
        <f t="shared" si="9"/>
        <v>0</v>
      </c>
      <c r="AB19" s="193">
        <f t="shared" si="9"/>
        <v>0</v>
      </c>
      <c r="AC19" s="193">
        <f t="shared" si="9"/>
        <v>0</v>
      </c>
      <c r="AD19" s="193">
        <f t="shared" si="9"/>
        <v>0</v>
      </c>
      <c r="AE19" s="193">
        <f t="shared" si="9"/>
        <v>0</v>
      </c>
      <c r="AF19" s="193">
        <f t="shared" si="9"/>
        <v>0</v>
      </c>
      <c r="AG19" s="193">
        <f t="shared" si="9"/>
        <v>0</v>
      </c>
      <c r="AH19" s="193">
        <f t="shared" si="9"/>
        <v>0</v>
      </c>
      <c r="AI19" s="193">
        <f aca="true" t="shared" si="10" ref="AI19:BN19">SUM(AI18,AI15,AI11,AI9)</f>
        <v>0</v>
      </c>
      <c r="AJ19" s="193">
        <f t="shared" si="10"/>
        <v>0</v>
      </c>
      <c r="AK19" s="193">
        <f t="shared" si="10"/>
        <v>0</v>
      </c>
      <c r="AL19" s="193">
        <f t="shared" si="10"/>
        <v>0</v>
      </c>
      <c r="AM19" s="193">
        <f t="shared" si="10"/>
        <v>0</v>
      </c>
      <c r="AN19" s="193">
        <f t="shared" si="10"/>
        <v>0</v>
      </c>
      <c r="AO19" s="193">
        <f t="shared" si="10"/>
        <v>0</v>
      </c>
      <c r="AP19" s="193">
        <f t="shared" si="10"/>
        <v>0.4</v>
      </c>
      <c r="AQ19" s="193">
        <f t="shared" si="10"/>
        <v>0.35</v>
      </c>
      <c r="AR19" s="193">
        <f t="shared" si="10"/>
        <v>0</v>
      </c>
      <c r="AS19" s="193">
        <f t="shared" si="10"/>
        <v>0</v>
      </c>
      <c r="AT19" s="193">
        <f t="shared" si="10"/>
        <v>0</v>
      </c>
      <c r="AU19" s="193">
        <f t="shared" si="10"/>
        <v>0</v>
      </c>
      <c r="AV19" s="193">
        <f t="shared" si="10"/>
        <v>0</v>
      </c>
      <c r="AW19" s="193">
        <f t="shared" si="10"/>
        <v>0</v>
      </c>
      <c r="AX19" s="193">
        <f t="shared" si="10"/>
        <v>0</v>
      </c>
      <c r="AY19" s="194">
        <f t="shared" si="10"/>
        <v>2.5</v>
      </c>
      <c r="AZ19" s="192">
        <f t="shared" si="10"/>
        <v>4.300000000000001</v>
      </c>
      <c r="BA19" s="193">
        <f t="shared" si="10"/>
        <v>0.8</v>
      </c>
      <c r="BB19" s="193">
        <f t="shared" si="10"/>
        <v>0.2</v>
      </c>
      <c r="BC19" s="193">
        <f t="shared" si="10"/>
        <v>0</v>
      </c>
      <c r="BD19" s="193">
        <f t="shared" si="10"/>
        <v>1.1</v>
      </c>
      <c r="BE19" s="193">
        <f t="shared" si="10"/>
        <v>0</v>
      </c>
      <c r="BF19" s="193">
        <f t="shared" si="10"/>
        <v>0</v>
      </c>
      <c r="BG19" s="193">
        <f t="shared" si="10"/>
        <v>0</v>
      </c>
      <c r="BH19" s="193">
        <f t="shared" si="10"/>
        <v>0</v>
      </c>
      <c r="BI19" s="193">
        <f t="shared" si="10"/>
        <v>0</v>
      </c>
      <c r="BJ19" s="193">
        <f t="shared" si="10"/>
        <v>0</v>
      </c>
      <c r="BK19" s="193">
        <f t="shared" si="10"/>
        <v>0.5</v>
      </c>
      <c r="BL19" s="193">
        <f t="shared" si="10"/>
        <v>5.4</v>
      </c>
      <c r="BM19" s="193">
        <f t="shared" si="10"/>
        <v>1.1</v>
      </c>
      <c r="BN19" s="193">
        <f t="shared" si="10"/>
        <v>0</v>
      </c>
      <c r="BO19" s="193">
        <f aca="true" t="shared" si="11" ref="BO19:BW19">SUM(BO18,BO15,BO11,BO9)</f>
        <v>0</v>
      </c>
      <c r="BP19" s="193">
        <f t="shared" si="11"/>
        <v>0</v>
      </c>
      <c r="BQ19" s="193">
        <f t="shared" si="11"/>
        <v>0</v>
      </c>
      <c r="BR19" s="193">
        <f t="shared" si="11"/>
        <v>0</v>
      </c>
      <c r="BS19" s="193">
        <f t="shared" si="11"/>
        <v>0</v>
      </c>
      <c r="BT19" s="194">
        <f t="shared" si="11"/>
        <v>13.399999999999999</v>
      </c>
      <c r="BU19" s="291">
        <f t="shared" si="11"/>
        <v>15.9</v>
      </c>
      <c r="BV19" s="123">
        <f t="shared" si="11"/>
        <v>160.5</v>
      </c>
      <c r="BW19" s="123">
        <f t="shared" si="11"/>
        <v>132.7</v>
      </c>
    </row>
    <row r="20" spans="4:75" ht="54" customHeight="1">
      <c r="D20" s="3" t="s">
        <v>129</v>
      </c>
      <c r="BT20" s="5"/>
      <c r="BU20" s="57"/>
      <c r="BV20" s="5"/>
      <c r="BW20" s="5"/>
    </row>
  </sheetData>
  <mergeCells count="8">
    <mergeCell ref="BV1:BW1"/>
    <mergeCell ref="BA5:BK5"/>
    <mergeCell ref="BL5:BR5"/>
    <mergeCell ref="AZ4:BT4"/>
    <mergeCell ref="C4:AY4"/>
    <mergeCell ref="D5:M5"/>
    <mergeCell ref="N5:AO5"/>
    <mergeCell ref="AP5:AX5"/>
  </mergeCells>
  <printOptions horizontalCentered="1"/>
  <pageMargins left="0.1968503937007874" right="0.1968503937007874" top="0.69" bottom="0.7874015748031497" header="0" footer="0"/>
  <pageSetup horizontalDpi="600" verticalDpi="600" orientation="portrait" paperSize="9" scale="55" r:id="rId1"/>
  <rowBreaks count="1" manualBreakCount="1">
    <brk id="23" max="255" man="1"/>
  </rowBreaks>
  <colBreaks count="2" manualBreakCount="2">
    <brk id="51" max="19" man="1"/>
    <brk id="7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48"/>
  <sheetViews>
    <sheetView showOutlineSymbols="0" view="pageBreakPreview" zoomScale="50" zoomScaleNormal="87" zoomScaleSheetLayoutView="50" workbookViewId="0" topLeftCell="A1">
      <selection activeCell="O3" sqref="O3"/>
    </sheetView>
  </sheetViews>
  <sheetFormatPr defaultColWidth="9.00390625" defaultRowHeight="54" customHeight="1"/>
  <cols>
    <col min="1" max="1" width="1.625" style="1" customWidth="1"/>
    <col min="2" max="2" width="20.625" style="1" customWidth="1"/>
    <col min="3" max="3" width="12.625" style="1" customWidth="1"/>
    <col min="4" max="4" width="12.625" style="1" hidden="1" customWidth="1"/>
    <col min="5" max="5" width="12.625" style="1" customWidth="1"/>
    <col min="6" max="6" width="12.625" style="1" hidden="1" customWidth="1"/>
    <col min="7" max="9" width="12.625" style="1" customWidth="1"/>
    <col min="10" max="13" width="12.625" style="1" hidden="1" customWidth="1"/>
    <col min="14" max="16" width="12.625" style="1" customWidth="1"/>
    <col min="17" max="17" width="12.625" style="1" hidden="1" customWidth="1"/>
    <col min="18" max="20" width="12.625" style="1" customWidth="1"/>
    <col min="21" max="24" width="12.625" style="1" hidden="1" customWidth="1"/>
    <col min="25" max="26" width="12.625" style="1" customWidth="1"/>
    <col min="27" max="28" width="12.625" style="1" hidden="1" customWidth="1"/>
    <col min="29" max="29" width="12.625" style="1" customWidth="1"/>
    <col min="30" max="30" width="12.625" style="1" hidden="1" customWidth="1"/>
    <col min="31" max="31" width="12.625" style="1" customWidth="1"/>
    <col min="32" max="35" width="12.625" style="1" hidden="1" customWidth="1"/>
    <col min="36" max="38" width="12.625" style="1" customWidth="1"/>
    <col min="39" max="39" width="12.625" style="1" hidden="1" customWidth="1"/>
    <col min="40" max="40" width="12.625" style="1" customWidth="1"/>
    <col min="41" max="43" width="12.625" style="1" hidden="1" customWidth="1"/>
    <col min="44" max="44" width="12.625" style="1" customWidth="1"/>
    <col min="45" max="45" width="12.625" style="1" hidden="1" customWidth="1"/>
    <col min="46" max="46" width="12.625" style="1" customWidth="1"/>
    <col min="47" max="51" width="12.625" style="1" hidden="1" customWidth="1"/>
    <col min="52" max="53" width="12.625" style="1" customWidth="1"/>
    <col min="54" max="56" width="12.625" style="1" hidden="1" customWidth="1"/>
    <col min="57" max="57" width="12.625" style="1" customWidth="1"/>
    <col min="58" max="60" width="12.625" style="1" hidden="1" customWidth="1"/>
    <col min="61" max="61" width="12.625" style="1" customWidth="1"/>
    <col min="62" max="62" width="12.625" style="1" hidden="1" customWidth="1"/>
    <col min="63" max="64" width="12.625" style="1" customWidth="1"/>
    <col min="65" max="67" width="15.625" style="1" customWidth="1"/>
    <col min="68" max="68" width="1.75390625" style="1" customWidth="1"/>
    <col min="69" max="16384" width="10.75390625" style="1" customWidth="1"/>
  </cols>
  <sheetData>
    <row r="1" spans="25:68" ht="54" customHeight="1">
      <c r="Y1" s="1097"/>
      <c r="Z1" s="1097"/>
      <c r="BN1" s="1097"/>
      <c r="BO1" s="1097"/>
      <c r="BP1" s="3"/>
    </row>
    <row r="2" ht="54" customHeight="1">
      <c r="B2" s="4" t="s">
        <v>1</v>
      </c>
    </row>
    <row r="3" spans="2:65" ht="54" customHeight="1" thickBot="1">
      <c r="B3" s="6" t="s">
        <v>257</v>
      </c>
      <c r="AA3" s="292"/>
      <c r="AB3" s="5"/>
      <c r="AC3" s="5"/>
      <c r="AD3" s="5"/>
      <c r="AK3" s="223"/>
      <c r="AL3" s="293"/>
      <c r="AM3" s="293"/>
      <c r="BM3" s="8"/>
    </row>
    <row r="4" spans="1:67" ht="54" customHeight="1">
      <c r="A4" s="294"/>
      <c r="B4" s="10"/>
      <c r="C4" s="456" t="s">
        <v>176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30"/>
      <c r="AA4" s="295" t="s">
        <v>177</v>
      </c>
      <c r="AB4" s="296"/>
      <c r="AC4" s="1094" t="s">
        <v>177</v>
      </c>
      <c r="AD4" s="1095"/>
      <c r="AE4" s="1095"/>
      <c r="AF4" s="1095"/>
      <c r="AG4" s="1095"/>
      <c r="AH4" s="1095"/>
      <c r="AI4" s="1095"/>
      <c r="AJ4" s="1095"/>
      <c r="AK4" s="1095"/>
      <c r="AL4" s="1095"/>
      <c r="AM4" s="1095"/>
      <c r="AN4" s="1095"/>
      <c r="AO4" s="1095"/>
      <c r="AP4" s="1095"/>
      <c r="AQ4" s="1095"/>
      <c r="AR4" s="1095"/>
      <c r="AS4" s="1095"/>
      <c r="AT4" s="1095"/>
      <c r="AU4" s="1095"/>
      <c r="AV4" s="1095"/>
      <c r="AW4" s="1095"/>
      <c r="AX4" s="1095"/>
      <c r="AY4" s="1095"/>
      <c r="AZ4" s="1095"/>
      <c r="BA4" s="1095"/>
      <c r="BB4" s="1095"/>
      <c r="BC4" s="1095"/>
      <c r="BD4" s="1095"/>
      <c r="BE4" s="1095"/>
      <c r="BF4" s="1095"/>
      <c r="BG4" s="1095"/>
      <c r="BH4" s="1095"/>
      <c r="BI4" s="1095"/>
      <c r="BJ4" s="1095"/>
      <c r="BK4" s="1095"/>
      <c r="BL4" s="1096"/>
      <c r="BM4" s="10" t="s">
        <v>4</v>
      </c>
      <c r="BN4" s="11" t="s">
        <v>5</v>
      </c>
      <c r="BO4" s="11" t="s">
        <v>6</v>
      </c>
    </row>
    <row r="5" spans="1:67" ht="54" customHeight="1">
      <c r="A5" s="294"/>
      <c r="B5" s="14" t="s">
        <v>7</v>
      </c>
      <c r="C5" s="1113" t="s">
        <v>258</v>
      </c>
      <c r="D5" s="305"/>
      <c r="E5" s="305"/>
      <c r="F5" s="305"/>
      <c r="G5" s="305"/>
      <c r="H5" s="1110" t="s">
        <v>259</v>
      </c>
      <c r="I5" s="1111"/>
      <c r="J5" s="1111"/>
      <c r="K5" s="1111"/>
      <c r="L5" s="1111"/>
      <c r="M5" s="1112"/>
      <c r="N5" s="331" t="s">
        <v>260</v>
      </c>
      <c r="O5" s="305"/>
      <c r="P5" s="305"/>
      <c r="Q5" s="305"/>
      <c r="R5" s="305"/>
      <c r="S5" s="305"/>
      <c r="T5" s="228" t="s">
        <v>261</v>
      </c>
      <c r="U5" s="297"/>
      <c r="V5" s="298"/>
      <c r="W5" s="331" t="s">
        <v>262</v>
      </c>
      <c r="X5" s="1114"/>
      <c r="Y5" s="244"/>
      <c r="Z5" s="242"/>
      <c r="AA5" s="299" t="s">
        <v>258</v>
      </c>
      <c r="AB5" s="300"/>
      <c r="AC5" s="1113" t="s">
        <v>258</v>
      </c>
      <c r="AD5" s="305"/>
      <c r="AE5" s="305"/>
      <c r="AF5" s="305"/>
      <c r="AG5" s="305"/>
      <c r="AH5" s="305"/>
      <c r="AI5" s="305"/>
      <c r="AJ5" s="306"/>
      <c r="AK5" s="331" t="s">
        <v>263</v>
      </c>
      <c r="AL5" s="305"/>
      <c r="AM5" s="305"/>
      <c r="AN5" s="305"/>
      <c r="AO5" s="305"/>
      <c r="AP5" s="305"/>
      <c r="AQ5" s="305"/>
      <c r="AR5" s="331" t="s">
        <v>260</v>
      </c>
      <c r="AS5" s="306"/>
      <c r="AT5" s="331" t="s">
        <v>264</v>
      </c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6"/>
      <c r="BI5" s="305" t="s">
        <v>262</v>
      </c>
      <c r="BJ5" s="306"/>
      <c r="BK5" s="245" t="s">
        <v>265</v>
      </c>
      <c r="BL5" s="242"/>
      <c r="BM5" s="14" t="s">
        <v>15</v>
      </c>
      <c r="BN5" s="15" t="s">
        <v>15</v>
      </c>
      <c r="BO5" s="15" t="s">
        <v>15</v>
      </c>
    </row>
    <row r="6" spans="1:67" ht="27" customHeight="1">
      <c r="A6" s="294"/>
      <c r="B6" s="301"/>
      <c r="C6" s="1119" t="s">
        <v>266</v>
      </c>
      <c r="D6" s="1106" t="s">
        <v>267</v>
      </c>
      <c r="E6" s="1106" t="s">
        <v>268</v>
      </c>
      <c r="F6" s="1106" t="s">
        <v>328</v>
      </c>
      <c r="G6" s="1106" t="s">
        <v>329</v>
      </c>
      <c r="H6" s="1115" t="s">
        <v>269</v>
      </c>
      <c r="I6" s="1108" t="s">
        <v>270</v>
      </c>
      <c r="J6" s="1108" t="s">
        <v>271</v>
      </c>
      <c r="K6" s="1117" t="s">
        <v>272</v>
      </c>
      <c r="L6" s="1117" t="s">
        <v>273</v>
      </c>
      <c r="M6" s="1117" t="s">
        <v>274</v>
      </c>
      <c r="N6" s="1106" t="s">
        <v>275</v>
      </c>
      <c r="O6" s="1106" t="s">
        <v>276</v>
      </c>
      <c r="P6" s="1117" t="s">
        <v>330</v>
      </c>
      <c r="Q6" s="1106" t="s">
        <v>277</v>
      </c>
      <c r="R6" s="1117" t="s">
        <v>278</v>
      </c>
      <c r="S6" s="1106" t="s">
        <v>279</v>
      </c>
      <c r="T6" s="1117" t="s">
        <v>331</v>
      </c>
      <c r="U6" s="1117" t="s">
        <v>332</v>
      </c>
      <c r="V6" s="1117" t="s">
        <v>333</v>
      </c>
      <c r="W6" s="1106" t="s">
        <v>334</v>
      </c>
      <c r="X6" s="1106" t="s">
        <v>280</v>
      </c>
      <c r="Y6" s="235" t="s">
        <v>281</v>
      </c>
      <c r="Z6" s="1135" t="s">
        <v>126</v>
      </c>
      <c r="AA6" s="1125" t="s">
        <v>282</v>
      </c>
      <c r="AB6" s="1123" t="s">
        <v>283</v>
      </c>
      <c r="AC6" s="1121" t="s">
        <v>284</v>
      </c>
      <c r="AD6" s="1102" t="s">
        <v>285</v>
      </c>
      <c r="AE6" s="1115" t="s">
        <v>286</v>
      </c>
      <c r="AF6" s="1115" t="s">
        <v>287</v>
      </c>
      <c r="AG6" s="1115" t="s">
        <v>288</v>
      </c>
      <c r="AH6" s="1115" t="s">
        <v>289</v>
      </c>
      <c r="AI6" s="233" t="s">
        <v>290</v>
      </c>
      <c r="AJ6" s="233" t="s">
        <v>291</v>
      </c>
      <c r="AK6" s="239" t="s">
        <v>292</v>
      </c>
      <c r="AL6" s="240"/>
      <c r="AM6" s="1102" t="s">
        <v>335</v>
      </c>
      <c r="AN6" s="1115" t="s">
        <v>336</v>
      </c>
      <c r="AO6" s="235" t="s">
        <v>337</v>
      </c>
      <c r="AP6" s="1108" t="s">
        <v>293</v>
      </c>
      <c r="AQ6" s="1106" t="s">
        <v>294</v>
      </c>
      <c r="AR6" s="1104" t="s">
        <v>295</v>
      </c>
      <c r="AS6" s="235" t="s">
        <v>296</v>
      </c>
      <c r="AT6" s="1102" t="s">
        <v>297</v>
      </c>
      <c r="AU6" s="237" t="s">
        <v>298</v>
      </c>
      <c r="AV6" s="1102" t="s">
        <v>338</v>
      </c>
      <c r="AW6" s="233" t="s">
        <v>339</v>
      </c>
      <c r="AX6" s="237" t="s">
        <v>299</v>
      </c>
      <c r="AY6" s="1129" t="s">
        <v>300</v>
      </c>
      <c r="AZ6" s="1127" t="s">
        <v>301</v>
      </c>
      <c r="BA6" s="1102" t="s">
        <v>302</v>
      </c>
      <c r="BB6" s="1102" t="s">
        <v>303</v>
      </c>
      <c r="BC6" s="1102" t="s">
        <v>304</v>
      </c>
      <c r="BD6" s="1102" t="s">
        <v>305</v>
      </c>
      <c r="BE6" s="1133" t="s">
        <v>306</v>
      </c>
      <c r="BF6" s="1131" t="s">
        <v>307</v>
      </c>
      <c r="BG6" s="237" t="s">
        <v>308</v>
      </c>
      <c r="BH6" s="237" t="s">
        <v>309</v>
      </c>
      <c r="BI6" s="1108" t="s">
        <v>310</v>
      </c>
      <c r="BJ6" s="233" t="s">
        <v>311</v>
      </c>
      <c r="BK6" s="1141"/>
      <c r="BL6" s="1135" t="s">
        <v>126</v>
      </c>
      <c r="BM6" s="1137" t="s">
        <v>340</v>
      </c>
      <c r="BN6" s="1139" t="s">
        <v>341</v>
      </c>
      <c r="BO6" s="1139" t="s">
        <v>341</v>
      </c>
    </row>
    <row r="7" spans="1:67" ht="27" customHeight="1" thickBot="1">
      <c r="A7" s="294"/>
      <c r="B7" s="246"/>
      <c r="C7" s="1120"/>
      <c r="D7" s="1107"/>
      <c r="E7" s="1107"/>
      <c r="F7" s="1107"/>
      <c r="G7" s="1107"/>
      <c r="H7" s="1116"/>
      <c r="I7" s="1109"/>
      <c r="J7" s="1109"/>
      <c r="K7" s="1118"/>
      <c r="L7" s="1118"/>
      <c r="M7" s="1118"/>
      <c r="N7" s="1107"/>
      <c r="O7" s="1107"/>
      <c r="P7" s="1118"/>
      <c r="Q7" s="1107"/>
      <c r="R7" s="1118"/>
      <c r="S7" s="1107"/>
      <c r="T7" s="1118"/>
      <c r="U7" s="1118"/>
      <c r="V7" s="1118"/>
      <c r="W7" s="1107"/>
      <c r="X7" s="1107"/>
      <c r="Y7" s="236"/>
      <c r="Z7" s="1136"/>
      <c r="AA7" s="1126"/>
      <c r="AB7" s="1124"/>
      <c r="AC7" s="1122"/>
      <c r="AD7" s="1103"/>
      <c r="AE7" s="1116"/>
      <c r="AF7" s="1116"/>
      <c r="AG7" s="1116"/>
      <c r="AH7" s="1116"/>
      <c r="AI7" s="1116"/>
      <c r="AJ7" s="234"/>
      <c r="AK7" s="313"/>
      <c r="AL7" s="314" t="s">
        <v>312</v>
      </c>
      <c r="AM7" s="1103"/>
      <c r="AN7" s="1116"/>
      <c r="AO7" s="236"/>
      <c r="AP7" s="1109"/>
      <c r="AQ7" s="1107"/>
      <c r="AR7" s="1105"/>
      <c r="AS7" s="236"/>
      <c r="AT7" s="1103"/>
      <c r="AU7" s="238"/>
      <c r="AV7" s="1103"/>
      <c r="AW7" s="234"/>
      <c r="AX7" s="238"/>
      <c r="AY7" s="1130"/>
      <c r="AZ7" s="1128"/>
      <c r="BA7" s="1103"/>
      <c r="BB7" s="1103"/>
      <c r="BC7" s="1103"/>
      <c r="BD7" s="1103"/>
      <c r="BE7" s="1134"/>
      <c r="BF7" s="1132"/>
      <c r="BG7" s="238"/>
      <c r="BH7" s="238"/>
      <c r="BI7" s="1109"/>
      <c r="BJ7" s="234"/>
      <c r="BK7" s="1142"/>
      <c r="BL7" s="1136"/>
      <c r="BM7" s="1138"/>
      <c r="BN7" s="1140"/>
      <c r="BO7" s="1140"/>
    </row>
    <row r="8" spans="1:68" s="58" customFormat="1" ht="54" customHeight="1">
      <c r="A8" s="317"/>
      <c r="B8" s="318" t="s">
        <v>313</v>
      </c>
      <c r="C8" s="319" t="s">
        <v>342</v>
      </c>
      <c r="D8" s="320"/>
      <c r="E8" s="320"/>
      <c r="F8" s="321"/>
      <c r="G8" s="321"/>
      <c r="H8" s="322"/>
      <c r="I8" s="323"/>
      <c r="J8" s="320"/>
      <c r="K8" s="320"/>
      <c r="L8" s="320"/>
      <c r="M8" s="320"/>
      <c r="N8" s="320"/>
      <c r="O8" s="323">
        <v>0.2</v>
      </c>
      <c r="P8" s="320">
        <v>0.1</v>
      </c>
      <c r="Q8" s="320"/>
      <c r="R8" s="320"/>
      <c r="S8" s="323">
        <v>0.1</v>
      </c>
      <c r="T8" s="320"/>
      <c r="U8" s="320"/>
      <c r="V8" s="320"/>
      <c r="W8" s="320"/>
      <c r="X8" s="323"/>
      <c r="Y8" s="322"/>
      <c r="Z8" s="324">
        <f aca="true" t="shared" si="0" ref="Z8:Z13">SUM(C8:Y8)</f>
        <v>0.4</v>
      </c>
      <c r="AA8" s="325"/>
      <c r="AB8" s="326"/>
      <c r="AC8" s="327"/>
      <c r="AD8" s="332"/>
      <c r="AE8" s="322"/>
      <c r="AF8" s="322"/>
      <c r="AG8" s="333"/>
      <c r="AH8" s="333"/>
      <c r="AI8" s="333"/>
      <c r="AJ8" s="333"/>
      <c r="AK8" s="321">
        <v>4.86</v>
      </c>
      <c r="AL8" s="278">
        <v>0.9</v>
      </c>
      <c r="AM8" s="321"/>
      <c r="AN8" s="322">
        <v>1.6</v>
      </c>
      <c r="AO8" s="322"/>
      <c r="AP8" s="321"/>
      <c r="AQ8" s="321"/>
      <c r="AR8" s="322">
        <v>0.6</v>
      </c>
      <c r="AS8" s="322"/>
      <c r="AT8" s="322">
        <v>0.4</v>
      </c>
      <c r="AU8" s="322"/>
      <c r="AV8" s="322"/>
      <c r="AW8" s="322"/>
      <c r="AX8" s="322"/>
      <c r="AY8" s="333"/>
      <c r="AZ8" s="333"/>
      <c r="BA8" s="322">
        <v>0.2</v>
      </c>
      <c r="BB8" s="322"/>
      <c r="BC8" s="322"/>
      <c r="BD8" s="322"/>
      <c r="BE8" s="322"/>
      <c r="BF8" s="322"/>
      <c r="BG8" s="322"/>
      <c r="BH8" s="322"/>
      <c r="BI8" s="322">
        <v>0.1</v>
      </c>
      <c r="BJ8" s="322"/>
      <c r="BK8" s="322"/>
      <c r="BL8" s="324">
        <f aca="true" t="shared" si="1" ref="BL8:BL13">SUM(AM8:BK8,AA8:AK8)</f>
        <v>7.760000000000001</v>
      </c>
      <c r="BM8" s="334">
        <f aca="true" t="shared" si="2" ref="BM8:BM13">SUM(BL8,Z8)</f>
        <v>8.16</v>
      </c>
      <c r="BN8" s="335">
        <v>71</v>
      </c>
      <c r="BO8" s="335">
        <v>43.1</v>
      </c>
      <c r="BP8" s="336"/>
    </row>
    <row r="9" spans="1:68" ht="54" customHeight="1">
      <c r="A9" s="294"/>
      <c r="B9" s="62" t="s">
        <v>314</v>
      </c>
      <c r="C9" s="337"/>
      <c r="D9" s="65"/>
      <c r="E9" s="65"/>
      <c r="F9" s="63"/>
      <c r="G9" s="63"/>
      <c r="H9" s="66"/>
      <c r="I9" s="107"/>
      <c r="J9" s="65"/>
      <c r="K9" s="65"/>
      <c r="L9" s="65"/>
      <c r="M9" s="65"/>
      <c r="N9" s="65"/>
      <c r="O9" s="107"/>
      <c r="P9" s="65"/>
      <c r="Q9" s="65"/>
      <c r="R9" s="65"/>
      <c r="S9" s="107"/>
      <c r="T9" s="65"/>
      <c r="U9" s="65"/>
      <c r="V9" s="65"/>
      <c r="W9" s="65"/>
      <c r="X9" s="107"/>
      <c r="Y9" s="66"/>
      <c r="Z9" s="156">
        <f t="shared" si="0"/>
        <v>0</v>
      </c>
      <c r="AA9" s="69"/>
      <c r="AB9" s="211"/>
      <c r="AC9" s="338"/>
      <c r="AD9" s="67"/>
      <c r="AE9" s="66"/>
      <c r="AF9" s="66"/>
      <c r="AG9" s="70"/>
      <c r="AH9" s="70"/>
      <c r="AI9" s="70"/>
      <c r="AJ9" s="70"/>
      <c r="AK9" s="63">
        <v>1.4</v>
      </c>
      <c r="AL9" s="63">
        <v>0.15</v>
      </c>
      <c r="AM9" s="63"/>
      <c r="AN9" s="66">
        <v>0.05</v>
      </c>
      <c r="AO9" s="66"/>
      <c r="AP9" s="63"/>
      <c r="AQ9" s="63"/>
      <c r="AR9" s="66"/>
      <c r="AS9" s="66"/>
      <c r="AT9" s="66"/>
      <c r="AU9" s="66"/>
      <c r="AV9" s="66"/>
      <c r="AW9" s="66"/>
      <c r="AX9" s="66"/>
      <c r="AY9" s="70"/>
      <c r="AZ9" s="70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156">
        <f t="shared" si="1"/>
        <v>1.45</v>
      </c>
      <c r="BM9" s="339">
        <f t="shared" si="2"/>
        <v>1.45</v>
      </c>
      <c r="BN9" s="340">
        <v>9</v>
      </c>
      <c r="BO9" s="340">
        <v>9</v>
      </c>
      <c r="BP9" s="290"/>
    </row>
    <row r="10" spans="1:68" s="58" customFormat="1" ht="54" customHeight="1">
      <c r="A10" s="317"/>
      <c r="B10" s="116" t="s">
        <v>142</v>
      </c>
      <c r="C10" s="341"/>
      <c r="D10" s="279"/>
      <c r="E10" s="279"/>
      <c r="F10" s="278"/>
      <c r="G10" s="278"/>
      <c r="H10" s="342"/>
      <c r="I10" s="196"/>
      <c r="J10" s="279"/>
      <c r="K10" s="279"/>
      <c r="L10" s="279"/>
      <c r="M10" s="279"/>
      <c r="N10" s="279"/>
      <c r="O10" s="196"/>
      <c r="P10" s="279"/>
      <c r="Q10" s="279"/>
      <c r="R10" s="279"/>
      <c r="S10" s="196"/>
      <c r="T10" s="279"/>
      <c r="U10" s="279"/>
      <c r="V10" s="279"/>
      <c r="W10" s="279"/>
      <c r="X10" s="196"/>
      <c r="Y10" s="342"/>
      <c r="Z10" s="190">
        <f t="shared" si="0"/>
        <v>0</v>
      </c>
      <c r="AA10" s="343"/>
      <c r="AB10" s="344"/>
      <c r="AC10" s="345"/>
      <c r="AD10" s="346"/>
      <c r="AE10" s="342"/>
      <c r="AF10" s="342"/>
      <c r="AG10" s="347"/>
      <c r="AH10" s="347"/>
      <c r="AI10" s="347"/>
      <c r="AJ10" s="347"/>
      <c r="AK10" s="278">
        <v>0.2</v>
      </c>
      <c r="AL10" s="278"/>
      <c r="AM10" s="278"/>
      <c r="AN10" s="342"/>
      <c r="AO10" s="342"/>
      <c r="AP10" s="278"/>
      <c r="AQ10" s="278"/>
      <c r="AR10" s="342"/>
      <c r="AS10" s="342"/>
      <c r="AT10" s="342"/>
      <c r="AU10" s="342"/>
      <c r="AV10" s="342"/>
      <c r="AW10" s="342"/>
      <c r="AX10" s="342"/>
      <c r="AY10" s="347"/>
      <c r="AZ10" s="347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190">
        <f t="shared" si="1"/>
        <v>0.2</v>
      </c>
      <c r="BM10" s="348">
        <f t="shared" si="2"/>
        <v>0.2</v>
      </c>
      <c r="BN10" s="349">
        <v>1</v>
      </c>
      <c r="BO10" s="349">
        <v>0.8</v>
      </c>
      <c r="BP10" s="336"/>
    </row>
    <row r="11" spans="1:68" s="58" customFormat="1" ht="54" customHeight="1">
      <c r="A11" s="317"/>
      <c r="B11" s="62" t="s">
        <v>143</v>
      </c>
      <c r="C11" s="337"/>
      <c r="D11" s="65"/>
      <c r="E11" s="65"/>
      <c r="F11" s="63"/>
      <c r="G11" s="63"/>
      <c r="H11" s="80"/>
      <c r="I11" s="107"/>
      <c r="J11" s="65"/>
      <c r="K11" s="65"/>
      <c r="L11" s="65"/>
      <c r="M11" s="65"/>
      <c r="N11" s="65"/>
      <c r="O11" s="107"/>
      <c r="P11" s="65"/>
      <c r="Q11" s="65"/>
      <c r="R11" s="65"/>
      <c r="S11" s="107"/>
      <c r="T11" s="65"/>
      <c r="U11" s="65"/>
      <c r="V11" s="65"/>
      <c r="W11" s="65"/>
      <c r="X11" s="107"/>
      <c r="Y11" s="80"/>
      <c r="Z11" s="156">
        <f t="shared" si="0"/>
        <v>0</v>
      </c>
      <c r="AA11" s="129"/>
      <c r="AB11" s="350"/>
      <c r="AC11" s="351"/>
      <c r="AD11" s="352"/>
      <c r="AE11" s="80"/>
      <c r="AF11" s="80"/>
      <c r="AG11" s="353"/>
      <c r="AH11" s="353"/>
      <c r="AI11" s="353"/>
      <c r="AJ11" s="353"/>
      <c r="AK11" s="63">
        <v>0.6</v>
      </c>
      <c r="AL11" s="63"/>
      <c r="AM11" s="63"/>
      <c r="AN11" s="80"/>
      <c r="AO11" s="80"/>
      <c r="AP11" s="63"/>
      <c r="AQ11" s="63"/>
      <c r="AR11" s="80"/>
      <c r="AS11" s="80"/>
      <c r="AT11" s="80"/>
      <c r="AU11" s="80"/>
      <c r="AV11" s="80"/>
      <c r="AW11" s="80"/>
      <c r="AX11" s="80"/>
      <c r="AY11" s="353"/>
      <c r="AZ11" s="353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156">
        <f t="shared" si="1"/>
        <v>0.6</v>
      </c>
      <c r="BM11" s="339">
        <f t="shared" si="2"/>
        <v>0.6</v>
      </c>
      <c r="BN11" s="108">
        <v>2</v>
      </c>
      <c r="BO11" s="108">
        <v>1.2</v>
      </c>
      <c r="BP11" s="336"/>
    </row>
    <row r="12" spans="1:68" s="58" customFormat="1" ht="54" customHeight="1">
      <c r="A12" s="317"/>
      <c r="B12" s="62" t="s">
        <v>144</v>
      </c>
      <c r="C12" s="337"/>
      <c r="D12" s="65"/>
      <c r="E12" s="65"/>
      <c r="F12" s="63"/>
      <c r="G12" s="63"/>
      <c r="H12" s="80"/>
      <c r="I12" s="107"/>
      <c r="J12" s="65"/>
      <c r="K12" s="65"/>
      <c r="L12" s="65"/>
      <c r="M12" s="65"/>
      <c r="N12" s="65"/>
      <c r="O12" s="107"/>
      <c r="P12" s="65">
        <v>0.08</v>
      </c>
      <c r="Q12" s="65"/>
      <c r="R12" s="65"/>
      <c r="S12" s="107"/>
      <c r="T12" s="65"/>
      <c r="U12" s="65"/>
      <c r="V12" s="65"/>
      <c r="W12" s="65"/>
      <c r="X12" s="107"/>
      <c r="Y12" s="80"/>
      <c r="Z12" s="156">
        <f t="shared" si="0"/>
        <v>0.08</v>
      </c>
      <c r="AA12" s="129"/>
      <c r="AB12" s="350"/>
      <c r="AC12" s="351"/>
      <c r="AD12" s="352"/>
      <c r="AE12" s="80"/>
      <c r="AF12" s="80"/>
      <c r="AG12" s="353"/>
      <c r="AH12" s="353"/>
      <c r="AI12" s="353"/>
      <c r="AJ12" s="353"/>
      <c r="AK12" s="63"/>
      <c r="AL12" s="63"/>
      <c r="AM12" s="63"/>
      <c r="AN12" s="80"/>
      <c r="AO12" s="80"/>
      <c r="AP12" s="63"/>
      <c r="AQ12" s="63"/>
      <c r="AR12" s="80"/>
      <c r="AS12" s="80"/>
      <c r="AT12" s="80">
        <v>0.05</v>
      </c>
      <c r="AU12" s="80"/>
      <c r="AV12" s="80"/>
      <c r="AW12" s="80"/>
      <c r="AX12" s="80"/>
      <c r="AY12" s="353"/>
      <c r="AZ12" s="353"/>
      <c r="BA12" s="80"/>
      <c r="BB12" s="80"/>
      <c r="BC12" s="80"/>
      <c r="BD12" s="80"/>
      <c r="BE12" s="80"/>
      <c r="BF12" s="80"/>
      <c r="BG12" s="80"/>
      <c r="BH12" s="80"/>
      <c r="BI12" s="80">
        <v>0.25</v>
      </c>
      <c r="BJ12" s="80"/>
      <c r="BK12" s="80"/>
      <c r="BL12" s="156">
        <f t="shared" si="1"/>
        <v>0.3</v>
      </c>
      <c r="BM12" s="339">
        <f t="shared" si="2"/>
        <v>0.38</v>
      </c>
      <c r="BN12" s="108">
        <v>3</v>
      </c>
      <c r="BO12" s="108">
        <v>2.18</v>
      </c>
      <c r="BP12" s="336"/>
    </row>
    <row r="13" spans="1:68" s="58" customFormat="1" ht="54" customHeight="1">
      <c r="A13" s="317"/>
      <c r="B13" s="75" t="s">
        <v>146</v>
      </c>
      <c r="C13" s="131"/>
      <c r="D13" s="78"/>
      <c r="E13" s="78"/>
      <c r="F13" s="76"/>
      <c r="G13" s="76"/>
      <c r="H13" s="79"/>
      <c r="I13" s="202"/>
      <c r="J13" s="78"/>
      <c r="K13" s="78"/>
      <c r="L13" s="78"/>
      <c r="M13" s="78"/>
      <c r="N13" s="78"/>
      <c r="O13" s="202"/>
      <c r="P13" s="78"/>
      <c r="Q13" s="78"/>
      <c r="R13" s="78"/>
      <c r="S13" s="202"/>
      <c r="T13" s="78"/>
      <c r="U13" s="78"/>
      <c r="V13" s="78"/>
      <c r="W13" s="78"/>
      <c r="X13" s="202"/>
      <c r="Y13" s="79"/>
      <c r="Z13" s="156">
        <f t="shared" si="0"/>
        <v>0</v>
      </c>
      <c r="AA13" s="97"/>
      <c r="AB13" s="206"/>
      <c r="AC13" s="354"/>
      <c r="AD13" s="82"/>
      <c r="AE13" s="79"/>
      <c r="AF13" s="79"/>
      <c r="AG13" s="81"/>
      <c r="AH13" s="81"/>
      <c r="AI13" s="81"/>
      <c r="AJ13" s="81"/>
      <c r="AK13" s="76">
        <v>0.2</v>
      </c>
      <c r="AL13" s="76"/>
      <c r="AM13" s="76"/>
      <c r="AN13" s="79"/>
      <c r="AO13" s="79"/>
      <c r="AP13" s="76"/>
      <c r="AQ13" s="76"/>
      <c r="AR13" s="79"/>
      <c r="AS13" s="79"/>
      <c r="AT13" s="79"/>
      <c r="AU13" s="79"/>
      <c r="AV13" s="79"/>
      <c r="AW13" s="79"/>
      <c r="AX13" s="79"/>
      <c r="AY13" s="81"/>
      <c r="AZ13" s="81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156">
        <f t="shared" si="1"/>
        <v>0.2</v>
      </c>
      <c r="BM13" s="339">
        <f t="shared" si="2"/>
        <v>0.2</v>
      </c>
      <c r="BN13" s="349">
        <v>1</v>
      </c>
      <c r="BO13" s="349">
        <v>0.7</v>
      </c>
      <c r="BP13" s="336"/>
    </row>
    <row r="14" spans="1:68" s="58" customFormat="1" ht="54" customHeight="1" thickBot="1">
      <c r="A14" s="317"/>
      <c r="B14" s="50" t="s">
        <v>147</v>
      </c>
      <c r="C14" s="355" t="s">
        <v>343</v>
      </c>
      <c r="D14" s="356">
        <f aca="true" t="shared" si="3" ref="D14:AJ14">SUM(D8:D12)</f>
        <v>0</v>
      </c>
      <c r="E14" s="356">
        <f t="shared" si="3"/>
        <v>0</v>
      </c>
      <c r="F14" s="356">
        <f t="shared" si="3"/>
        <v>0</v>
      </c>
      <c r="G14" s="356">
        <f t="shared" si="3"/>
        <v>0</v>
      </c>
      <c r="H14" s="356">
        <f t="shared" si="3"/>
        <v>0</v>
      </c>
      <c r="I14" s="356">
        <f t="shared" si="3"/>
        <v>0</v>
      </c>
      <c r="J14" s="356">
        <f t="shared" si="3"/>
        <v>0</v>
      </c>
      <c r="K14" s="356">
        <f t="shared" si="3"/>
        <v>0</v>
      </c>
      <c r="L14" s="356">
        <f t="shared" si="3"/>
        <v>0</v>
      </c>
      <c r="M14" s="356">
        <f t="shared" si="3"/>
        <v>0</v>
      </c>
      <c r="N14" s="356">
        <f t="shared" si="3"/>
        <v>0</v>
      </c>
      <c r="O14" s="356">
        <f t="shared" si="3"/>
        <v>0.2</v>
      </c>
      <c r="P14" s="356">
        <f t="shared" si="3"/>
        <v>0.18</v>
      </c>
      <c r="Q14" s="356">
        <f t="shared" si="3"/>
        <v>0</v>
      </c>
      <c r="R14" s="356">
        <f t="shared" si="3"/>
        <v>0</v>
      </c>
      <c r="S14" s="356">
        <f t="shared" si="3"/>
        <v>0.1</v>
      </c>
      <c r="T14" s="356">
        <f t="shared" si="3"/>
        <v>0</v>
      </c>
      <c r="U14" s="356">
        <f t="shared" si="3"/>
        <v>0</v>
      </c>
      <c r="V14" s="356">
        <f t="shared" si="3"/>
        <v>0</v>
      </c>
      <c r="W14" s="356">
        <f t="shared" si="3"/>
        <v>0</v>
      </c>
      <c r="X14" s="356">
        <f t="shared" si="3"/>
        <v>0</v>
      </c>
      <c r="Y14" s="356">
        <f t="shared" si="3"/>
        <v>0</v>
      </c>
      <c r="Z14" s="183">
        <f t="shared" si="3"/>
        <v>0.48000000000000004</v>
      </c>
      <c r="AA14" s="357">
        <f t="shared" si="3"/>
        <v>0</v>
      </c>
      <c r="AB14" s="183">
        <f t="shared" si="3"/>
        <v>0</v>
      </c>
      <c r="AC14" s="357">
        <f t="shared" si="3"/>
        <v>0</v>
      </c>
      <c r="AD14" s="356">
        <f t="shared" si="3"/>
        <v>0</v>
      </c>
      <c r="AE14" s="356">
        <f t="shared" si="3"/>
        <v>0</v>
      </c>
      <c r="AF14" s="356">
        <f t="shared" si="3"/>
        <v>0</v>
      </c>
      <c r="AG14" s="356">
        <f t="shared" si="3"/>
        <v>0</v>
      </c>
      <c r="AH14" s="356">
        <f t="shared" si="3"/>
        <v>0</v>
      </c>
      <c r="AI14" s="356">
        <f t="shared" si="3"/>
        <v>0</v>
      </c>
      <c r="AJ14" s="356">
        <f t="shared" si="3"/>
        <v>0</v>
      </c>
      <c r="AK14" s="356">
        <f aca="true" t="shared" si="4" ref="AK14:BO14">SUM(AK8:AK13)</f>
        <v>7.26</v>
      </c>
      <c r="AL14" s="356">
        <f t="shared" si="4"/>
        <v>1.05</v>
      </c>
      <c r="AM14" s="356">
        <f t="shared" si="4"/>
        <v>0</v>
      </c>
      <c r="AN14" s="356">
        <f t="shared" si="4"/>
        <v>1.6500000000000001</v>
      </c>
      <c r="AO14" s="356">
        <f t="shared" si="4"/>
        <v>0</v>
      </c>
      <c r="AP14" s="356">
        <f t="shared" si="4"/>
        <v>0</v>
      </c>
      <c r="AQ14" s="356">
        <f t="shared" si="4"/>
        <v>0</v>
      </c>
      <c r="AR14" s="356">
        <f t="shared" si="4"/>
        <v>0.6</v>
      </c>
      <c r="AS14" s="356">
        <f t="shared" si="4"/>
        <v>0</v>
      </c>
      <c r="AT14" s="356">
        <f t="shared" si="4"/>
        <v>0.45</v>
      </c>
      <c r="AU14" s="356">
        <f t="shared" si="4"/>
        <v>0</v>
      </c>
      <c r="AV14" s="356">
        <f t="shared" si="4"/>
        <v>0</v>
      </c>
      <c r="AW14" s="356">
        <f t="shared" si="4"/>
        <v>0</v>
      </c>
      <c r="AX14" s="356">
        <f t="shared" si="4"/>
        <v>0</v>
      </c>
      <c r="AY14" s="356">
        <f t="shared" si="4"/>
        <v>0</v>
      </c>
      <c r="AZ14" s="356">
        <f t="shared" si="4"/>
        <v>0</v>
      </c>
      <c r="BA14" s="356">
        <f t="shared" si="4"/>
        <v>0.2</v>
      </c>
      <c r="BB14" s="356">
        <f t="shared" si="4"/>
        <v>0</v>
      </c>
      <c r="BC14" s="356">
        <f t="shared" si="4"/>
        <v>0</v>
      </c>
      <c r="BD14" s="356">
        <f t="shared" si="4"/>
        <v>0</v>
      </c>
      <c r="BE14" s="356">
        <f t="shared" si="4"/>
        <v>0</v>
      </c>
      <c r="BF14" s="356">
        <f t="shared" si="4"/>
        <v>0</v>
      </c>
      <c r="BG14" s="356">
        <f t="shared" si="4"/>
        <v>0</v>
      </c>
      <c r="BH14" s="356">
        <f t="shared" si="4"/>
        <v>0</v>
      </c>
      <c r="BI14" s="356">
        <f t="shared" si="4"/>
        <v>0.35</v>
      </c>
      <c r="BJ14" s="356">
        <f t="shared" si="4"/>
        <v>0</v>
      </c>
      <c r="BK14" s="356">
        <f t="shared" si="4"/>
        <v>0</v>
      </c>
      <c r="BL14" s="183">
        <f t="shared" si="4"/>
        <v>10.51</v>
      </c>
      <c r="BM14" s="358">
        <f t="shared" si="4"/>
        <v>10.989999999999998</v>
      </c>
      <c r="BN14" s="358">
        <f t="shared" si="4"/>
        <v>87</v>
      </c>
      <c r="BO14" s="358">
        <f t="shared" si="4"/>
        <v>56.980000000000004</v>
      </c>
      <c r="BP14" s="336"/>
    </row>
    <row r="15" spans="1:68" s="5" customFormat="1" ht="54" customHeight="1">
      <c r="A15" s="294"/>
      <c r="B15" s="37" t="s">
        <v>148</v>
      </c>
      <c r="C15" s="359"/>
      <c r="D15" s="40"/>
      <c r="E15" s="40"/>
      <c r="F15" s="38"/>
      <c r="G15" s="38"/>
      <c r="H15" s="40"/>
      <c r="I15" s="360"/>
      <c r="J15" s="40"/>
      <c r="K15" s="40"/>
      <c r="L15" s="40"/>
      <c r="M15" s="40"/>
      <c r="N15" s="40">
        <v>0.1</v>
      </c>
      <c r="O15" s="360">
        <v>0.8</v>
      </c>
      <c r="P15" s="40"/>
      <c r="Q15" s="40"/>
      <c r="R15" s="40"/>
      <c r="S15" s="360">
        <v>0.1</v>
      </c>
      <c r="T15" s="40"/>
      <c r="U15" s="40"/>
      <c r="V15" s="40"/>
      <c r="W15" s="40"/>
      <c r="X15" s="360"/>
      <c r="Y15" s="40"/>
      <c r="Z15" s="361">
        <v>1</v>
      </c>
      <c r="AA15" s="362"/>
      <c r="AB15" s="363"/>
      <c r="AC15" s="364">
        <v>0.1</v>
      </c>
      <c r="AD15" s="365"/>
      <c r="AE15" s="41"/>
      <c r="AF15" s="41"/>
      <c r="AG15" s="366"/>
      <c r="AH15" s="366"/>
      <c r="AI15" s="366"/>
      <c r="AJ15" s="366"/>
      <c r="AK15" s="366">
        <v>88.3</v>
      </c>
      <c r="AL15" s="45">
        <v>5.15</v>
      </c>
      <c r="AM15" s="366"/>
      <c r="AN15" s="41">
        <v>8.8</v>
      </c>
      <c r="AO15" s="41"/>
      <c r="AP15" s="366"/>
      <c r="AQ15" s="366"/>
      <c r="AR15" s="41"/>
      <c r="AS15" s="41"/>
      <c r="AT15" s="41"/>
      <c r="AU15" s="41"/>
      <c r="AV15" s="41"/>
      <c r="AW15" s="41"/>
      <c r="AX15" s="41"/>
      <c r="AY15" s="366"/>
      <c r="AZ15" s="366">
        <v>0.5</v>
      </c>
      <c r="BA15" s="41"/>
      <c r="BB15" s="41"/>
      <c r="BC15" s="41"/>
      <c r="BD15" s="41"/>
      <c r="BE15" s="41"/>
      <c r="BF15" s="41"/>
      <c r="BG15" s="41"/>
      <c r="BH15" s="41"/>
      <c r="BI15" s="41">
        <v>8</v>
      </c>
      <c r="BJ15" s="41"/>
      <c r="BK15" s="41">
        <v>0.5</v>
      </c>
      <c r="BL15" s="367">
        <f>SUM(AM15:BK15,AA15:AK15)</f>
        <v>106.2</v>
      </c>
      <c r="BM15" s="368">
        <f>SUM(Z15+BL15)</f>
        <v>107.2</v>
      </c>
      <c r="BN15" s="369">
        <v>832.2</v>
      </c>
      <c r="BO15" s="369">
        <v>732.2</v>
      </c>
      <c r="BP15" s="290"/>
    </row>
    <row r="16" spans="1:68" s="61" customFormat="1" ht="54" customHeight="1">
      <c r="A16" s="317"/>
      <c r="B16" s="62" t="s">
        <v>149</v>
      </c>
      <c r="C16" s="341"/>
      <c r="D16" s="279"/>
      <c r="E16" s="279"/>
      <c r="F16" s="278"/>
      <c r="G16" s="278"/>
      <c r="H16" s="342"/>
      <c r="I16" s="196"/>
      <c r="J16" s="279"/>
      <c r="K16" s="279"/>
      <c r="L16" s="279"/>
      <c r="M16" s="279"/>
      <c r="N16" s="279"/>
      <c r="O16" s="196"/>
      <c r="P16" s="279">
        <v>0.13</v>
      </c>
      <c r="Q16" s="279"/>
      <c r="R16" s="279"/>
      <c r="S16" s="196"/>
      <c r="T16" s="279"/>
      <c r="U16" s="279"/>
      <c r="V16" s="279"/>
      <c r="W16" s="279"/>
      <c r="X16" s="196"/>
      <c r="Y16" s="342"/>
      <c r="Z16" s="190">
        <f>SUM(C16:Y16)</f>
        <v>0.13</v>
      </c>
      <c r="AA16" s="343"/>
      <c r="AB16" s="344"/>
      <c r="AC16" s="345"/>
      <c r="AD16" s="346"/>
      <c r="AE16" s="342"/>
      <c r="AF16" s="342"/>
      <c r="AG16" s="347"/>
      <c r="AH16" s="347"/>
      <c r="AI16" s="347"/>
      <c r="AJ16" s="347"/>
      <c r="AK16" s="278">
        <v>161</v>
      </c>
      <c r="AL16" s="278">
        <v>2.1</v>
      </c>
      <c r="AM16" s="278"/>
      <c r="AN16" s="342">
        <v>16.6</v>
      </c>
      <c r="AO16" s="342"/>
      <c r="AP16" s="278"/>
      <c r="AQ16" s="278"/>
      <c r="AR16" s="342"/>
      <c r="AS16" s="342"/>
      <c r="AT16" s="342">
        <v>0.8</v>
      </c>
      <c r="AU16" s="342"/>
      <c r="AV16" s="342"/>
      <c r="AW16" s="342"/>
      <c r="AX16" s="342"/>
      <c r="AY16" s="347"/>
      <c r="AZ16" s="347">
        <v>0.7</v>
      </c>
      <c r="BA16" s="342">
        <v>1.5</v>
      </c>
      <c r="BB16" s="342"/>
      <c r="BC16" s="342"/>
      <c r="BD16" s="342"/>
      <c r="BE16" s="342"/>
      <c r="BF16" s="342"/>
      <c r="BG16" s="342"/>
      <c r="BH16" s="342"/>
      <c r="BI16" s="342">
        <v>1.7</v>
      </c>
      <c r="BJ16" s="342"/>
      <c r="BK16" s="342"/>
      <c r="BL16" s="367">
        <f>SUM(AM16:BK16,AA16:AK16)</f>
        <v>182.3</v>
      </c>
      <c r="BM16" s="370">
        <f>SUM(BL16,Z16)</f>
        <v>182.43</v>
      </c>
      <c r="BN16" s="349">
        <v>1850</v>
      </c>
      <c r="BO16" s="349">
        <v>1670</v>
      </c>
      <c r="BP16" s="336"/>
    </row>
    <row r="17" spans="1:70" s="58" customFormat="1" ht="54" customHeight="1">
      <c r="A17" s="317"/>
      <c r="B17" s="116" t="s">
        <v>150</v>
      </c>
      <c r="C17" s="125"/>
      <c r="D17" s="65"/>
      <c r="E17" s="65"/>
      <c r="F17" s="65"/>
      <c r="G17" s="65"/>
      <c r="H17" s="80"/>
      <c r="I17" s="65"/>
      <c r="J17" s="65"/>
      <c r="K17" s="65"/>
      <c r="L17" s="65"/>
      <c r="M17" s="65"/>
      <c r="N17" s="65"/>
      <c r="O17" s="65">
        <v>0.1</v>
      </c>
      <c r="P17" s="65"/>
      <c r="Q17" s="65"/>
      <c r="R17" s="65"/>
      <c r="S17" s="65">
        <v>0.2</v>
      </c>
      <c r="T17" s="65"/>
      <c r="U17" s="65"/>
      <c r="V17" s="65"/>
      <c r="W17" s="65"/>
      <c r="X17" s="65"/>
      <c r="Y17" s="80"/>
      <c r="Z17" s="367">
        <f>SUM(C17:Y17)</f>
        <v>0.30000000000000004</v>
      </c>
      <c r="AA17" s="97"/>
      <c r="AB17" s="350"/>
      <c r="AC17" s="129"/>
      <c r="AD17" s="80"/>
      <c r="AE17" s="80"/>
      <c r="AF17" s="80"/>
      <c r="AG17" s="80"/>
      <c r="AH17" s="80"/>
      <c r="AI17" s="80"/>
      <c r="AJ17" s="80"/>
      <c r="AK17" s="65">
        <v>27</v>
      </c>
      <c r="AL17" s="65">
        <v>5.4</v>
      </c>
      <c r="AM17" s="65"/>
      <c r="AN17" s="80">
        <v>4</v>
      </c>
      <c r="AO17" s="80"/>
      <c r="AP17" s="65"/>
      <c r="AQ17" s="65"/>
      <c r="AR17" s="80"/>
      <c r="AS17" s="80"/>
      <c r="AT17" s="80">
        <v>0.1</v>
      </c>
      <c r="AU17" s="80"/>
      <c r="AV17" s="80"/>
      <c r="AW17" s="80"/>
      <c r="AX17" s="80"/>
      <c r="AY17" s="80"/>
      <c r="AZ17" s="80">
        <v>9.8</v>
      </c>
      <c r="BA17" s="80">
        <v>0.4</v>
      </c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156">
        <f>SUM(AM17:BK17,AA17:AK17)</f>
        <v>41.3</v>
      </c>
      <c r="BM17" s="372">
        <f>SUM(BL17,Z17)</f>
        <v>41.599999999999994</v>
      </c>
      <c r="BN17" s="349">
        <v>415.4</v>
      </c>
      <c r="BO17" s="349">
        <v>393.3</v>
      </c>
      <c r="BP17" s="336"/>
      <c r="BQ17" s="61"/>
      <c r="BR17" s="61"/>
    </row>
    <row r="18" spans="1:70" s="58" customFormat="1" ht="54" customHeight="1">
      <c r="A18" s="317"/>
      <c r="B18" s="62" t="s">
        <v>315</v>
      </c>
      <c r="C18" s="106"/>
      <c r="D18" s="268"/>
      <c r="E18" s="268"/>
      <c r="F18" s="267"/>
      <c r="G18" s="267"/>
      <c r="H18" s="102"/>
      <c r="I18" s="373"/>
      <c r="J18" s="268"/>
      <c r="K18" s="268"/>
      <c r="L18" s="268"/>
      <c r="M18" s="268"/>
      <c r="N18" s="268"/>
      <c r="O18" s="373"/>
      <c r="P18" s="268"/>
      <c r="Q18" s="268"/>
      <c r="R18" s="268"/>
      <c r="S18" s="373"/>
      <c r="T18" s="268"/>
      <c r="U18" s="268"/>
      <c r="V18" s="268"/>
      <c r="W18" s="268"/>
      <c r="X18" s="373"/>
      <c r="Y18" s="102"/>
      <c r="Z18" s="156">
        <f>SUM(C18:Y18)</f>
        <v>0</v>
      </c>
      <c r="AA18" s="129"/>
      <c r="AB18" s="213"/>
      <c r="AC18" s="374"/>
      <c r="AD18" s="99"/>
      <c r="AE18" s="102"/>
      <c r="AF18" s="102"/>
      <c r="AG18" s="101"/>
      <c r="AH18" s="101"/>
      <c r="AI18" s="101"/>
      <c r="AJ18" s="101"/>
      <c r="AK18" s="267">
        <v>0.5</v>
      </c>
      <c r="AL18" s="267">
        <v>0.5</v>
      </c>
      <c r="AM18" s="267"/>
      <c r="AN18" s="102">
        <v>0.4</v>
      </c>
      <c r="AO18" s="102"/>
      <c r="AP18" s="267"/>
      <c r="AQ18" s="267"/>
      <c r="AR18" s="102"/>
      <c r="AS18" s="102"/>
      <c r="AT18" s="102"/>
      <c r="AU18" s="102"/>
      <c r="AV18" s="102"/>
      <c r="AW18" s="102"/>
      <c r="AX18" s="102"/>
      <c r="AY18" s="101"/>
      <c r="AZ18" s="101">
        <v>1.9</v>
      </c>
      <c r="BA18" s="102">
        <v>0.2</v>
      </c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90">
        <f>SUM(AM18:BK18,AA18:AK18)</f>
        <v>3</v>
      </c>
      <c r="BM18" s="270">
        <f>SUM(BL18,Z18)</f>
        <v>3</v>
      </c>
      <c r="BN18" s="108">
        <v>35.6</v>
      </c>
      <c r="BO18" s="108">
        <v>35.6</v>
      </c>
      <c r="BP18" s="336"/>
      <c r="BQ18" s="61"/>
      <c r="BR18" s="61"/>
    </row>
    <row r="19" spans="1:68" ht="54" customHeight="1" thickBot="1">
      <c r="A19" s="294"/>
      <c r="B19" s="50" t="s">
        <v>151</v>
      </c>
      <c r="C19" s="375">
        <f aca="true" t="shared" si="5" ref="C19:AH19">SUM(C15:C18)</f>
        <v>0</v>
      </c>
      <c r="D19" s="356">
        <f t="shared" si="5"/>
        <v>0</v>
      </c>
      <c r="E19" s="356">
        <f t="shared" si="5"/>
        <v>0</v>
      </c>
      <c r="F19" s="356">
        <f t="shared" si="5"/>
        <v>0</v>
      </c>
      <c r="G19" s="356">
        <f t="shared" si="5"/>
        <v>0</v>
      </c>
      <c r="H19" s="356">
        <f t="shared" si="5"/>
        <v>0</v>
      </c>
      <c r="I19" s="356">
        <f t="shared" si="5"/>
        <v>0</v>
      </c>
      <c r="J19" s="356">
        <f t="shared" si="5"/>
        <v>0</v>
      </c>
      <c r="K19" s="356">
        <f t="shared" si="5"/>
        <v>0</v>
      </c>
      <c r="L19" s="356">
        <f t="shared" si="5"/>
        <v>0</v>
      </c>
      <c r="M19" s="356">
        <f t="shared" si="5"/>
        <v>0</v>
      </c>
      <c r="N19" s="356">
        <f t="shared" si="5"/>
        <v>0.1</v>
      </c>
      <c r="O19" s="356">
        <f t="shared" si="5"/>
        <v>0.9</v>
      </c>
      <c r="P19" s="356">
        <f t="shared" si="5"/>
        <v>0.13</v>
      </c>
      <c r="Q19" s="356">
        <f t="shared" si="5"/>
        <v>0</v>
      </c>
      <c r="R19" s="356">
        <f t="shared" si="5"/>
        <v>0</v>
      </c>
      <c r="S19" s="356">
        <f t="shared" si="5"/>
        <v>0.30000000000000004</v>
      </c>
      <c r="T19" s="356">
        <f t="shared" si="5"/>
        <v>0</v>
      </c>
      <c r="U19" s="356">
        <f t="shared" si="5"/>
        <v>0</v>
      </c>
      <c r="V19" s="356">
        <f t="shared" si="5"/>
        <v>0</v>
      </c>
      <c r="W19" s="356">
        <f t="shared" si="5"/>
        <v>0</v>
      </c>
      <c r="X19" s="356">
        <f t="shared" si="5"/>
        <v>0</v>
      </c>
      <c r="Y19" s="356">
        <f t="shared" si="5"/>
        <v>0</v>
      </c>
      <c r="Z19" s="183">
        <f t="shared" si="5"/>
        <v>1.43</v>
      </c>
      <c r="AA19" s="357">
        <f t="shared" si="5"/>
        <v>0</v>
      </c>
      <c r="AB19" s="183">
        <f t="shared" si="5"/>
        <v>0</v>
      </c>
      <c r="AC19" s="357">
        <f t="shared" si="5"/>
        <v>0.1</v>
      </c>
      <c r="AD19" s="356">
        <f t="shared" si="5"/>
        <v>0</v>
      </c>
      <c r="AE19" s="356">
        <f t="shared" si="5"/>
        <v>0</v>
      </c>
      <c r="AF19" s="356">
        <f t="shared" si="5"/>
        <v>0</v>
      </c>
      <c r="AG19" s="356">
        <f t="shared" si="5"/>
        <v>0</v>
      </c>
      <c r="AH19" s="356">
        <f t="shared" si="5"/>
        <v>0</v>
      </c>
      <c r="AI19" s="356">
        <f aca="true" t="shared" si="6" ref="AI19:BN19">SUM(AI15:AI18)</f>
        <v>0</v>
      </c>
      <c r="AJ19" s="356">
        <f t="shared" si="6"/>
        <v>0</v>
      </c>
      <c r="AK19" s="356">
        <f t="shared" si="6"/>
        <v>276.8</v>
      </c>
      <c r="AL19" s="356">
        <f t="shared" si="6"/>
        <v>13.15</v>
      </c>
      <c r="AM19" s="356">
        <f t="shared" si="6"/>
        <v>0</v>
      </c>
      <c r="AN19" s="356">
        <f t="shared" si="6"/>
        <v>29.8</v>
      </c>
      <c r="AO19" s="356">
        <f t="shared" si="6"/>
        <v>0</v>
      </c>
      <c r="AP19" s="356">
        <f t="shared" si="6"/>
        <v>0</v>
      </c>
      <c r="AQ19" s="356">
        <f t="shared" si="6"/>
        <v>0</v>
      </c>
      <c r="AR19" s="356">
        <f t="shared" si="6"/>
        <v>0</v>
      </c>
      <c r="AS19" s="356">
        <f t="shared" si="6"/>
        <v>0</v>
      </c>
      <c r="AT19" s="356">
        <f t="shared" si="6"/>
        <v>0.9</v>
      </c>
      <c r="AU19" s="356">
        <f t="shared" si="6"/>
        <v>0</v>
      </c>
      <c r="AV19" s="356">
        <f t="shared" si="6"/>
        <v>0</v>
      </c>
      <c r="AW19" s="356">
        <f t="shared" si="6"/>
        <v>0</v>
      </c>
      <c r="AX19" s="356">
        <f t="shared" si="6"/>
        <v>0</v>
      </c>
      <c r="AY19" s="356">
        <f t="shared" si="6"/>
        <v>0</v>
      </c>
      <c r="AZ19" s="356">
        <f t="shared" si="6"/>
        <v>12.9</v>
      </c>
      <c r="BA19" s="356">
        <f t="shared" si="6"/>
        <v>2.1</v>
      </c>
      <c r="BB19" s="356">
        <f t="shared" si="6"/>
        <v>0</v>
      </c>
      <c r="BC19" s="356">
        <f t="shared" si="6"/>
        <v>0</v>
      </c>
      <c r="BD19" s="356">
        <f t="shared" si="6"/>
        <v>0</v>
      </c>
      <c r="BE19" s="356">
        <f t="shared" si="6"/>
        <v>0</v>
      </c>
      <c r="BF19" s="356">
        <f t="shared" si="6"/>
        <v>0</v>
      </c>
      <c r="BG19" s="356">
        <f t="shared" si="6"/>
        <v>0</v>
      </c>
      <c r="BH19" s="356">
        <f t="shared" si="6"/>
        <v>0</v>
      </c>
      <c r="BI19" s="356">
        <f t="shared" si="6"/>
        <v>9.7</v>
      </c>
      <c r="BJ19" s="356">
        <f t="shared" si="6"/>
        <v>0</v>
      </c>
      <c r="BK19" s="356">
        <f t="shared" si="6"/>
        <v>0.5</v>
      </c>
      <c r="BL19" s="183">
        <f t="shared" si="6"/>
        <v>332.8</v>
      </c>
      <c r="BM19" s="358">
        <f t="shared" si="6"/>
        <v>334.23</v>
      </c>
      <c r="BN19" s="358">
        <f t="shared" si="6"/>
        <v>3133.2</v>
      </c>
      <c r="BO19" s="358">
        <f>SUM(BO15:BO18)</f>
        <v>2831.1</v>
      </c>
      <c r="BP19" s="290"/>
    </row>
    <row r="20" spans="1:68" s="172" customFormat="1" ht="54" customHeight="1">
      <c r="A20" s="376"/>
      <c r="B20" s="109" t="s">
        <v>138</v>
      </c>
      <c r="C20" s="377"/>
      <c r="D20" s="378"/>
      <c r="E20" s="378"/>
      <c r="F20" s="379"/>
      <c r="G20" s="379"/>
      <c r="H20" s="380"/>
      <c r="I20" s="381"/>
      <c r="J20" s="378"/>
      <c r="K20" s="378"/>
      <c r="L20" s="378"/>
      <c r="M20" s="378"/>
      <c r="N20" s="378"/>
      <c r="O20" s="381"/>
      <c r="P20" s="378"/>
      <c r="Q20" s="378"/>
      <c r="R20" s="378"/>
      <c r="S20" s="381"/>
      <c r="T20" s="378"/>
      <c r="U20" s="378"/>
      <c r="V20" s="378"/>
      <c r="W20" s="378"/>
      <c r="X20" s="381"/>
      <c r="Y20" s="380"/>
      <c r="Z20" s="382">
        <f>SUM(C20:Y20)</f>
        <v>0</v>
      </c>
      <c r="AA20" s="383"/>
      <c r="AB20" s="384"/>
      <c r="AC20" s="385"/>
      <c r="AD20" s="386"/>
      <c r="AE20" s="380"/>
      <c r="AF20" s="380"/>
      <c r="AG20" s="387"/>
      <c r="AH20" s="387"/>
      <c r="AI20" s="387"/>
      <c r="AJ20" s="387"/>
      <c r="AK20" s="379">
        <v>2.6</v>
      </c>
      <c r="AL20" s="379"/>
      <c r="AM20" s="379"/>
      <c r="AN20" s="380">
        <v>0.2</v>
      </c>
      <c r="AO20" s="380"/>
      <c r="AP20" s="379"/>
      <c r="AQ20" s="379"/>
      <c r="AR20" s="380"/>
      <c r="AS20" s="380"/>
      <c r="AT20" s="380">
        <v>2</v>
      </c>
      <c r="AU20" s="380"/>
      <c r="AV20" s="380"/>
      <c r="AW20" s="380"/>
      <c r="AX20" s="380"/>
      <c r="AY20" s="387"/>
      <c r="AZ20" s="387"/>
      <c r="BA20" s="380"/>
      <c r="BB20" s="380"/>
      <c r="BC20" s="380"/>
      <c r="BD20" s="380"/>
      <c r="BE20" s="380">
        <v>0.9</v>
      </c>
      <c r="BF20" s="380"/>
      <c r="BG20" s="380"/>
      <c r="BH20" s="380"/>
      <c r="BI20" s="380"/>
      <c r="BJ20" s="380"/>
      <c r="BK20" s="380"/>
      <c r="BL20" s="382">
        <v>5.7</v>
      </c>
      <c r="BM20" s="388">
        <v>5.7</v>
      </c>
      <c r="BN20" s="349">
        <v>57.4</v>
      </c>
      <c r="BO20" s="349">
        <v>52.7</v>
      </c>
      <c r="BP20" s="389"/>
    </row>
    <row r="21" spans="1:68" s="172" customFormat="1" ht="54" customHeight="1">
      <c r="A21" s="376"/>
      <c r="B21" s="109" t="s">
        <v>316</v>
      </c>
      <c r="C21" s="337"/>
      <c r="D21" s="65"/>
      <c r="E21" s="65"/>
      <c r="F21" s="63"/>
      <c r="G21" s="63"/>
      <c r="H21" s="66">
        <v>0.2</v>
      </c>
      <c r="I21" s="107"/>
      <c r="J21" s="65"/>
      <c r="K21" s="65"/>
      <c r="L21" s="65"/>
      <c r="M21" s="65"/>
      <c r="N21" s="65"/>
      <c r="O21" s="107"/>
      <c r="P21" s="65"/>
      <c r="Q21" s="65"/>
      <c r="R21" s="65"/>
      <c r="S21" s="107"/>
      <c r="T21" s="65"/>
      <c r="U21" s="65"/>
      <c r="V21" s="65"/>
      <c r="W21" s="65"/>
      <c r="X21" s="107"/>
      <c r="Y21" s="66"/>
      <c r="Z21" s="156">
        <f>SUM(C21:Y21)</f>
        <v>0.2</v>
      </c>
      <c r="AA21" s="69"/>
      <c r="AB21" s="211"/>
      <c r="AC21" s="338"/>
      <c r="AD21" s="67"/>
      <c r="AE21" s="66">
        <v>0.8</v>
      </c>
      <c r="AF21" s="66"/>
      <c r="AG21" s="70"/>
      <c r="AH21" s="70"/>
      <c r="AI21" s="70"/>
      <c r="AJ21" s="70"/>
      <c r="AK21" s="63">
        <v>0.2</v>
      </c>
      <c r="AL21" s="63"/>
      <c r="AM21" s="63"/>
      <c r="AN21" s="66">
        <v>0.2</v>
      </c>
      <c r="AO21" s="66"/>
      <c r="AP21" s="63"/>
      <c r="AQ21" s="63"/>
      <c r="AR21" s="66"/>
      <c r="AS21" s="66"/>
      <c r="AT21" s="66"/>
      <c r="AU21" s="66"/>
      <c r="AV21" s="66"/>
      <c r="AW21" s="66"/>
      <c r="AX21" s="66"/>
      <c r="AY21" s="70"/>
      <c r="AZ21" s="70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156">
        <f>SUM(AM21:BK21,AA21:AK21)</f>
        <v>1.2</v>
      </c>
      <c r="BM21" s="372">
        <f>SUM(BL21,Z21)</f>
        <v>1.4</v>
      </c>
      <c r="BN21" s="73">
        <v>17.3</v>
      </c>
      <c r="BO21" s="73">
        <v>17.3</v>
      </c>
      <c r="BP21" s="389"/>
    </row>
    <row r="22" spans="1:68" s="172" customFormat="1" ht="54" customHeight="1">
      <c r="A22" s="376"/>
      <c r="B22" s="116" t="s">
        <v>139</v>
      </c>
      <c r="C22" s="341"/>
      <c r="D22" s="279"/>
      <c r="E22" s="279"/>
      <c r="F22" s="278"/>
      <c r="G22" s="278"/>
      <c r="H22" s="280"/>
      <c r="I22" s="196"/>
      <c r="J22" s="279"/>
      <c r="K22" s="279"/>
      <c r="L22" s="279"/>
      <c r="M22" s="279"/>
      <c r="N22" s="279"/>
      <c r="O22" s="196"/>
      <c r="P22" s="279"/>
      <c r="Q22" s="279"/>
      <c r="R22" s="279"/>
      <c r="S22" s="196"/>
      <c r="T22" s="279"/>
      <c r="U22" s="279"/>
      <c r="V22" s="279"/>
      <c r="W22" s="279"/>
      <c r="X22" s="196"/>
      <c r="Y22" s="280"/>
      <c r="Z22" s="157">
        <f>SUM(C22:Y22)</f>
        <v>0</v>
      </c>
      <c r="AA22" s="283"/>
      <c r="AB22" s="390"/>
      <c r="AC22" s="391"/>
      <c r="AD22" s="281"/>
      <c r="AE22" s="280"/>
      <c r="AF22" s="280"/>
      <c r="AG22" s="284"/>
      <c r="AH22" s="284"/>
      <c r="AI22" s="284"/>
      <c r="AJ22" s="284"/>
      <c r="AK22" s="278">
        <v>4.5</v>
      </c>
      <c r="AL22" s="278"/>
      <c r="AM22" s="278"/>
      <c r="AN22" s="280"/>
      <c r="AO22" s="280"/>
      <c r="AP22" s="278"/>
      <c r="AQ22" s="278"/>
      <c r="AR22" s="280"/>
      <c r="AS22" s="280"/>
      <c r="AT22" s="280"/>
      <c r="AU22" s="280"/>
      <c r="AV22" s="280"/>
      <c r="AW22" s="280"/>
      <c r="AX22" s="280"/>
      <c r="AY22" s="284"/>
      <c r="AZ22" s="284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156">
        <f>SUM(AM22:BK22,AA22:AK22)</f>
        <v>4.5</v>
      </c>
      <c r="BM22" s="372">
        <f>SUM(BL22,Z22)</f>
        <v>4.5</v>
      </c>
      <c r="BN22" s="95">
        <v>20</v>
      </c>
      <c r="BO22" s="95">
        <v>16</v>
      </c>
      <c r="BP22" s="389"/>
    </row>
    <row r="23" spans="1:68" s="58" customFormat="1" ht="54" customHeight="1" thickBot="1">
      <c r="A23" s="317"/>
      <c r="B23" s="50" t="s">
        <v>140</v>
      </c>
      <c r="C23" s="357">
        <f aca="true" t="shared" si="7" ref="C23:AH23">SUM(C20:C22)</f>
        <v>0</v>
      </c>
      <c r="D23" s="356">
        <f t="shared" si="7"/>
        <v>0</v>
      </c>
      <c r="E23" s="356">
        <f t="shared" si="7"/>
        <v>0</v>
      </c>
      <c r="F23" s="356">
        <f t="shared" si="7"/>
        <v>0</v>
      </c>
      <c r="G23" s="356">
        <f t="shared" si="7"/>
        <v>0</v>
      </c>
      <c r="H23" s="356">
        <f t="shared" si="7"/>
        <v>0.2</v>
      </c>
      <c r="I23" s="356">
        <f t="shared" si="7"/>
        <v>0</v>
      </c>
      <c r="J23" s="356">
        <f t="shared" si="7"/>
        <v>0</v>
      </c>
      <c r="K23" s="356">
        <f t="shared" si="7"/>
        <v>0</v>
      </c>
      <c r="L23" s="356">
        <f t="shared" si="7"/>
        <v>0</v>
      </c>
      <c r="M23" s="356">
        <f t="shared" si="7"/>
        <v>0</v>
      </c>
      <c r="N23" s="356">
        <f t="shared" si="7"/>
        <v>0</v>
      </c>
      <c r="O23" s="356">
        <f t="shared" si="7"/>
        <v>0</v>
      </c>
      <c r="P23" s="356">
        <f t="shared" si="7"/>
        <v>0</v>
      </c>
      <c r="Q23" s="356">
        <f t="shared" si="7"/>
        <v>0</v>
      </c>
      <c r="R23" s="356">
        <f t="shared" si="7"/>
        <v>0</v>
      </c>
      <c r="S23" s="356">
        <f t="shared" si="7"/>
        <v>0</v>
      </c>
      <c r="T23" s="356">
        <f t="shared" si="7"/>
        <v>0</v>
      </c>
      <c r="U23" s="356">
        <f t="shared" si="7"/>
        <v>0</v>
      </c>
      <c r="V23" s="356">
        <f t="shared" si="7"/>
        <v>0</v>
      </c>
      <c r="W23" s="356">
        <f t="shared" si="7"/>
        <v>0</v>
      </c>
      <c r="X23" s="356">
        <f t="shared" si="7"/>
        <v>0</v>
      </c>
      <c r="Y23" s="356">
        <f t="shared" si="7"/>
        <v>0</v>
      </c>
      <c r="Z23" s="183">
        <f t="shared" si="7"/>
        <v>0.2</v>
      </c>
      <c r="AA23" s="357">
        <f t="shared" si="7"/>
        <v>0</v>
      </c>
      <c r="AB23" s="183">
        <f t="shared" si="7"/>
        <v>0</v>
      </c>
      <c r="AC23" s="357">
        <f t="shared" si="7"/>
        <v>0</v>
      </c>
      <c r="AD23" s="356">
        <f t="shared" si="7"/>
        <v>0</v>
      </c>
      <c r="AE23" s="356">
        <f t="shared" si="7"/>
        <v>0.8</v>
      </c>
      <c r="AF23" s="356">
        <f t="shared" si="7"/>
        <v>0</v>
      </c>
      <c r="AG23" s="356">
        <f t="shared" si="7"/>
        <v>0</v>
      </c>
      <c r="AH23" s="356">
        <f t="shared" si="7"/>
        <v>0</v>
      </c>
      <c r="AI23" s="356">
        <f aca="true" t="shared" si="8" ref="AI23:BN23">SUM(AI20:AI22)</f>
        <v>0</v>
      </c>
      <c r="AJ23" s="356">
        <f t="shared" si="8"/>
        <v>0</v>
      </c>
      <c r="AK23" s="356">
        <f t="shared" si="8"/>
        <v>7.300000000000001</v>
      </c>
      <c r="AL23" s="356">
        <f t="shared" si="8"/>
        <v>0</v>
      </c>
      <c r="AM23" s="356">
        <f t="shared" si="8"/>
        <v>0</v>
      </c>
      <c r="AN23" s="356">
        <f t="shared" si="8"/>
        <v>0.4</v>
      </c>
      <c r="AO23" s="356">
        <f t="shared" si="8"/>
        <v>0</v>
      </c>
      <c r="AP23" s="356">
        <f t="shared" si="8"/>
        <v>0</v>
      </c>
      <c r="AQ23" s="356">
        <f t="shared" si="8"/>
        <v>0</v>
      </c>
      <c r="AR23" s="356">
        <f t="shared" si="8"/>
        <v>0</v>
      </c>
      <c r="AS23" s="356">
        <f t="shared" si="8"/>
        <v>0</v>
      </c>
      <c r="AT23" s="356">
        <f t="shared" si="8"/>
        <v>2</v>
      </c>
      <c r="AU23" s="356">
        <f t="shared" si="8"/>
        <v>0</v>
      </c>
      <c r="AV23" s="356">
        <f t="shared" si="8"/>
        <v>0</v>
      </c>
      <c r="AW23" s="356">
        <f t="shared" si="8"/>
        <v>0</v>
      </c>
      <c r="AX23" s="356">
        <f t="shared" si="8"/>
        <v>0</v>
      </c>
      <c r="AY23" s="356">
        <f t="shared" si="8"/>
        <v>0</v>
      </c>
      <c r="AZ23" s="356">
        <f t="shared" si="8"/>
        <v>0</v>
      </c>
      <c r="BA23" s="356">
        <f t="shared" si="8"/>
        <v>0</v>
      </c>
      <c r="BB23" s="356">
        <f t="shared" si="8"/>
        <v>0</v>
      </c>
      <c r="BC23" s="356">
        <f t="shared" si="8"/>
        <v>0</v>
      </c>
      <c r="BD23" s="356">
        <f t="shared" si="8"/>
        <v>0</v>
      </c>
      <c r="BE23" s="356">
        <f t="shared" si="8"/>
        <v>0.9</v>
      </c>
      <c r="BF23" s="356">
        <f t="shared" si="8"/>
        <v>0</v>
      </c>
      <c r="BG23" s="356">
        <f t="shared" si="8"/>
        <v>0</v>
      </c>
      <c r="BH23" s="356">
        <f t="shared" si="8"/>
        <v>0</v>
      </c>
      <c r="BI23" s="356">
        <f t="shared" si="8"/>
        <v>0</v>
      </c>
      <c r="BJ23" s="356">
        <f t="shared" si="8"/>
        <v>0</v>
      </c>
      <c r="BK23" s="356">
        <f t="shared" si="8"/>
        <v>0</v>
      </c>
      <c r="BL23" s="183">
        <f t="shared" si="8"/>
        <v>11.4</v>
      </c>
      <c r="BM23" s="358">
        <f t="shared" si="8"/>
        <v>11.6</v>
      </c>
      <c r="BN23" s="358">
        <f t="shared" si="8"/>
        <v>94.7</v>
      </c>
      <c r="BO23" s="358">
        <f>SUM(BO20:BO22)</f>
        <v>86</v>
      </c>
      <c r="BP23" s="336"/>
    </row>
    <row r="24" spans="1:68" ht="54" customHeight="1">
      <c r="A24" s="294"/>
      <c r="B24" s="161" t="s">
        <v>317</v>
      </c>
      <c r="C24" s="392"/>
      <c r="D24" s="320"/>
      <c r="E24" s="320"/>
      <c r="F24" s="321"/>
      <c r="G24" s="321"/>
      <c r="H24" s="393">
        <v>0.2</v>
      </c>
      <c r="I24" s="323"/>
      <c r="J24" s="320"/>
      <c r="K24" s="320"/>
      <c r="L24" s="320"/>
      <c r="M24" s="320"/>
      <c r="N24" s="320">
        <v>0.1</v>
      </c>
      <c r="O24" s="323">
        <v>0.1</v>
      </c>
      <c r="P24" s="320"/>
      <c r="Q24" s="320"/>
      <c r="R24" s="320"/>
      <c r="S24" s="323">
        <v>0.2</v>
      </c>
      <c r="T24" s="320"/>
      <c r="U24" s="320"/>
      <c r="V24" s="320"/>
      <c r="W24" s="320"/>
      <c r="X24" s="323"/>
      <c r="Y24" s="393"/>
      <c r="Z24" s="324">
        <f>SUM(C24:Y24)</f>
        <v>0.6000000000000001</v>
      </c>
      <c r="AA24" s="394"/>
      <c r="AB24" s="395"/>
      <c r="AC24" s="396"/>
      <c r="AD24" s="397"/>
      <c r="AE24" s="393"/>
      <c r="AF24" s="393"/>
      <c r="AG24" s="398"/>
      <c r="AH24" s="398"/>
      <c r="AI24" s="398"/>
      <c r="AJ24" s="398"/>
      <c r="AK24" s="321">
        <v>14.8</v>
      </c>
      <c r="AL24" s="278">
        <v>7</v>
      </c>
      <c r="AM24" s="321"/>
      <c r="AN24" s="393">
        <v>1.3</v>
      </c>
      <c r="AO24" s="393"/>
      <c r="AP24" s="321"/>
      <c r="AQ24" s="321"/>
      <c r="AR24" s="393"/>
      <c r="AS24" s="393"/>
      <c r="AT24" s="393"/>
      <c r="AU24" s="393"/>
      <c r="AV24" s="393"/>
      <c r="AW24" s="393"/>
      <c r="AX24" s="393"/>
      <c r="AY24" s="398"/>
      <c r="AZ24" s="398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24">
        <f>SUM(AM24:BK24,AA24:AK24)</f>
        <v>16.1</v>
      </c>
      <c r="BM24" s="334">
        <f>SUM(BL24,Z24)</f>
        <v>16.700000000000003</v>
      </c>
      <c r="BN24" s="399">
        <v>183.8</v>
      </c>
      <c r="BO24" s="399">
        <v>150.2</v>
      </c>
      <c r="BP24" s="290"/>
    </row>
    <row r="25" spans="1:68" ht="54" customHeight="1">
      <c r="A25" s="294"/>
      <c r="B25" s="62" t="s">
        <v>318</v>
      </c>
      <c r="C25" s="337"/>
      <c r="D25" s="65"/>
      <c r="E25" s="65"/>
      <c r="F25" s="63"/>
      <c r="G25" s="63"/>
      <c r="H25" s="66">
        <v>0.2</v>
      </c>
      <c r="I25" s="107"/>
      <c r="J25" s="65"/>
      <c r="K25" s="65"/>
      <c r="L25" s="65"/>
      <c r="M25" s="65"/>
      <c r="N25" s="65">
        <v>0.1</v>
      </c>
      <c r="O25" s="107"/>
      <c r="P25" s="65"/>
      <c r="Q25" s="65"/>
      <c r="R25" s="65"/>
      <c r="S25" s="107">
        <v>0.2</v>
      </c>
      <c r="T25" s="65"/>
      <c r="U25" s="65"/>
      <c r="V25" s="65"/>
      <c r="W25" s="65"/>
      <c r="X25" s="107"/>
      <c r="Y25" s="66"/>
      <c r="Z25" s="156">
        <v>0.5</v>
      </c>
      <c r="AA25" s="69"/>
      <c r="AB25" s="211"/>
      <c r="AC25" s="338"/>
      <c r="AD25" s="67"/>
      <c r="AE25" s="66"/>
      <c r="AF25" s="66"/>
      <c r="AG25" s="70"/>
      <c r="AH25" s="70"/>
      <c r="AI25" s="70"/>
      <c r="AJ25" s="70"/>
      <c r="AK25" s="63">
        <v>3.4</v>
      </c>
      <c r="AL25" s="63">
        <v>3.3</v>
      </c>
      <c r="AM25" s="63"/>
      <c r="AN25" s="66">
        <v>2.2</v>
      </c>
      <c r="AO25" s="66"/>
      <c r="AP25" s="63"/>
      <c r="AQ25" s="63"/>
      <c r="AR25" s="66"/>
      <c r="AS25" s="66"/>
      <c r="AT25" s="66">
        <v>0.7</v>
      </c>
      <c r="AU25" s="66"/>
      <c r="AV25" s="66"/>
      <c r="AW25" s="66"/>
      <c r="AX25" s="66"/>
      <c r="AY25" s="70"/>
      <c r="AZ25" s="70">
        <v>1</v>
      </c>
      <c r="BA25" s="66"/>
      <c r="BB25" s="66"/>
      <c r="BC25" s="66"/>
      <c r="BD25" s="66"/>
      <c r="BE25" s="66"/>
      <c r="BF25" s="66"/>
      <c r="BG25" s="66"/>
      <c r="BH25" s="66"/>
      <c r="BI25" s="66">
        <v>0.3</v>
      </c>
      <c r="BJ25" s="66"/>
      <c r="BK25" s="66"/>
      <c r="BL25" s="156">
        <v>7.6</v>
      </c>
      <c r="BM25" s="289">
        <v>8.1</v>
      </c>
      <c r="BN25" s="73">
        <v>43</v>
      </c>
      <c r="BO25" s="338">
        <v>43</v>
      </c>
      <c r="BP25" s="290"/>
    </row>
    <row r="26" spans="1:68" ht="54" customHeight="1">
      <c r="A26" s="294"/>
      <c r="B26" s="116" t="s">
        <v>319</v>
      </c>
      <c r="C26" s="341"/>
      <c r="D26" s="279"/>
      <c r="E26" s="279"/>
      <c r="F26" s="278"/>
      <c r="G26" s="278"/>
      <c r="H26" s="280"/>
      <c r="I26" s="196"/>
      <c r="J26" s="279"/>
      <c r="K26" s="279"/>
      <c r="L26" s="279"/>
      <c r="M26" s="279"/>
      <c r="N26" s="279">
        <v>0.1</v>
      </c>
      <c r="O26" s="196"/>
      <c r="P26" s="279"/>
      <c r="Q26" s="279"/>
      <c r="R26" s="279"/>
      <c r="S26" s="196">
        <v>0.2</v>
      </c>
      <c r="T26" s="279"/>
      <c r="U26" s="279"/>
      <c r="V26" s="279"/>
      <c r="W26" s="279"/>
      <c r="X26" s="196"/>
      <c r="Y26" s="280"/>
      <c r="Z26" s="190">
        <v>0.3</v>
      </c>
      <c r="AA26" s="283"/>
      <c r="AB26" s="390"/>
      <c r="AC26" s="391"/>
      <c r="AD26" s="281"/>
      <c r="AE26" s="280"/>
      <c r="AF26" s="280"/>
      <c r="AG26" s="284"/>
      <c r="AH26" s="284"/>
      <c r="AI26" s="284"/>
      <c r="AJ26" s="284"/>
      <c r="AK26" s="278">
        <v>2.5</v>
      </c>
      <c r="AL26" s="278"/>
      <c r="AM26" s="278"/>
      <c r="AN26" s="280">
        <v>0.4</v>
      </c>
      <c r="AO26" s="280"/>
      <c r="AP26" s="278"/>
      <c r="AQ26" s="278"/>
      <c r="AR26" s="280"/>
      <c r="AS26" s="280"/>
      <c r="AT26" s="280"/>
      <c r="AU26" s="280"/>
      <c r="AV26" s="280"/>
      <c r="AW26" s="280"/>
      <c r="AX26" s="280"/>
      <c r="AY26" s="284"/>
      <c r="AZ26" s="284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190">
        <v>2.9</v>
      </c>
      <c r="BM26" s="285">
        <v>3.2</v>
      </c>
      <c r="BN26" s="286">
        <v>32</v>
      </c>
      <c r="BO26" s="286">
        <v>25.8</v>
      </c>
      <c r="BP26" s="290"/>
    </row>
    <row r="27" spans="1:68" ht="54" customHeight="1">
      <c r="A27" s="294"/>
      <c r="B27" s="62" t="s">
        <v>134</v>
      </c>
      <c r="C27" s="106"/>
      <c r="D27" s="78"/>
      <c r="E27" s="78"/>
      <c r="F27" s="76"/>
      <c r="G27" s="76"/>
      <c r="H27" s="90"/>
      <c r="I27" s="202"/>
      <c r="J27" s="78"/>
      <c r="K27" s="78"/>
      <c r="L27" s="78"/>
      <c r="M27" s="78"/>
      <c r="N27" s="78"/>
      <c r="O27" s="202"/>
      <c r="P27" s="78">
        <v>0.6</v>
      </c>
      <c r="Q27" s="78"/>
      <c r="R27" s="78"/>
      <c r="S27" s="202">
        <v>0.4</v>
      </c>
      <c r="T27" s="78"/>
      <c r="U27" s="78"/>
      <c r="V27" s="78"/>
      <c r="W27" s="78"/>
      <c r="X27" s="202"/>
      <c r="Y27" s="90"/>
      <c r="Z27" s="367">
        <v>1</v>
      </c>
      <c r="AA27" s="218"/>
      <c r="AB27" s="207"/>
      <c r="AC27" s="400"/>
      <c r="AD27" s="92"/>
      <c r="AE27" s="90"/>
      <c r="AF27" s="90"/>
      <c r="AG27" s="89"/>
      <c r="AH27" s="89"/>
      <c r="AI27" s="89"/>
      <c r="AJ27" s="89"/>
      <c r="AK27" s="76">
        <v>26</v>
      </c>
      <c r="AL27" s="76">
        <v>0.1</v>
      </c>
      <c r="AM27" s="76"/>
      <c r="AN27" s="90">
        <v>0.7</v>
      </c>
      <c r="AO27" s="90"/>
      <c r="AP27" s="76"/>
      <c r="AQ27" s="76"/>
      <c r="AR27" s="90"/>
      <c r="AS27" s="90"/>
      <c r="AT27" s="90"/>
      <c r="AU27" s="90"/>
      <c r="AV27" s="90"/>
      <c r="AW27" s="90"/>
      <c r="AX27" s="90"/>
      <c r="AY27" s="89"/>
      <c r="AZ27" s="89">
        <v>0.4</v>
      </c>
      <c r="BA27" s="90"/>
      <c r="BB27" s="90"/>
      <c r="BC27" s="90"/>
      <c r="BD27" s="90"/>
      <c r="BE27" s="90"/>
      <c r="BF27" s="90"/>
      <c r="BG27" s="90"/>
      <c r="BH27" s="90"/>
      <c r="BI27" s="90">
        <v>0.3</v>
      </c>
      <c r="BJ27" s="90"/>
      <c r="BK27" s="90">
        <v>2</v>
      </c>
      <c r="BL27" s="367">
        <v>29.4</v>
      </c>
      <c r="BM27" s="401">
        <v>30.4</v>
      </c>
      <c r="BN27" s="95">
        <v>328.3</v>
      </c>
      <c r="BO27" s="338">
        <v>328.3</v>
      </c>
      <c r="BP27" s="290"/>
    </row>
    <row r="28" spans="1:68" ht="54" customHeight="1">
      <c r="A28" s="294"/>
      <c r="B28" s="402" t="s">
        <v>243</v>
      </c>
      <c r="C28" s="106"/>
      <c r="D28" s="65"/>
      <c r="E28" s="65"/>
      <c r="F28" s="63"/>
      <c r="G28" s="63"/>
      <c r="H28" s="66"/>
      <c r="I28" s="107"/>
      <c r="J28" s="65"/>
      <c r="K28" s="65"/>
      <c r="L28" s="65"/>
      <c r="M28" s="65"/>
      <c r="N28" s="65"/>
      <c r="O28" s="107"/>
      <c r="P28" s="65"/>
      <c r="Q28" s="65"/>
      <c r="R28" s="65"/>
      <c r="S28" s="107">
        <v>0.1</v>
      </c>
      <c r="T28" s="65"/>
      <c r="U28" s="65"/>
      <c r="V28" s="65"/>
      <c r="W28" s="65"/>
      <c r="X28" s="107"/>
      <c r="Y28" s="66"/>
      <c r="Z28" s="156">
        <v>0.1</v>
      </c>
      <c r="AA28" s="69"/>
      <c r="AB28" s="211"/>
      <c r="AC28" s="338"/>
      <c r="AD28" s="67"/>
      <c r="AE28" s="66"/>
      <c r="AF28" s="66"/>
      <c r="AG28" s="70"/>
      <c r="AH28" s="70"/>
      <c r="AI28" s="70"/>
      <c r="AJ28" s="70"/>
      <c r="AK28" s="63">
        <v>2</v>
      </c>
      <c r="AL28" s="63">
        <v>2</v>
      </c>
      <c r="AM28" s="63"/>
      <c r="AN28" s="66">
        <v>1</v>
      </c>
      <c r="AO28" s="66"/>
      <c r="AP28" s="63"/>
      <c r="AQ28" s="63"/>
      <c r="AR28" s="66"/>
      <c r="AS28" s="66"/>
      <c r="AT28" s="66"/>
      <c r="AU28" s="66"/>
      <c r="AV28" s="66"/>
      <c r="AW28" s="66"/>
      <c r="AX28" s="66"/>
      <c r="AY28" s="70"/>
      <c r="AZ28" s="70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156">
        <v>3</v>
      </c>
      <c r="BM28" s="289">
        <v>3.1</v>
      </c>
      <c r="BN28" s="73">
        <v>16.5</v>
      </c>
      <c r="BO28" s="47">
        <v>16.5</v>
      </c>
      <c r="BP28" s="290"/>
    </row>
    <row r="29" spans="1:68" ht="54" customHeight="1">
      <c r="A29" s="294"/>
      <c r="B29" s="75" t="s">
        <v>320</v>
      </c>
      <c r="C29" s="341"/>
      <c r="D29" s="279"/>
      <c r="E29" s="279"/>
      <c r="F29" s="278"/>
      <c r="G29" s="278"/>
      <c r="H29" s="280"/>
      <c r="I29" s="196"/>
      <c r="J29" s="279"/>
      <c r="K29" s="279"/>
      <c r="L29" s="279"/>
      <c r="M29" s="279"/>
      <c r="N29" s="279"/>
      <c r="O29" s="196"/>
      <c r="P29" s="279"/>
      <c r="Q29" s="279"/>
      <c r="R29" s="279"/>
      <c r="S29" s="196"/>
      <c r="T29" s="279"/>
      <c r="U29" s="279"/>
      <c r="V29" s="279"/>
      <c r="W29" s="279"/>
      <c r="X29" s="196"/>
      <c r="Y29" s="280"/>
      <c r="Z29" s="156">
        <v>0</v>
      </c>
      <c r="AA29" s="283"/>
      <c r="AB29" s="390"/>
      <c r="AC29" s="391"/>
      <c r="AD29" s="281"/>
      <c r="AE29" s="280"/>
      <c r="AF29" s="280"/>
      <c r="AG29" s="284"/>
      <c r="AH29" s="284"/>
      <c r="AI29" s="284"/>
      <c r="AJ29" s="284"/>
      <c r="AK29" s="278">
        <v>39</v>
      </c>
      <c r="AL29" s="278">
        <v>0.8</v>
      </c>
      <c r="AM29" s="278"/>
      <c r="AN29" s="280"/>
      <c r="AO29" s="280"/>
      <c r="AP29" s="278"/>
      <c r="AQ29" s="278"/>
      <c r="AR29" s="280"/>
      <c r="AS29" s="280"/>
      <c r="AT29" s="280"/>
      <c r="AU29" s="280"/>
      <c r="AV29" s="280"/>
      <c r="AW29" s="280"/>
      <c r="AX29" s="280"/>
      <c r="AY29" s="284"/>
      <c r="AZ29" s="284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>
        <v>1</v>
      </c>
      <c r="BL29" s="190">
        <v>40</v>
      </c>
      <c r="BM29" s="285">
        <v>40</v>
      </c>
      <c r="BN29" s="391">
        <v>440</v>
      </c>
      <c r="BO29" s="73">
        <v>440</v>
      </c>
      <c r="BP29" s="290"/>
    </row>
    <row r="30" spans="1:68" ht="54" customHeight="1">
      <c r="A30" s="294"/>
      <c r="B30" s="62" t="s">
        <v>244</v>
      </c>
      <c r="C30" s="106"/>
      <c r="D30" s="78"/>
      <c r="E30" s="78"/>
      <c r="F30" s="76"/>
      <c r="G30" s="76"/>
      <c r="H30" s="90"/>
      <c r="I30" s="202"/>
      <c r="J30" s="78"/>
      <c r="K30" s="78"/>
      <c r="L30" s="78"/>
      <c r="M30" s="78"/>
      <c r="N30" s="78"/>
      <c r="O30" s="202"/>
      <c r="P30" s="78"/>
      <c r="Q30" s="78"/>
      <c r="R30" s="78"/>
      <c r="S30" s="202"/>
      <c r="T30" s="78"/>
      <c r="U30" s="78"/>
      <c r="V30" s="78"/>
      <c r="W30" s="78"/>
      <c r="X30" s="202"/>
      <c r="Y30" s="90"/>
      <c r="Z30" s="190">
        <v>0</v>
      </c>
      <c r="AA30" s="218"/>
      <c r="AB30" s="207"/>
      <c r="AC30" s="400"/>
      <c r="AD30" s="92"/>
      <c r="AE30" s="90"/>
      <c r="AF30" s="90"/>
      <c r="AG30" s="89"/>
      <c r="AH30" s="89"/>
      <c r="AI30" s="89"/>
      <c r="AJ30" s="89"/>
      <c r="AK30" s="76">
        <v>0.3</v>
      </c>
      <c r="AL30" s="76">
        <v>0.3</v>
      </c>
      <c r="AM30" s="76"/>
      <c r="AN30" s="90"/>
      <c r="AO30" s="90"/>
      <c r="AP30" s="76"/>
      <c r="AQ30" s="76"/>
      <c r="AR30" s="90"/>
      <c r="AS30" s="90"/>
      <c r="AT30" s="90"/>
      <c r="AU30" s="90"/>
      <c r="AV30" s="90"/>
      <c r="AW30" s="90"/>
      <c r="AX30" s="90"/>
      <c r="AY30" s="89"/>
      <c r="AZ30" s="89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367">
        <v>0.3</v>
      </c>
      <c r="BM30" s="401">
        <v>0.3</v>
      </c>
      <c r="BN30" s="73">
        <v>2.6</v>
      </c>
      <c r="BO30" s="93">
        <v>2.5</v>
      </c>
      <c r="BP30" s="290"/>
    </row>
    <row r="31" spans="1:68" ht="54" customHeight="1">
      <c r="A31" s="294"/>
      <c r="B31" s="62" t="s">
        <v>245</v>
      </c>
      <c r="C31" s="337"/>
      <c r="D31" s="65"/>
      <c r="E31" s="65"/>
      <c r="F31" s="63"/>
      <c r="G31" s="63"/>
      <c r="H31" s="66"/>
      <c r="I31" s="107"/>
      <c r="J31" s="65"/>
      <c r="K31" s="65"/>
      <c r="L31" s="65"/>
      <c r="M31" s="65"/>
      <c r="N31" s="65"/>
      <c r="O31" s="107"/>
      <c r="P31" s="65"/>
      <c r="Q31" s="65"/>
      <c r="R31" s="65"/>
      <c r="S31" s="107"/>
      <c r="T31" s="65"/>
      <c r="U31" s="65"/>
      <c r="V31" s="65"/>
      <c r="W31" s="65"/>
      <c r="X31" s="107"/>
      <c r="Y31" s="66">
        <v>0.2</v>
      </c>
      <c r="Z31" s="156">
        <v>0.2</v>
      </c>
      <c r="AA31" s="69"/>
      <c r="AB31" s="211"/>
      <c r="AC31" s="338"/>
      <c r="AD31" s="67"/>
      <c r="AE31" s="66"/>
      <c r="AF31" s="66"/>
      <c r="AG31" s="70"/>
      <c r="AH31" s="70"/>
      <c r="AI31" s="70"/>
      <c r="AJ31" s="70"/>
      <c r="AK31" s="63">
        <v>7</v>
      </c>
      <c r="AL31" s="63">
        <v>0</v>
      </c>
      <c r="AM31" s="63"/>
      <c r="AN31" s="66"/>
      <c r="AO31" s="66"/>
      <c r="AP31" s="63"/>
      <c r="AQ31" s="63"/>
      <c r="AR31" s="66"/>
      <c r="AS31" s="66"/>
      <c r="AT31" s="66"/>
      <c r="AU31" s="66"/>
      <c r="AV31" s="66"/>
      <c r="AW31" s="66"/>
      <c r="AX31" s="66"/>
      <c r="AY31" s="70"/>
      <c r="AZ31" s="70">
        <v>4</v>
      </c>
      <c r="BA31" s="66"/>
      <c r="BB31" s="66"/>
      <c r="BC31" s="66"/>
      <c r="BD31" s="66"/>
      <c r="BE31" s="66">
        <v>4</v>
      </c>
      <c r="BF31" s="66"/>
      <c r="BG31" s="66"/>
      <c r="BH31" s="66"/>
      <c r="BI31" s="66"/>
      <c r="BJ31" s="66"/>
      <c r="BK31" s="66">
        <v>0.3</v>
      </c>
      <c r="BL31" s="156">
        <v>15.3</v>
      </c>
      <c r="BM31" s="289">
        <v>15.5</v>
      </c>
      <c r="BN31" s="73">
        <v>186</v>
      </c>
      <c r="BO31" s="73">
        <v>167</v>
      </c>
      <c r="BP31" s="290"/>
    </row>
    <row r="32" spans="1:171" ht="54" customHeight="1">
      <c r="A32" s="294"/>
      <c r="B32" s="287" t="s">
        <v>321</v>
      </c>
      <c r="C32" s="106"/>
      <c r="D32" s="268"/>
      <c r="E32" s="268"/>
      <c r="F32" s="267"/>
      <c r="G32" s="267"/>
      <c r="H32" s="46"/>
      <c r="I32" s="373"/>
      <c r="J32" s="268"/>
      <c r="K32" s="268"/>
      <c r="L32" s="268"/>
      <c r="M32" s="268"/>
      <c r="N32" s="268"/>
      <c r="O32" s="373"/>
      <c r="P32" s="268"/>
      <c r="Q32" s="268"/>
      <c r="R32" s="268"/>
      <c r="S32" s="373"/>
      <c r="T32" s="268"/>
      <c r="U32" s="268"/>
      <c r="V32" s="268"/>
      <c r="W32" s="268"/>
      <c r="X32" s="373"/>
      <c r="Y32" s="46"/>
      <c r="Z32" s="157">
        <f>SUM(C32:Y32)</f>
        <v>0</v>
      </c>
      <c r="AA32" s="44"/>
      <c r="AB32" s="205"/>
      <c r="AC32" s="403"/>
      <c r="AD32" s="42"/>
      <c r="AE32" s="46"/>
      <c r="AF32" s="46"/>
      <c r="AG32" s="45"/>
      <c r="AH32" s="45"/>
      <c r="AI32" s="45"/>
      <c r="AJ32" s="45"/>
      <c r="AK32" s="267">
        <v>0.2</v>
      </c>
      <c r="AL32" s="267">
        <v>0.2</v>
      </c>
      <c r="AM32" s="267"/>
      <c r="AN32" s="46"/>
      <c r="AO32" s="46"/>
      <c r="AP32" s="267"/>
      <c r="AQ32" s="267"/>
      <c r="AR32" s="46"/>
      <c r="AS32" s="46"/>
      <c r="AT32" s="46"/>
      <c r="AU32" s="46"/>
      <c r="AV32" s="46"/>
      <c r="AW32" s="46"/>
      <c r="AX32" s="46"/>
      <c r="AY32" s="45"/>
      <c r="AZ32" s="45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157">
        <v>0.2</v>
      </c>
      <c r="BM32" s="270">
        <v>0.2</v>
      </c>
      <c r="BN32" s="276">
        <v>2</v>
      </c>
      <c r="BO32" s="403">
        <v>1.8</v>
      </c>
      <c r="BP32" s="290"/>
      <c r="BQ32" s="5"/>
      <c r="BR32" s="5"/>
      <c r="BS32" s="5"/>
      <c r="BT32" s="5"/>
      <c r="BU32" s="5"/>
      <c r="BV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</row>
    <row r="33" spans="1:252" s="405" customFormat="1" ht="54" customHeight="1">
      <c r="A33" s="294"/>
      <c r="B33" s="62" t="s">
        <v>322</v>
      </c>
      <c r="C33" s="341"/>
      <c r="D33" s="279"/>
      <c r="E33" s="279"/>
      <c r="F33" s="278"/>
      <c r="G33" s="278"/>
      <c r="H33" s="280"/>
      <c r="I33" s="196"/>
      <c r="J33" s="279"/>
      <c r="K33" s="279"/>
      <c r="L33" s="279"/>
      <c r="M33" s="279"/>
      <c r="N33" s="279"/>
      <c r="O33" s="196"/>
      <c r="P33" s="279"/>
      <c r="Q33" s="279"/>
      <c r="R33" s="279"/>
      <c r="S33" s="196"/>
      <c r="T33" s="279"/>
      <c r="U33" s="279"/>
      <c r="V33" s="279"/>
      <c r="W33" s="279"/>
      <c r="X33" s="196"/>
      <c r="Y33" s="280"/>
      <c r="Z33" s="157">
        <f>SUM(C33:Y33)</f>
        <v>0</v>
      </c>
      <c r="AA33" s="283"/>
      <c r="AB33" s="390"/>
      <c r="AC33" s="391"/>
      <c r="AD33" s="281"/>
      <c r="AE33" s="280"/>
      <c r="AF33" s="280"/>
      <c r="AG33" s="284"/>
      <c r="AH33" s="284"/>
      <c r="AI33" s="284"/>
      <c r="AJ33" s="284"/>
      <c r="AK33" s="278">
        <v>0.5</v>
      </c>
      <c r="AL33" s="278">
        <v>0.5</v>
      </c>
      <c r="AM33" s="278"/>
      <c r="AN33" s="280"/>
      <c r="AO33" s="280"/>
      <c r="AP33" s="278"/>
      <c r="AQ33" s="278"/>
      <c r="AR33" s="280"/>
      <c r="AS33" s="280"/>
      <c r="AT33" s="280"/>
      <c r="AU33" s="280"/>
      <c r="AV33" s="280"/>
      <c r="AW33" s="280"/>
      <c r="AX33" s="280"/>
      <c r="AY33" s="284"/>
      <c r="AZ33" s="284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157">
        <f>SUM(AM33:BK33,AA33:AK33)</f>
        <v>0.5</v>
      </c>
      <c r="BM33" s="404">
        <f>SUM(BL33,Z33)</f>
        <v>0.5</v>
      </c>
      <c r="BN33" s="286">
        <v>5</v>
      </c>
      <c r="BO33" s="286">
        <v>4.5</v>
      </c>
      <c r="BP33" s="290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68" ht="54" customHeight="1" thickBot="1">
      <c r="A34" s="294"/>
      <c r="B34" s="50" t="s">
        <v>135</v>
      </c>
      <c r="C34" s="375">
        <f aca="true" t="shared" si="9" ref="C34:Y34">SUM(C24:C33)</f>
        <v>0</v>
      </c>
      <c r="D34" s="356">
        <f t="shared" si="9"/>
        <v>0</v>
      </c>
      <c r="E34" s="356">
        <f t="shared" si="9"/>
        <v>0</v>
      </c>
      <c r="F34" s="356">
        <f t="shared" si="9"/>
        <v>0</v>
      </c>
      <c r="G34" s="356">
        <f t="shared" si="9"/>
        <v>0</v>
      </c>
      <c r="H34" s="356">
        <f t="shared" si="9"/>
        <v>0.4</v>
      </c>
      <c r="I34" s="356">
        <f t="shared" si="9"/>
        <v>0</v>
      </c>
      <c r="J34" s="356">
        <f t="shared" si="9"/>
        <v>0</v>
      </c>
      <c r="K34" s="356">
        <f t="shared" si="9"/>
        <v>0</v>
      </c>
      <c r="L34" s="356">
        <f t="shared" si="9"/>
        <v>0</v>
      </c>
      <c r="M34" s="356">
        <f t="shared" si="9"/>
        <v>0</v>
      </c>
      <c r="N34" s="356">
        <f t="shared" si="9"/>
        <v>0.30000000000000004</v>
      </c>
      <c r="O34" s="356">
        <f t="shared" si="9"/>
        <v>0.1</v>
      </c>
      <c r="P34" s="356">
        <f t="shared" si="9"/>
        <v>0.6</v>
      </c>
      <c r="Q34" s="356">
        <f t="shared" si="9"/>
        <v>0</v>
      </c>
      <c r="R34" s="356">
        <f t="shared" si="9"/>
        <v>0</v>
      </c>
      <c r="S34" s="356">
        <f t="shared" si="9"/>
        <v>1.1</v>
      </c>
      <c r="T34" s="356">
        <f t="shared" si="9"/>
        <v>0</v>
      </c>
      <c r="U34" s="356">
        <f t="shared" si="9"/>
        <v>0</v>
      </c>
      <c r="V34" s="356">
        <f t="shared" si="9"/>
        <v>0</v>
      </c>
      <c r="W34" s="356">
        <f t="shared" si="9"/>
        <v>0</v>
      </c>
      <c r="X34" s="356">
        <f t="shared" si="9"/>
        <v>0</v>
      </c>
      <c r="Y34" s="356">
        <f t="shared" si="9"/>
        <v>0.2</v>
      </c>
      <c r="Z34" s="183">
        <f>SUM(C34:Y34)</f>
        <v>2.7</v>
      </c>
      <c r="AA34" s="357">
        <f aca="true" t="shared" si="10" ref="AA34:BK34">SUM(AA24:AA33)</f>
        <v>0</v>
      </c>
      <c r="AB34" s="183">
        <f t="shared" si="10"/>
        <v>0</v>
      </c>
      <c r="AC34" s="357">
        <f t="shared" si="10"/>
        <v>0</v>
      </c>
      <c r="AD34" s="356">
        <f t="shared" si="10"/>
        <v>0</v>
      </c>
      <c r="AE34" s="356">
        <f t="shared" si="10"/>
        <v>0</v>
      </c>
      <c r="AF34" s="356">
        <f t="shared" si="10"/>
        <v>0</v>
      </c>
      <c r="AG34" s="356">
        <f t="shared" si="10"/>
        <v>0</v>
      </c>
      <c r="AH34" s="356">
        <f t="shared" si="10"/>
        <v>0</v>
      </c>
      <c r="AI34" s="356">
        <f t="shared" si="10"/>
        <v>0</v>
      </c>
      <c r="AJ34" s="356">
        <f t="shared" si="10"/>
        <v>0</v>
      </c>
      <c r="AK34" s="356">
        <f t="shared" si="10"/>
        <v>95.7</v>
      </c>
      <c r="AL34" s="356">
        <f t="shared" si="10"/>
        <v>14.200000000000001</v>
      </c>
      <c r="AM34" s="356">
        <f t="shared" si="10"/>
        <v>0</v>
      </c>
      <c r="AN34" s="356">
        <f t="shared" si="10"/>
        <v>5.6</v>
      </c>
      <c r="AO34" s="356">
        <f t="shared" si="10"/>
        <v>0</v>
      </c>
      <c r="AP34" s="356">
        <f t="shared" si="10"/>
        <v>0</v>
      </c>
      <c r="AQ34" s="356">
        <f t="shared" si="10"/>
        <v>0</v>
      </c>
      <c r="AR34" s="356">
        <f t="shared" si="10"/>
        <v>0</v>
      </c>
      <c r="AS34" s="356">
        <f t="shared" si="10"/>
        <v>0</v>
      </c>
      <c r="AT34" s="356">
        <f t="shared" si="10"/>
        <v>0.7</v>
      </c>
      <c r="AU34" s="356">
        <f t="shared" si="10"/>
        <v>0</v>
      </c>
      <c r="AV34" s="356">
        <f t="shared" si="10"/>
        <v>0</v>
      </c>
      <c r="AW34" s="356">
        <f t="shared" si="10"/>
        <v>0</v>
      </c>
      <c r="AX34" s="356">
        <f t="shared" si="10"/>
        <v>0</v>
      </c>
      <c r="AY34" s="356">
        <f t="shared" si="10"/>
        <v>0</v>
      </c>
      <c r="AZ34" s="356">
        <f t="shared" si="10"/>
        <v>5.4</v>
      </c>
      <c r="BA34" s="356">
        <f t="shared" si="10"/>
        <v>0</v>
      </c>
      <c r="BB34" s="356">
        <f t="shared" si="10"/>
        <v>0</v>
      </c>
      <c r="BC34" s="356">
        <f t="shared" si="10"/>
        <v>0</v>
      </c>
      <c r="BD34" s="356">
        <f t="shared" si="10"/>
        <v>0</v>
      </c>
      <c r="BE34" s="356">
        <f t="shared" si="10"/>
        <v>4</v>
      </c>
      <c r="BF34" s="356">
        <f t="shared" si="10"/>
        <v>0</v>
      </c>
      <c r="BG34" s="356">
        <f t="shared" si="10"/>
        <v>0</v>
      </c>
      <c r="BH34" s="356">
        <f t="shared" si="10"/>
        <v>0</v>
      </c>
      <c r="BI34" s="356">
        <f t="shared" si="10"/>
        <v>0.6</v>
      </c>
      <c r="BJ34" s="356">
        <f t="shared" si="10"/>
        <v>0</v>
      </c>
      <c r="BK34" s="356">
        <f t="shared" si="10"/>
        <v>3.3</v>
      </c>
      <c r="BL34" s="183">
        <f>SUM(AM34:BK34,AA34:AK34)</f>
        <v>115.30000000000001</v>
      </c>
      <c r="BM34" s="358">
        <f>SUM(BL34,Z34)</f>
        <v>118.00000000000001</v>
      </c>
      <c r="BN34" s="55">
        <f>SUM(BN24:BN33)</f>
        <v>1239.1999999999998</v>
      </c>
      <c r="BO34" s="55">
        <f>SUM(BO24:BO33)</f>
        <v>1179.6</v>
      </c>
      <c r="BP34" s="290"/>
    </row>
    <row r="35" spans="1:68" s="58" customFormat="1" ht="54" customHeight="1">
      <c r="A35" s="317"/>
      <c r="B35" s="37" t="s">
        <v>152</v>
      </c>
      <c r="C35" s="359"/>
      <c r="D35" s="40"/>
      <c r="E35" s="40"/>
      <c r="F35" s="38"/>
      <c r="G35" s="38"/>
      <c r="H35" s="98">
        <v>0.3</v>
      </c>
      <c r="I35" s="360"/>
      <c r="J35" s="40"/>
      <c r="K35" s="40"/>
      <c r="L35" s="40"/>
      <c r="M35" s="40"/>
      <c r="N35" s="40"/>
      <c r="O35" s="360"/>
      <c r="P35" s="40"/>
      <c r="Q35" s="40"/>
      <c r="R35" s="40"/>
      <c r="S35" s="360">
        <v>0.1</v>
      </c>
      <c r="T35" s="40"/>
      <c r="U35" s="40"/>
      <c r="V35" s="40"/>
      <c r="W35" s="40"/>
      <c r="X35" s="360"/>
      <c r="Y35" s="98"/>
      <c r="Z35" s="361">
        <f>SUM(C35:Y35)</f>
        <v>0.4</v>
      </c>
      <c r="AA35" s="406"/>
      <c r="AB35" s="407"/>
      <c r="AC35" s="408"/>
      <c r="AD35" s="409"/>
      <c r="AE35" s="98"/>
      <c r="AF35" s="98"/>
      <c r="AG35" s="410"/>
      <c r="AH35" s="410"/>
      <c r="AI35" s="410"/>
      <c r="AJ35" s="410"/>
      <c r="AK35" s="38">
        <f>12.9+4.4</f>
        <v>17.3</v>
      </c>
      <c r="AL35" s="267">
        <v>0.34</v>
      </c>
      <c r="AM35" s="38"/>
      <c r="AN35" s="98">
        <v>0.15</v>
      </c>
      <c r="AO35" s="98"/>
      <c r="AP35" s="38"/>
      <c r="AQ35" s="38"/>
      <c r="AR35" s="98"/>
      <c r="AS35" s="98"/>
      <c r="AT35" s="98"/>
      <c r="AU35" s="98"/>
      <c r="AV35" s="98"/>
      <c r="AW35" s="98"/>
      <c r="AX35" s="98"/>
      <c r="AY35" s="410"/>
      <c r="AZ35" s="410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324">
        <f>SUM(AM35:BK35,AA35:AK35)</f>
        <v>17.45</v>
      </c>
      <c r="BM35" s="368">
        <v>17.85</v>
      </c>
      <c r="BN35" s="411">
        <v>147</v>
      </c>
      <c r="BO35" s="411">
        <v>136</v>
      </c>
      <c r="BP35" s="336"/>
    </row>
    <row r="36" spans="1:68" s="371" customFormat="1" ht="54" customHeight="1">
      <c r="A36" s="317"/>
      <c r="B36" s="116" t="s">
        <v>323</v>
      </c>
      <c r="C36" s="341"/>
      <c r="D36" s="279"/>
      <c r="E36" s="279"/>
      <c r="F36" s="278"/>
      <c r="G36" s="278"/>
      <c r="H36" s="342"/>
      <c r="I36" s="196"/>
      <c r="J36" s="279"/>
      <c r="K36" s="279"/>
      <c r="L36" s="279"/>
      <c r="M36" s="279"/>
      <c r="N36" s="279"/>
      <c r="O36" s="196"/>
      <c r="P36" s="279"/>
      <c r="Q36" s="279"/>
      <c r="R36" s="279"/>
      <c r="S36" s="196"/>
      <c r="T36" s="279"/>
      <c r="U36" s="279"/>
      <c r="V36" s="279"/>
      <c r="W36" s="279"/>
      <c r="X36" s="196"/>
      <c r="Y36" s="342"/>
      <c r="Z36" s="157">
        <v>0</v>
      </c>
      <c r="AA36" s="343"/>
      <c r="AB36" s="344"/>
      <c r="AC36" s="345"/>
      <c r="AD36" s="346"/>
      <c r="AE36" s="342"/>
      <c r="AF36" s="342"/>
      <c r="AG36" s="347"/>
      <c r="AH36" s="347"/>
      <c r="AI36" s="347"/>
      <c r="AJ36" s="347"/>
      <c r="AK36" s="278">
        <v>17.5</v>
      </c>
      <c r="AL36" s="278"/>
      <c r="AM36" s="278"/>
      <c r="AN36" s="342"/>
      <c r="AO36" s="342"/>
      <c r="AP36" s="278"/>
      <c r="AQ36" s="278"/>
      <c r="AR36" s="342"/>
      <c r="AS36" s="342"/>
      <c r="AT36" s="342"/>
      <c r="AU36" s="342"/>
      <c r="AV36" s="342"/>
      <c r="AW36" s="342"/>
      <c r="AX36" s="342"/>
      <c r="AY36" s="347"/>
      <c r="AZ36" s="347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156">
        <v>17.5</v>
      </c>
      <c r="BM36" s="404">
        <v>17.5</v>
      </c>
      <c r="BN36" s="412">
        <v>100</v>
      </c>
      <c r="BO36" s="412">
        <v>88.5</v>
      </c>
      <c r="BP36" s="336"/>
    </row>
    <row r="37" spans="1:68" s="58" customFormat="1" ht="54" customHeight="1">
      <c r="A37" s="317"/>
      <c r="B37" s="75" t="s">
        <v>344</v>
      </c>
      <c r="C37" s="401"/>
      <c r="D37" s="413"/>
      <c r="E37" s="413"/>
      <c r="F37" s="413"/>
      <c r="G37" s="413">
        <v>0.1</v>
      </c>
      <c r="H37" s="413"/>
      <c r="I37" s="413"/>
      <c r="J37" s="413"/>
      <c r="K37" s="413"/>
      <c r="L37" s="413"/>
      <c r="M37" s="413"/>
      <c r="N37" s="413">
        <v>0.1</v>
      </c>
      <c r="O37" s="413"/>
      <c r="P37" s="413">
        <v>1.8</v>
      </c>
      <c r="Q37" s="413"/>
      <c r="R37" s="413"/>
      <c r="S37" s="413">
        <v>2.1</v>
      </c>
      <c r="T37" s="413"/>
      <c r="U37" s="413"/>
      <c r="V37" s="413"/>
      <c r="W37" s="413"/>
      <c r="X37" s="413"/>
      <c r="Y37" s="413"/>
      <c r="Z37" s="367">
        <v>4.1</v>
      </c>
      <c r="AA37" s="414"/>
      <c r="AB37" s="367"/>
      <c r="AC37" s="414"/>
      <c r="AD37" s="413"/>
      <c r="AE37" s="413"/>
      <c r="AF37" s="413"/>
      <c r="AG37" s="413"/>
      <c r="AH37" s="413"/>
      <c r="AI37" s="413"/>
      <c r="AJ37" s="413"/>
      <c r="AK37" s="413">
        <v>83.1</v>
      </c>
      <c r="AL37" s="413">
        <v>13.4</v>
      </c>
      <c r="AM37" s="413"/>
      <c r="AN37" s="413">
        <v>12</v>
      </c>
      <c r="AO37" s="413"/>
      <c r="AP37" s="413"/>
      <c r="AQ37" s="413"/>
      <c r="AR37" s="413"/>
      <c r="AS37" s="413"/>
      <c r="AT37" s="413">
        <v>0.4</v>
      </c>
      <c r="AU37" s="413"/>
      <c r="AV37" s="413"/>
      <c r="AW37" s="413"/>
      <c r="AX37" s="413"/>
      <c r="AY37" s="413"/>
      <c r="AZ37" s="413">
        <v>1.4</v>
      </c>
      <c r="BA37" s="413"/>
      <c r="BB37" s="413"/>
      <c r="BC37" s="413"/>
      <c r="BD37" s="413"/>
      <c r="BE37" s="413"/>
      <c r="BF37" s="413"/>
      <c r="BG37" s="413"/>
      <c r="BH37" s="413"/>
      <c r="BI37" s="413">
        <v>1.6</v>
      </c>
      <c r="BJ37" s="413"/>
      <c r="BK37" s="413"/>
      <c r="BL37" s="367">
        <v>98.5</v>
      </c>
      <c r="BM37" s="370">
        <v>102.6</v>
      </c>
      <c r="BN37" s="88">
        <v>1109.5</v>
      </c>
      <c r="BO37" s="88">
        <v>1057.2</v>
      </c>
      <c r="BP37" s="336"/>
    </row>
    <row r="38" spans="1:68" s="58" customFormat="1" ht="54" customHeight="1">
      <c r="A38" s="317"/>
      <c r="B38" s="62" t="s">
        <v>324</v>
      </c>
      <c r="C38" s="337"/>
      <c r="D38" s="65"/>
      <c r="E38" s="65"/>
      <c r="F38" s="63"/>
      <c r="G38" s="63"/>
      <c r="H38" s="80"/>
      <c r="I38" s="107">
        <v>0.3</v>
      </c>
      <c r="J38" s="65"/>
      <c r="K38" s="65"/>
      <c r="L38" s="65"/>
      <c r="M38" s="65"/>
      <c r="N38" s="65"/>
      <c r="O38" s="107">
        <v>0.1</v>
      </c>
      <c r="P38" s="65">
        <v>1.4</v>
      </c>
      <c r="Q38" s="65"/>
      <c r="R38" s="65"/>
      <c r="S38" s="107">
        <v>0.4</v>
      </c>
      <c r="T38" s="65"/>
      <c r="U38" s="65"/>
      <c r="V38" s="65"/>
      <c r="W38" s="65"/>
      <c r="X38" s="107"/>
      <c r="Y38" s="80"/>
      <c r="Z38" s="156">
        <f>SUM(C38:Y38)</f>
        <v>2.1999999999999997</v>
      </c>
      <c r="AA38" s="129"/>
      <c r="AB38" s="350"/>
      <c r="AC38" s="351"/>
      <c r="AD38" s="352"/>
      <c r="AE38" s="80"/>
      <c r="AF38" s="80"/>
      <c r="AG38" s="353"/>
      <c r="AH38" s="353"/>
      <c r="AI38" s="353"/>
      <c r="AJ38" s="353"/>
      <c r="AK38" s="63">
        <v>25.2</v>
      </c>
      <c r="AL38" s="63">
        <v>19.3</v>
      </c>
      <c r="AM38" s="63"/>
      <c r="AN38" s="80">
        <v>4.4</v>
      </c>
      <c r="AO38" s="80"/>
      <c r="AP38" s="63"/>
      <c r="AQ38" s="63"/>
      <c r="AR38" s="80"/>
      <c r="AS38" s="80"/>
      <c r="AT38" s="80">
        <v>2.1</v>
      </c>
      <c r="AU38" s="80"/>
      <c r="AV38" s="80"/>
      <c r="AW38" s="80"/>
      <c r="AX38" s="80"/>
      <c r="AY38" s="353"/>
      <c r="AZ38" s="353">
        <v>3.6</v>
      </c>
      <c r="BA38" s="80">
        <v>0.1</v>
      </c>
      <c r="BB38" s="80"/>
      <c r="BC38" s="80"/>
      <c r="BD38" s="80"/>
      <c r="BE38" s="80"/>
      <c r="BF38" s="80"/>
      <c r="BG38" s="80"/>
      <c r="BH38" s="80"/>
      <c r="BI38" s="80">
        <v>5.7</v>
      </c>
      <c r="BJ38" s="80"/>
      <c r="BK38" s="80"/>
      <c r="BL38" s="156">
        <f>SUM(AM38:BK38,AA38:AK38)</f>
        <v>41.099999999999994</v>
      </c>
      <c r="BM38" s="289">
        <f>SUM(BL38,Z38)</f>
        <v>43.3</v>
      </c>
      <c r="BN38" s="415">
        <v>552.4</v>
      </c>
      <c r="BO38" s="415">
        <v>526.1</v>
      </c>
      <c r="BP38" s="336"/>
    </row>
    <row r="39" spans="1:68" s="58" customFormat="1" ht="54" customHeight="1">
      <c r="A39" s="317"/>
      <c r="B39" s="109" t="s">
        <v>153</v>
      </c>
      <c r="C39" s="416"/>
      <c r="D39" s="268"/>
      <c r="E39" s="268"/>
      <c r="F39" s="267"/>
      <c r="G39" s="267"/>
      <c r="H39" s="102">
        <v>1.6</v>
      </c>
      <c r="I39" s="373">
        <v>0.1</v>
      </c>
      <c r="J39" s="268" t="s">
        <v>345</v>
      </c>
      <c r="K39" s="268"/>
      <c r="L39" s="268"/>
      <c r="M39" s="268"/>
      <c r="N39" s="268">
        <v>0.1</v>
      </c>
      <c r="O39" s="373"/>
      <c r="P39" s="268">
        <v>0.1</v>
      </c>
      <c r="Q39" s="268"/>
      <c r="R39" s="268">
        <v>1.4</v>
      </c>
      <c r="S39" s="373"/>
      <c r="T39" s="268">
        <v>0.2</v>
      </c>
      <c r="U39" s="268"/>
      <c r="V39" s="268"/>
      <c r="W39" s="268"/>
      <c r="X39" s="373"/>
      <c r="Y39" s="102"/>
      <c r="Z39" s="157">
        <f>SUM(C39:Y39)</f>
        <v>3.5000000000000004</v>
      </c>
      <c r="AA39" s="100"/>
      <c r="AB39" s="213"/>
      <c r="AC39" s="374"/>
      <c r="AD39" s="99"/>
      <c r="AE39" s="102"/>
      <c r="AF39" s="102"/>
      <c r="AG39" s="101"/>
      <c r="AH39" s="101"/>
      <c r="AI39" s="101"/>
      <c r="AJ39" s="101"/>
      <c r="AK39" s="267">
        <v>0.8</v>
      </c>
      <c r="AL39" s="267">
        <v>0.7</v>
      </c>
      <c r="AM39" s="267"/>
      <c r="AN39" s="102">
        <v>1.4</v>
      </c>
      <c r="AO39" s="102"/>
      <c r="AP39" s="267"/>
      <c r="AQ39" s="267"/>
      <c r="AR39" s="102"/>
      <c r="AS39" s="102"/>
      <c r="AT39" s="102">
        <v>0.1</v>
      </c>
      <c r="AU39" s="102"/>
      <c r="AV39" s="102"/>
      <c r="AW39" s="102"/>
      <c r="AX39" s="102"/>
      <c r="AY39" s="101"/>
      <c r="AZ39" s="101">
        <v>4</v>
      </c>
      <c r="BA39" s="102"/>
      <c r="BB39" s="102"/>
      <c r="BC39" s="102"/>
      <c r="BD39" s="102"/>
      <c r="BE39" s="102"/>
      <c r="BF39" s="102"/>
      <c r="BG39" s="102"/>
      <c r="BH39" s="102"/>
      <c r="BI39" s="102">
        <v>11.8</v>
      </c>
      <c r="BJ39" s="102"/>
      <c r="BK39" s="102"/>
      <c r="BL39" s="156">
        <f>SUM(AM39:BK39,AA39:AK39)</f>
        <v>18.1</v>
      </c>
      <c r="BM39" s="270">
        <f>SUM(BL39,Z39)</f>
        <v>21.6</v>
      </c>
      <c r="BN39" s="271">
        <v>270</v>
      </c>
      <c r="BO39" s="271">
        <v>255</v>
      </c>
      <c r="BP39" s="336"/>
    </row>
    <row r="40" spans="1:68" s="61" customFormat="1" ht="54" customHeight="1">
      <c r="A40" s="317"/>
      <c r="B40" s="116" t="s">
        <v>325</v>
      </c>
      <c r="C40" s="341"/>
      <c r="D40" s="279"/>
      <c r="E40" s="279">
        <v>0.1</v>
      </c>
      <c r="F40" s="278"/>
      <c r="G40" s="278">
        <v>0.1</v>
      </c>
      <c r="H40" s="342"/>
      <c r="I40" s="196"/>
      <c r="J40" s="279"/>
      <c r="K40" s="279"/>
      <c r="L40" s="279"/>
      <c r="M40" s="279"/>
      <c r="N40" s="279">
        <v>0.2</v>
      </c>
      <c r="O40" s="196"/>
      <c r="P40" s="279">
        <v>0.8</v>
      </c>
      <c r="Q40" s="279"/>
      <c r="R40" s="279"/>
      <c r="S40" s="196">
        <v>0.5</v>
      </c>
      <c r="T40" s="279"/>
      <c r="U40" s="279"/>
      <c r="V40" s="279"/>
      <c r="W40" s="196"/>
      <c r="X40" s="196"/>
      <c r="Y40" s="342"/>
      <c r="Z40" s="190">
        <v>1.7</v>
      </c>
      <c r="AA40" s="343"/>
      <c r="AB40" s="344"/>
      <c r="AC40" s="345"/>
      <c r="AD40" s="346"/>
      <c r="AE40" s="342"/>
      <c r="AF40" s="342"/>
      <c r="AG40" s="347"/>
      <c r="AH40" s="347"/>
      <c r="AI40" s="347"/>
      <c r="AJ40" s="347"/>
      <c r="AK40" s="278">
        <v>29.1</v>
      </c>
      <c r="AL40" s="278">
        <v>19.9</v>
      </c>
      <c r="AN40" s="279">
        <v>10.1</v>
      </c>
      <c r="AO40" s="278"/>
      <c r="AP40" s="278"/>
      <c r="AQ40" s="342"/>
      <c r="AR40" s="279"/>
      <c r="AS40" s="342"/>
      <c r="AT40" s="279">
        <v>0.7</v>
      </c>
      <c r="AU40" s="342"/>
      <c r="AV40" s="347"/>
      <c r="AW40" s="342"/>
      <c r="AX40" s="347"/>
      <c r="AY40" s="278"/>
      <c r="AZ40" s="278">
        <v>3.2</v>
      </c>
      <c r="BA40" s="342"/>
      <c r="BB40" s="342"/>
      <c r="BC40" s="342"/>
      <c r="BD40" s="342"/>
      <c r="BE40" s="342"/>
      <c r="BF40" s="342"/>
      <c r="BG40" s="279"/>
      <c r="BH40" s="342"/>
      <c r="BI40" s="279">
        <v>0.9</v>
      </c>
      <c r="BJ40" s="417"/>
      <c r="BK40" s="279">
        <v>0.3</v>
      </c>
      <c r="BL40" s="190">
        <v>44.3</v>
      </c>
      <c r="BM40" s="285">
        <v>46</v>
      </c>
      <c r="BN40" s="412">
        <v>535.5</v>
      </c>
      <c r="BO40" s="412">
        <v>510</v>
      </c>
      <c r="BP40" s="336"/>
    </row>
    <row r="41" spans="1:68" s="58" customFormat="1" ht="54" customHeight="1" thickBot="1">
      <c r="A41" s="317"/>
      <c r="B41" s="50" t="s">
        <v>155</v>
      </c>
      <c r="C41" s="357">
        <f aca="true" t="shared" si="11" ref="C41:AH41">SUM(C35:C40)</f>
        <v>0</v>
      </c>
      <c r="D41" s="356">
        <f t="shared" si="11"/>
        <v>0</v>
      </c>
      <c r="E41" s="356">
        <f t="shared" si="11"/>
        <v>0.1</v>
      </c>
      <c r="F41" s="356">
        <f t="shared" si="11"/>
        <v>0</v>
      </c>
      <c r="G41" s="356">
        <f t="shared" si="11"/>
        <v>0.2</v>
      </c>
      <c r="H41" s="356">
        <f t="shared" si="11"/>
        <v>1.9000000000000001</v>
      </c>
      <c r="I41" s="356">
        <f t="shared" si="11"/>
        <v>0.4</v>
      </c>
      <c r="J41" s="356">
        <f t="shared" si="11"/>
        <v>0</v>
      </c>
      <c r="K41" s="356">
        <f t="shared" si="11"/>
        <v>0</v>
      </c>
      <c r="L41" s="356">
        <f t="shared" si="11"/>
        <v>0</v>
      </c>
      <c r="M41" s="356">
        <f t="shared" si="11"/>
        <v>0</v>
      </c>
      <c r="N41" s="356">
        <f t="shared" si="11"/>
        <v>0.4</v>
      </c>
      <c r="O41" s="356">
        <f t="shared" si="11"/>
        <v>0.1</v>
      </c>
      <c r="P41" s="356">
        <f t="shared" si="11"/>
        <v>4.1000000000000005</v>
      </c>
      <c r="Q41" s="356">
        <f t="shared" si="11"/>
        <v>0</v>
      </c>
      <c r="R41" s="356">
        <f t="shared" si="11"/>
        <v>1.4</v>
      </c>
      <c r="S41" s="356">
        <f t="shared" si="11"/>
        <v>3.1</v>
      </c>
      <c r="T41" s="356">
        <f t="shared" si="11"/>
        <v>0.2</v>
      </c>
      <c r="U41" s="356">
        <f t="shared" si="11"/>
        <v>0</v>
      </c>
      <c r="V41" s="356">
        <f t="shared" si="11"/>
        <v>0</v>
      </c>
      <c r="W41" s="356">
        <f t="shared" si="11"/>
        <v>0</v>
      </c>
      <c r="X41" s="356">
        <f t="shared" si="11"/>
        <v>0</v>
      </c>
      <c r="Y41" s="356">
        <f t="shared" si="11"/>
        <v>0</v>
      </c>
      <c r="Z41" s="183">
        <f t="shared" si="11"/>
        <v>11.899999999999999</v>
      </c>
      <c r="AA41" s="357">
        <f t="shared" si="11"/>
        <v>0</v>
      </c>
      <c r="AB41" s="183">
        <f t="shared" si="11"/>
        <v>0</v>
      </c>
      <c r="AC41" s="357">
        <f t="shared" si="11"/>
        <v>0</v>
      </c>
      <c r="AD41" s="356">
        <f t="shared" si="11"/>
        <v>0</v>
      </c>
      <c r="AE41" s="356">
        <f t="shared" si="11"/>
        <v>0</v>
      </c>
      <c r="AF41" s="356">
        <f t="shared" si="11"/>
        <v>0</v>
      </c>
      <c r="AG41" s="356">
        <f t="shared" si="11"/>
        <v>0</v>
      </c>
      <c r="AH41" s="356">
        <f t="shared" si="11"/>
        <v>0</v>
      </c>
      <c r="AI41" s="356">
        <f aca="true" t="shared" si="12" ref="AI41:BN41">SUM(AI35:AI40)</f>
        <v>0</v>
      </c>
      <c r="AJ41" s="356">
        <f t="shared" si="12"/>
        <v>0</v>
      </c>
      <c r="AK41" s="356">
        <f t="shared" si="12"/>
        <v>173</v>
      </c>
      <c r="AL41" s="356">
        <f t="shared" si="12"/>
        <v>53.64</v>
      </c>
      <c r="AM41" s="356">
        <f t="shared" si="12"/>
        <v>0</v>
      </c>
      <c r="AN41" s="356">
        <f t="shared" si="12"/>
        <v>28.049999999999997</v>
      </c>
      <c r="AO41" s="356">
        <f t="shared" si="12"/>
        <v>0</v>
      </c>
      <c r="AP41" s="356">
        <f t="shared" si="12"/>
        <v>0</v>
      </c>
      <c r="AQ41" s="356">
        <f t="shared" si="12"/>
        <v>0</v>
      </c>
      <c r="AR41" s="356">
        <f t="shared" si="12"/>
        <v>0</v>
      </c>
      <c r="AS41" s="356">
        <f t="shared" si="12"/>
        <v>0</v>
      </c>
      <c r="AT41" s="356">
        <f t="shared" si="12"/>
        <v>3.3</v>
      </c>
      <c r="AU41" s="356">
        <f t="shared" si="12"/>
        <v>0</v>
      </c>
      <c r="AV41" s="356">
        <f t="shared" si="12"/>
        <v>0</v>
      </c>
      <c r="AW41" s="356">
        <f t="shared" si="12"/>
        <v>0</v>
      </c>
      <c r="AX41" s="356">
        <f t="shared" si="12"/>
        <v>0</v>
      </c>
      <c r="AY41" s="356">
        <f t="shared" si="12"/>
        <v>0</v>
      </c>
      <c r="AZ41" s="356">
        <f t="shared" si="12"/>
        <v>12.2</v>
      </c>
      <c r="BA41" s="356">
        <f t="shared" si="12"/>
        <v>0.1</v>
      </c>
      <c r="BB41" s="356">
        <f t="shared" si="12"/>
        <v>0</v>
      </c>
      <c r="BC41" s="356">
        <f t="shared" si="12"/>
        <v>0</v>
      </c>
      <c r="BD41" s="356">
        <f t="shared" si="12"/>
        <v>0</v>
      </c>
      <c r="BE41" s="356">
        <f t="shared" si="12"/>
        <v>0</v>
      </c>
      <c r="BF41" s="356">
        <f t="shared" si="12"/>
        <v>0</v>
      </c>
      <c r="BG41" s="356">
        <f t="shared" si="12"/>
        <v>0</v>
      </c>
      <c r="BH41" s="356">
        <f t="shared" si="12"/>
        <v>0</v>
      </c>
      <c r="BI41" s="356">
        <f t="shared" si="12"/>
        <v>20</v>
      </c>
      <c r="BJ41" s="356">
        <f t="shared" si="12"/>
        <v>0</v>
      </c>
      <c r="BK41" s="356">
        <f t="shared" si="12"/>
        <v>0.3</v>
      </c>
      <c r="BL41" s="183">
        <f t="shared" si="12"/>
        <v>236.95</v>
      </c>
      <c r="BM41" s="358">
        <f t="shared" si="12"/>
        <v>248.85</v>
      </c>
      <c r="BN41" s="358">
        <f t="shared" si="12"/>
        <v>2714.4</v>
      </c>
      <c r="BO41" s="358">
        <f>SUM(BO35:BO40)</f>
        <v>2572.8</v>
      </c>
      <c r="BP41" s="285">
        <f>SUM(BP35:BP40)</f>
        <v>0</v>
      </c>
    </row>
    <row r="42" spans="1:85" s="405" customFormat="1" ht="54" customHeight="1">
      <c r="A42" s="294"/>
      <c r="B42" s="37" t="s">
        <v>326</v>
      </c>
      <c r="C42" s="341"/>
      <c r="D42" s="279"/>
      <c r="E42" s="279"/>
      <c r="F42" s="278"/>
      <c r="G42" s="278"/>
      <c r="H42" s="41"/>
      <c r="I42" s="40"/>
      <c r="J42" s="40"/>
      <c r="K42" s="40"/>
      <c r="L42" s="279"/>
      <c r="M42" s="279"/>
      <c r="N42" s="279"/>
      <c r="O42" s="196"/>
      <c r="P42" s="279"/>
      <c r="Q42" s="279"/>
      <c r="R42" s="279"/>
      <c r="S42" s="196"/>
      <c r="T42" s="279"/>
      <c r="U42" s="279"/>
      <c r="V42" s="279"/>
      <c r="W42" s="279"/>
      <c r="X42" s="196"/>
      <c r="Y42" s="280"/>
      <c r="Z42" s="190">
        <f>SUM(C42:Y42)</f>
        <v>0</v>
      </c>
      <c r="AA42" s="283"/>
      <c r="AB42" s="390"/>
      <c r="AC42" s="391"/>
      <c r="AD42" s="281"/>
      <c r="AE42" s="280"/>
      <c r="AF42" s="280"/>
      <c r="AG42" s="284"/>
      <c r="AH42" s="284"/>
      <c r="AI42" s="284"/>
      <c r="AJ42" s="284"/>
      <c r="AK42" s="278">
        <v>0.6</v>
      </c>
      <c r="AL42" s="278"/>
      <c r="AM42" s="278"/>
      <c r="AN42" s="280"/>
      <c r="AO42" s="280"/>
      <c r="AP42" s="278"/>
      <c r="AQ42" s="278"/>
      <c r="AR42" s="280"/>
      <c r="AS42" s="280"/>
      <c r="AT42" s="280">
        <v>0.1</v>
      </c>
      <c r="AU42" s="280"/>
      <c r="AV42" s="280"/>
      <c r="AW42" s="280"/>
      <c r="AX42" s="280"/>
      <c r="AY42" s="284"/>
      <c r="AZ42" s="284"/>
      <c r="BA42" s="280"/>
      <c r="BB42" s="280"/>
      <c r="BC42" s="280"/>
      <c r="BD42" s="280"/>
      <c r="BE42" s="280"/>
      <c r="BF42" s="280"/>
      <c r="BG42" s="280"/>
      <c r="BH42" s="280"/>
      <c r="BI42" s="280"/>
      <c r="BJ42" s="280"/>
      <c r="BK42" s="280"/>
      <c r="BL42" s="367">
        <f>SUM(AM42:BK42,AA42:AK42)</f>
        <v>0.7</v>
      </c>
      <c r="BM42" s="418">
        <f>SUM(BL42,Z42)</f>
        <v>0.7</v>
      </c>
      <c r="BN42" s="286">
        <v>7.1</v>
      </c>
      <c r="BO42" s="286" t="s">
        <v>346</v>
      </c>
      <c r="BP42" s="290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ht="54" customHeight="1">
      <c r="A43" s="294"/>
      <c r="B43" s="109" t="s">
        <v>127</v>
      </c>
      <c r="C43" s="106"/>
      <c r="D43" s="65"/>
      <c r="E43" s="65"/>
      <c r="F43" s="65"/>
      <c r="G43" s="65"/>
      <c r="H43" s="46"/>
      <c r="I43" s="373"/>
      <c r="J43" s="268"/>
      <c r="K43" s="268"/>
      <c r="L43" s="65"/>
      <c r="M43" s="65"/>
      <c r="N43" s="65"/>
      <c r="O43" s="107"/>
      <c r="P43" s="65"/>
      <c r="Q43" s="65"/>
      <c r="R43" s="65"/>
      <c r="S43" s="107"/>
      <c r="T43" s="65"/>
      <c r="U43" s="65"/>
      <c r="V43" s="65"/>
      <c r="W43" s="65"/>
      <c r="X43" s="107"/>
      <c r="Y43" s="66"/>
      <c r="Z43" s="156">
        <f>SUM(C43:Y43)</f>
        <v>0</v>
      </c>
      <c r="AA43" s="69"/>
      <c r="AB43" s="211"/>
      <c r="AC43" s="338"/>
      <c r="AD43" s="67"/>
      <c r="AE43" s="66"/>
      <c r="AF43" s="66"/>
      <c r="AG43" s="70"/>
      <c r="AH43" s="70"/>
      <c r="AI43" s="70"/>
      <c r="AJ43" s="70"/>
      <c r="AK43" s="63">
        <v>0.5</v>
      </c>
      <c r="AL43" s="63"/>
      <c r="AM43" s="63"/>
      <c r="AN43" s="66"/>
      <c r="AO43" s="66"/>
      <c r="AP43" s="63"/>
      <c r="AQ43" s="63"/>
      <c r="AR43" s="66"/>
      <c r="AS43" s="66"/>
      <c r="AT43" s="66">
        <v>0.1</v>
      </c>
      <c r="AU43" s="66"/>
      <c r="AV43" s="66"/>
      <c r="AW43" s="66"/>
      <c r="AX43" s="66"/>
      <c r="AY43" s="70"/>
      <c r="AZ43" s="70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156">
        <f>SUM(AM43:BK43,AA43:AK43)</f>
        <v>0.6</v>
      </c>
      <c r="BM43" s="270">
        <f>SUM(BL43,Z43)</f>
        <v>0.6</v>
      </c>
      <c r="BN43" s="73">
        <v>6</v>
      </c>
      <c r="BO43" s="73">
        <v>5</v>
      </c>
      <c r="BP43" s="290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s="405" customFormat="1" ht="54" customHeight="1">
      <c r="A44" s="294"/>
      <c r="B44" s="62" t="s">
        <v>246</v>
      </c>
      <c r="C44" s="337"/>
      <c r="D44" s="65"/>
      <c r="E44" s="65"/>
      <c r="F44" s="63"/>
      <c r="G44" s="63"/>
      <c r="H44" s="66"/>
      <c r="I44" s="107"/>
      <c r="J44" s="65"/>
      <c r="K44" s="65"/>
      <c r="L44" s="65"/>
      <c r="M44" s="65"/>
      <c r="N44" s="65"/>
      <c r="O44" s="107"/>
      <c r="P44" s="65"/>
      <c r="Q44" s="65"/>
      <c r="R44" s="65"/>
      <c r="S44" s="107"/>
      <c r="T44" s="65"/>
      <c r="U44" s="65"/>
      <c r="V44" s="65"/>
      <c r="W44" s="65"/>
      <c r="X44" s="107"/>
      <c r="Y44" s="66"/>
      <c r="Z44" s="156">
        <f>SUM(C44:Y44)</f>
        <v>0</v>
      </c>
      <c r="AA44" s="69"/>
      <c r="AB44" s="211"/>
      <c r="AC44" s="338"/>
      <c r="AD44" s="67"/>
      <c r="AE44" s="66"/>
      <c r="AF44" s="66"/>
      <c r="AG44" s="70"/>
      <c r="AH44" s="70"/>
      <c r="AI44" s="70"/>
      <c r="AJ44" s="70"/>
      <c r="AK44" s="63">
        <v>0.9</v>
      </c>
      <c r="AL44" s="63"/>
      <c r="AM44" s="63"/>
      <c r="AN44" s="66">
        <v>0.1</v>
      </c>
      <c r="AO44" s="66"/>
      <c r="AP44" s="63"/>
      <c r="AQ44" s="63"/>
      <c r="AR44" s="66"/>
      <c r="AS44" s="66"/>
      <c r="AT44" s="66"/>
      <c r="AU44" s="66"/>
      <c r="AV44" s="66"/>
      <c r="AW44" s="66"/>
      <c r="AX44" s="66"/>
      <c r="AY44" s="70"/>
      <c r="AZ44" s="70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156">
        <f>SUM(AM44:BK44,AA44:AK44)</f>
        <v>1</v>
      </c>
      <c r="BM44" s="372">
        <f>SUM(BL44,Z44)</f>
        <v>1</v>
      </c>
      <c r="BN44" s="73">
        <v>1.4</v>
      </c>
      <c r="BO44" s="338">
        <v>1.4</v>
      </c>
      <c r="BP44" s="290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s="405" customFormat="1" ht="54" customHeight="1">
      <c r="A45" s="294"/>
      <c r="B45" s="62" t="s">
        <v>327</v>
      </c>
      <c r="C45" s="337"/>
      <c r="D45" s="65"/>
      <c r="E45" s="65"/>
      <c r="F45" s="63"/>
      <c r="G45" s="63"/>
      <c r="H45" s="66"/>
      <c r="I45" s="107"/>
      <c r="J45" s="65"/>
      <c r="K45" s="65"/>
      <c r="L45" s="65"/>
      <c r="M45" s="65"/>
      <c r="N45" s="65"/>
      <c r="O45" s="107"/>
      <c r="P45" s="65"/>
      <c r="Q45" s="65"/>
      <c r="R45" s="65"/>
      <c r="S45" s="107"/>
      <c r="T45" s="65"/>
      <c r="U45" s="65"/>
      <c r="V45" s="65"/>
      <c r="W45" s="65"/>
      <c r="X45" s="107"/>
      <c r="Y45" s="66"/>
      <c r="Z45" s="156">
        <f>SUM(C45:Y45)</f>
        <v>0</v>
      </c>
      <c r="AA45" s="69"/>
      <c r="AB45" s="211"/>
      <c r="AC45" s="338"/>
      <c r="AD45" s="67"/>
      <c r="AE45" s="66"/>
      <c r="AF45" s="66"/>
      <c r="AG45" s="70"/>
      <c r="AH45" s="70"/>
      <c r="AI45" s="70"/>
      <c r="AJ45" s="70">
        <v>0.1</v>
      </c>
      <c r="AK45" s="63"/>
      <c r="AL45" s="63"/>
      <c r="AM45" s="63"/>
      <c r="AN45" s="66"/>
      <c r="AO45" s="66"/>
      <c r="AP45" s="63"/>
      <c r="AQ45" s="63"/>
      <c r="AR45" s="66"/>
      <c r="AS45" s="66"/>
      <c r="AT45" s="66"/>
      <c r="AU45" s="66"/>
      <c r="AV45" s="66"/>
      <c r="AW45" s="66"/>
      <c r="AX45" s="66"/>
      <c r="AY45" s="70"/>
      <c r="AZ45" s="70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>
        <v>0.3</v>
      </c>
      <c r="BL45" s="156">
        <f>SUM(AM45:BK45,AA45:AK45)</f>
        <v>0.4</v>
      </c>
      <c r="BM45" s="372">
        <f>SUM(BL45,Z45)</f>
        <v>0.4</v>
      </c>
      <c r="BN45" s="73">
        <v>4</v>
      </c>
      <c r="BO45" s="73">
        <v>4</v>
      </c>
      <c r="BP45" s="290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68" ht="54" customHeight="1" thickBot="1">
      <c r="A46" s="294"/>
      <c r="B46" s="75" t="s">
        <v>128</v>
      </c>
      <c r="C46" s="401">
        <f aca="true" t="shared" si="13" ref="C46:AH46">SUM(C42:C45)</f>
        <v>0</v>
      </c>
      <c r="D46" s="413">
        <f t="shared" si="13"/>
        <v>0</v>
      </c>
      <c r="E46" s="413">
        <f t="shared" si="13"/>
        <v>0</v>
      </c>
      <c r="F46" s="413">
        <f t="shared" si="13"/>
        <v>0</v>
      </c>
      <c r="G46" s="413">
        <f t="shared" si="13"/>
        <v>0</v>
      </c>
      <c r="H46" s="413">
        <f t="shared" si="13"/>
        <v>0</v>
      </c>
      <c r="I46" s="413">
        <f t="shared" si="13"/>
        <v>0</v>
      </c>
      <c r="J46" s="413">
        <f t="shared" si="13"/>
        <v>0</v>
      </c>
      <c r="K46" s="413">
        <f t="shared" si="13"/>
        <v>0</v>
      </c>
      <c r="L46" s="413">
        <f t="shared" si="13"/>
        <v>0</v>
      </c>
      <c r="M46" s="413">
        <f t="shared" si="13"/>
        <v>0</v>
      </c>
      <c r="N46" s="413">
        <f t="shared" si="13"/>
        <v>0</v>
      </c>
      <c r="O46" s="413">
        <f t="shared" si="13"/>
        <v>0</v>
      </c>
      <c r="P46" s="413">
        <f t="shared" si="13"/>
        <v>0</v>
      </c>
      <c r="Q46" s="413">
        <f t="shared" si="13"/>
        <v>0</v>
      </c>
      <c r="R46" s="413">
        <f t="shared" si="13"/>
        <v>0</v>
      </c>
      <c r="S46" s="413">
        <f t="shared" si="13"/>
        <v>0</v>
      </c>
      <c r="T46" s="413">
        <f t="shared" si="13"/>
        <v>0</v>
      </c>
      <c r="U46" s="413">
        <f t="shared" si="13"/>
        <v>0</v>
      </c>
      <c r="V46" s="413">
        <f t="shared" si="13"/>
        <v>0</v>
      </c>
      <c r="W46" s="413">
        <f t="shared" si="13"/>
        <v>0</v>
      </c>
      <c r="X46" s="413">
        <f t="shared" si="13"/>
        <v>0</v>
      </c>
      <c r="Y46" s="413">
        <f t="shared" si="13"/>
        <v>0</v>
      </c>
      <c r="Z46" s="367">
        <f t="shared" si="13"/>
        <v>0</v>
      </c>
      <c r="AA46" s="414">
        <f t="shared" si="13"/>
        <v>0</v>
      </c>
      <c r="AB46" s="367">
        <f t="shared" si="13"/>
        <v>0</v>
      </c>
      <c r="AC46" s="414">
        <f t="shared" si="13"/>
        <v>0</v>
      </c>
      <c r="AD46" s="413">
        <f t="shared" si="13"/>
        <v>0</v>
      </c>
      <c r="AE46" s="413">
        <f t="shared" si="13"/>
        <v>0</v>
      </c>
      <c r="AF46" s="413">
        <f t="shared" si="13"/>
        <v>0</v>
      </c>
      <c r="AG46" s="413">
        <f t="shared" si="13"/>
        <v>0</v>
      </c>
      <c r="AH46" s="413">
        <f t="shared" si="13"/>
        <v>0</v>
      </c>
      <c r="AI46" s="413">
        <f aca="true" t="shared" si="14" ref="AI46:BN46">SUM(AI42:AI45)</f>
        <v>0</v>
      </c>
      <c r="AJ46" s="413">
        <f t="shared" si="14"/>
        <v>0.1</v>
      </c>
      <c r="AK46" s="413">
        <f t="shared" si="14"/>
        <v>2</v>
      </c>
      <c r="AL46" s="413">
        <f t="shared" si="14"/>
        <v>0</v>
      </c>
      <c r="AM46" s="413">
        <f t="shared" si="14"/>
        <v>0</v>
      </c>
      <c r="AN46" s="413">
        <f t="shared" si="14"/>
        <v>0.1</v>
      </c>
      <c r="AO46" s="413">
        <f t="shared" si="14"/>
        <v>0</v>
      </c>
      <c r="AP46" s="413">
        <f t="shared" si="14"/>
        <v>0</v>
      </c>
      <c r="AQ46" s="413">
        <f t="shared" si="14"/>
        <v>0</v>
      </c>
      <c r="AR46" s="413">
        <f t="shared" si="14"/>
        <v>0</v>
      </c>
      <c r="AS46" s="413">
        <f t="shared" si="14"/>
        <v>0</v>
      </c>
      <c r="AT46" s="413">
        <f t="shared" si="14"/>
        <v>0.2</v>
      </c>
      <c r="AU46" s="413">
        <f t="shared" si="14"/>
        <v>0</v>
      </c>
      <c r="AV46" s="413">
        <f t="shared" si="14"/>
        <v>0</v>
      </c>
      <c r="AW46" s="413">
        <f t="shared" si="14"/>
        <v>0</v>
      </c>
      <c r="AX46" s="413">
        <f t="shared" si="14"/>
        <v>0</v>
      </c>
      <c r="AY46" s="413">
        <f t="shared" si="14"/>
        <v>0</v>
      </c>
      <c r="AZ46" s="413">
        <f t="shared" si="14"/>
        <v>0</v>
      </c>
      <c r="BA46" s="413">
        <f t="shared" si="14"/>
        <v>0</v>
      </c>
      <c r="BB46" s="413">
        <f t="shared" si="14"/>
        <v>0</v>
      </c>
      <c r="BC46" s="413">
        <f t="shared" si="14"/>
        <v>0</v>
      </c>
      <c r="BD46" s="413">
        <f t="shared" si="14"/>
        <v>0</v>
      </c>
      <c r="BE46" s="413">
        <f t="shared" si="14"/>
        <v>0</v>
      </c>
      <c r="BF46" s="413">
        <f t="shared" si="14"/>
        <v>0</v>
      </c>
      <c r="BG46" s="413">
        <f t="shared" si="14"/>
        <v>0</v>
      </c>
      <c r="BH46" s="413">
        <f t="shared" si="14"/>
        <v>0</v>
      </c>
      <c r="BI46" s="413">
        <f t="shared" si="14"/>
        <v>0</v>
      </c>
      <c r="BJ46" s="413">
        <f t="shared" si="14"/>
        <v>0</v>
      </c>
      <c r="BK46" s="413">
        <f t="shared" si="14"/>
        <v>0.3</v>
      </c>
      <c r="BL46" s="367">
        <f t="shared" si="14"/>
        <v>2.6999999999999997</v>
      </c>
      <c r="BM46" s="401">
        <f t="shared" si="14"/>
        <v>2.6999999999999997</v>
      </c>
      <c r="BN46" s="401">
        <f t="shared" si="14"/>
        <v>18.5</v>
      </c>
      <c r="BO46" s="401">
        <f>SUM(BO42:BO45)</f>
        <v>10.4</v>
      </c>
      <c r="BP46" s="290"/>
    </row>
    <row r="47" spans="1:68" ht="54" customHeight="1" thickBot="1">
      <c r="A47" s="294"/>
      <c r="B47" s="122" t="s">
        <v>156</v>
      </c>
      <c r="C47" s="419">
        <v>0</v>
      </c>
      <c r="D47" s="420">
        <f aca="true" t="shared" si="15" ref="D47:AI47">SUM(D46,D41,D34,D23,D19,D14)</f>
        <v>0</v>
      </c>
      <c r="E47" s="420">
        <f t="shared" si="15"/>
        <v>0.1</v>
      </c>
      <c r="F47" s="420">
        <f t="shared" si="15"/>
        <v>0</v>
      </c>
      <c r="G47" s="420">
        <f t="shared" si="15"/>
        <v>0.2</v>
      </c>
      <c r="H47" s="420">
        <f t="shared" si="15"/>
        <v>2.5000000000000004</v>
      </c>
      <c r="I47" s="420">
        <f t="shared" si="15"/>
        <v>0.4</v>
      </c>
      <c r="J47" s="420">
        <f t="shared" si="15"/>
        <v>0</v>
      </c>
      <c r="K47" s="420">
        <f t="shared" si="15"/>
        <v>0</v>
      </c>
      <c r="L47" s="420">
        <f t="shared" si="15"/>
        <v>0</v>
      </c>
      <c r="M47" s="420">
        <f t="shared" si="15"/>
        <v>0</v>
      </c>
      <c r="N47" s="420">
        <f t="shared" si="15"/>
        <v>0.8</v>
      </c>
      <c r="O47" s="420">
        <f t="shared" si="15"/>
        <v>1.3</v>
      </c>
      <c r="P47" s="420">
        <f t="shared" si="15"/>
        <v>5.01</v>
      </c>
      <c r="Q47" s="420">
        <f t="shared" si="15"/>
        <v>0</v>
      </c>
      <c r="R47" s="420">
        <f t="shared" si="15"/>
        <v>1.4</v>
      </c>
      <c r="S47" s="420">
        <f t="shared" si="15"/>
        <v>4.6</v>
      </c>
      <c r="T47" s="420">
        <f t="shared" si="15"/>
        <v>0.2</v>
      </c>
      <c r="U47" s="420">
        <f t="shared" si="15"/>
        <v>0</v>
      </c>
      <c r="V47" s="420">
        <f t="shared" si="15"/>
        <v>0</v>
      </c>
      <c r="W47" s="420">
        <f t="shared" si="15"/>
        <v>0</v>
      </c>
      <c r="X47" s="420">
        <f t="shared" si="15"/>
        <v>0</v>
      </c>
      <c r="Y47" s="420">
        <f t="shared" si="15"/>
        <v>0.2</v>
      </c>
      <c r="Z47" s="421">
        <f t="shared" si="15"/>
        <v>16.709999999999997</v>
      </c>
      <c r="AA47" s="422">
        <f t="shared" si="15"/>
        <v>0</v>
      </c>
      <c r="AB47" s="421">
        <f t="shared" si="15"/>
        <v>0</v>
      </c>
      <c r="AC47" s="422">
        <f t="shared" si="15"/>
        <v>0.1</v>
      </c>
      <c r="AD47" s="420">
        <f t="shared" si="15"/>
        <v>0</v>
      </c>
      <c r="AE47" s="420">
        <f t="shared" si="15"/>
        <v>0.8</v>
      </c>
      <c r="AF47" s="420">
        <f t="shared" si="15"/>
        <v>0</v>
      </c>
      <c r="AG47" s="420">
        <f t="shared" si="15"/>
        <v>0</v>
      </c>
      <c r="AH47" s="420">
        <f t="shared" si="15"/>
        <v>0</v>
      </c>
      <c r="AI47" s="420">
        <f t="shared" si="15"/>
        <v>0</v>
      </c>
      <c r="AJ47" s="420">
        <f aca="true" t="shared" si="16" ref="AJ47:BO47">SUM(AJ46,AJ41,AJ34,AJ23,AJ19,AJ14)</f>
        <v>0.1</v>
      </c>
      <c r="AK47" s="420">
        <f t="shared" si="16"/>
        <v>562.06</v>
      </c>
      <c r="AL47" s="420">
        <f t="shared" si="16"/>
        <v>82.04</v>
      </c>
      <c r="AM47" s="420">
        <f t="shared" si="16"/>
        <v>0</v>
      </c>
      <c r="AN47" s="420">
        <f t="shared" si="16"/>
        <v>65.60000000000001</v>
      </c>
      <c r="AO47" s="420">
        <f t="shared" si="16"/>
        <v>0</v>
      </c>
      <c r="AP47" s="420">
        <f t="shared" si="16"/>
        <v>0</v>
      </c>
      <c r="AQ47" s="420">
        <f t="shared" si="16"/>
        <v>0</v>
      </c>
      <c r="AR47" s="420">
        <f t="shared" si="16"/>
        <v>0.6</v>
      </c>
      <c r="AS47" s="420">
        <f t="shared" si="16"/>
        <v>0</v>
      </c>
      <c r="AT47" s="420">
        <f t="shared" si="16"/>
        <v>7.550000000000001</v>
      </c>
      <c r="AU47" s="420">
        <f t="shared" si="16"/>
        <v>0</v>
      </c>
      <c r="AV47" s="420">
        <f t="shared" si="16"/>
        <v>0</v>
      </c>
      <c r="AW47" s="420">
        <f t="shared" si="16"/>
        <v>0</v>
      </c>
      <c r="AX47" s="420">
        <f t="shared" si="16"/>
        <v>0</v>
      </c>
      <c r="AY47" s="420">
        <f t="shared" si="16"/>
        <v>0</v>
      </c>
      <c r="AZ47" s="420">
        <f t="shared" si="16"/>
        <v>30.5</v>
      </c>
      <c r="BA47" s="420">
        <f t="shared" si="16"/>
        <v>2.4000000000000004</v>
      </c>
      <c r="BB47" s="420">
        <f t="shared" si="16"/>
        <v>0</v>
      </c>
      <c r="BC47" s="420">
        <f t="shared" si="16"/>
        <v>0</v>
      </c>
      <c r="BD47" s="420">
        <f t="shared" si="16"/>
        <v>0</v>
      </c>
      <c r="BE47" s="420">
        <f t="shared" si="16"/>
        <v>4.9</v>
      </c>
      <c r="BF47" s="420">
        <f t="shared" si="16"/>
        <v>0</v>
      </c>
      <c r="BG47" s="420">
        <f t="shared" si="16"/>
        <v>0</v>
      </c>
      <c r="BH47" s="420">
        <f t="shared" si="16"/>
        <v>0</v>
      </c>
      <c r="BI47" s="420">
        <f t="shared" si="16"/>
        <v>30.650000000000002</v>
      </c>
      <c r="BJ47" s="420">
        <f t="shared" si="16"/>
        <v>0</v>
      </c>
      <c r="BK47" s="420">
        <f t="shared" si="16"/>
        <v>4.4</v>
      </c>
      <c r="BL47" s="421">
        <f t="shared" si="16"/>
        <v>709.66</v>
      </c>
      <c r="BM47" s="423">
        <f t="shared" si="16"/>
        <v>726.3700000000001</v>
      </c>
      <c r="BN47" s="424">
        <f t="shared" si="16"/>
        <v>7287</v>
      </c>
      <c r="BO47" s="423">
        <f t="shared" si="16"/>
        <v>6736.879999999999</v>
      </c>
      <c r="BP47" s="290"/>
    </row>
    <row r="48" spans="3:67" ht="54" customHeight="1">
      <c r="C48" s="3" t="s">
        <v>129</v>
      </c>
      <c r="N48" s="3"/>
      <c r="O48" s="3"/>
      <c r="P48" s="3"/>
      <c r="Q48" s="3"/>
      <c r="R48" s="3"/>
      <c r="S48" s="3"/>
      <c r="BM48" s="57"/>
      <c r="BN48" s="5"/>
      <c r="BO48" s="5"/>
    </row>
  </sheetData>
  <mergeCells count="77">
    <mergeCell ref="Z6:Z7"/>
    <mergeCell ref="BM6:BM7"/>
    <mergeCell ref="BN6:BN7"/>
    <mergeCell ref="BO6:BO7"/>
    <mergeCell ref="BL6:BL7"/>
    <mergeCell ref="AT6:AT7"/>
    <mergeCell ref="BK6:BK7"/>
    <mergeCell ref="BJ6:BJ7"/>
    <mergeCell ref="BI6:BI7"/>
    <mergeCell ref="BG6:BG7"/>
    <mergeCell ref="BB6:BB7"/>
    <mergeCell ref="AW6:AW7"/>
    <mergeCell ref="AV6:AV7"/>
    <mergeCell ref="BF6:BF7"/>
    <mergeCell ref="BE6:BE7"/>
    <mergeCell ref="BD6:BD7"/>
    <mergeCell ref="BC6:BC7"/>
    <mergeCell ref="AO6:AO7"/>
    <mergeCell ref="AN6:AN7"/>
    <mergeCell ref="AU6:AU7"/>
    <mergeCell ref="BA6:BA7"/>
    <mergeCell ref="AZ6:AZ7"/>
    <mergeCell ref="AY6:AY7"/>
    <mergeCell ref="AX6:AX7"/>
    <mergeCell ref="AD6:AD7"/>
    <mergeCell ref="AC6:AC7"/>
    <mergeCell ref="AB6:AB7"/>
    <mergeCell ref="AA6:AA7"/>
    <mergeCell ref="AI6:AI7"/>
    <mergeCell ref="AH6:AH7"/>
    <mergeCell ref="AG6:AG7"/>
    <mergeCell ref="AE6:AE7"/>
    <mergeCell ref="AF6:AF7"/>
    <mergeCell ref="Q6:Q7"/>
    <mergeCell ref="P6:P7"/>
    <mergeCell ref="Y6:Y7"/>
    <mergeCell ref="X6:X7"/>
    <mergeCell ref="W6:W7"/>
    <mergeCell ref="V6:V7"/>
    <mergeCell ref="U6:U7"/>
    <mergeCell ref="T6:T7"/>
    <mergeCell ref="S6:S7"/>
    <mergeCell ref="R6:R7"/>
    <mergeCell ref="C6:C7"/>
    <mergeCell ref="D6:D7"/>
    <mergeCell ref="E6:E7"/>
    <mergeCell ref="F6:F7"/>
    <mergeCell ref="Y1:Z1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C4:BL4"/>
    <mergeCell ref="AC5:AJ5"/>
    <mergeCell ref="BN1:BO1"/>
    <mergeCell ref="BI5:BJ5"/>
    <mergeCell ref="AK5:AQ5"/>
    <mergeCell ref="H5:M5"/>
    <mergeCell ref="C4:Z4"/>
    <mergeCell ref="C5:G5"/>
    <mergeCell ref="N5:S5"/>
    <mergeCell ref="W5:X5"/>
    <mergeCell ref="AJ6:AJ7"/>
    <mergeCell ref="AR5:AS5"/>
    <mergeCell ref="AS6:AS7"/>
    <mergeCell ref="AT5:BH5"/>
    <mergeCell ref="BH6:BH7"/>
    <mergeCell ref="AK6:AL6"/>
    <mergeCell ref="AM6:AM7"/>
    <mergeCell ref="AR6:AR7"/>
    <mergeCell ref="AQ6:AQ7"/>
    <mergeCell ref="AP6:AP7"/>
  </mergeCells>
  <printOptions horizontalCentered="1"/>
  <pageMargins left="0.1968503937007874" right="0.1968503937007874" top="0.24" bottom="0.2" header="0.2" footer="0.2"/>
  <pageSetup horizontalDpi="600" verticalDpi="600" orientation="portrait" paperSize="9" scale="33" r:id="rId3"/>
  <rowBreaks count="1" manualBreakCount="1">
    <brk id="48" max="255" man="1"/>
  </rowBreaks>
  <colBreaks count="1" manualBreakCount="1">
    <brk id="28" max="4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C35"/>
  <sheetViews>
    <sheetView showOutlineSymbols="0" view="pageBreakPreview" zoomScale="50" zoomScaleNormal="87" zoomScaleSheetLayoutView="50" workbookViewId="0" topLeftCell="A1">
      <selection activeCell="AG23" sqref="AG23"/>
    </sheetView>
  </sheetViews>
  <sheetFormatPr defaultColWidth="9.00390625" defaultRowHeight="54" customHeight="1"/>
  <cols>
    <col min="1" max="1" width="1.625" style="1" customWidth="1"/>
    <col min="2" max="2" width="20.625" style="425" customWidth="1"/>
    <col min="3" max="3" width="15.625" style="425" hidden="1" customWidth="1"/>
    <col min="4" max="5" width="15.625" style="2" hidden="1" customWidth="1"/>
    <col min="6" max="7" width="15.625" style="425" hidden="1" customWidth="1"/>
    <col min="8" max="8" width="15.625" style="2" hidden="1" customWidth="1"/>
    <col min="9" max="9" width="15.625" style="2" customWidth="1"/>
    <col min="10" max="10" width="15.625" style="425" customWidth="1"/>
    <col min="11" max="12" width="15.625" style="425" hidden="1" customWidth="1"/>
    <col min="13" max="13" width="15.625" style="425" customWidth="1"/>
    <col min="14" max="17" width="15.625" style="425" hidden="1" customWidth="1"/>
    <col min="18" max="18" width="15.625" style="425" customWidth="1"/>
    <col min="19" max="24" width="15.625" style="425" hidden="1" customWidth="1"/>
    <col min="25" max="26" width="15.625" style="2" hidden="1" customWidth="1"/>
    <col min="27" max="27" width="15.625" style="425" customWidth="1"/>
    <col min="28" max="29" width="15.625" style="2" customWidth="1"/>
    <col min="30" max="32" width="15.625" style="2" hidden="1" customWidth="1"/>
    <col min="33" max="33" width="15.625" style="2" customWidth="1"/>
    <col min="34" max="35" width="15.625" style="2" hidden="1" customWidth="1"/>
    <col min="36" max="38" width="15.625" style="2" customWidth="1"/>
    <col min="39" max="39" width="15.625" style="2" hidden="1" customWidth="1"/>
    <col min="40" max="42" width="15.625" style="2" customWidth="1"/>
    <col min="43" max="43" width="15.625" style="2" hidden="1" customWidth="1"/>
    <col min="44" max="45" width="15.625" style="2" customWidth="1"/>
    <col min="46" max="50" width="15.625" style="2" hidden="1" customWidth="1"/>
    <col min="51" max="51" width="15.625" style="2" customWidth="1"/>
    <col min="52" max="54" width="15.625" style="1" customWidth="1"/>
    <col min="55" max="55" width="1.75390625" style="1" customWidth="1"/>
    <col min="56" max="16384" width="10.75390625" style="1" customWidth="1"/>
  </cols>
  <sheetData>
    <row r="1" spans="25:55" ht="54" customHeight="1">
      <c r="Y1" s="1146"/>
      <c r="Z1" s="1146"/>
      <c r="AA1" s="1146"/>
      <c r="BA1" s="1097"/>
      <c r="BB1" s="1097"/>
      <c r="BC1" s="3"/>
    </row>
    <row r="2" spans="2:27" ht="54" customHeight="1">
      <c r="B2" s="4" t="s">
        <v>1</v>
      </c>
      <c r="C2" s="4"/>
      <c r="F2" s="4"/>
      <c r="G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A2" s="4"/>
    </row>
    <row r="3" spans="2:52" ht="54" customHeight="1" thickBot="1">
      <c r="B3" s="6" t="s">
        <v>347</v>
      </c>
      <c r="C3" s="427"/>
      <c r="F3" s="427"/>
      <c r="G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AA3" s="427"/>
      <c r="AR3" s="428"/>
      <c r="AZ3" s="8"/>
    </row>
    <row r="4" spans="2:54" ht="54" customHeight="1">
      <c r="B4" s="9"/>
      <c r="C4" s="456" t="s">
        <v>176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9"/>
      <c r="W4" s="329"/>
      <c r="X4" s="329"/>
      <c r="Y4" s="329"/>
      <c r="Z4" s="329"/>
      <c r="AA4" s="330"/>
      <c r="AB4" s="1091" t="s">
        <v>348</v>
      </c>
      <c r="AC4" s="1092"/>
      <c r="AD4" s="1092"/>
      <c r="AE4" s="1092"/>
      <c r="AF4" s="1092"/>
      <c r="AG4" s="1092"/>
      <c r="AH4" s="1092"/>
      <c r="AI4" s="1092"/>
      <c r="AJ4" s="1092"/>
      <c r="AK4" s="1093"/>
      <c r="AL4" s="1094" t="s">
        <v>349</v>
      </c>
      <c r="AM4" s="1095"/>
      <c r="AN4" s="1095"/>
      <c r="AO4" s="1095"/>
      <c r="AP4" s="1095"/>
      <c r="AQ4" s="1095"/>
      <c r="AR4" s="1095"/>
      <c r="AS4" s="1095"/>
      <c r="AT4" s="1095"/>
      <c r="AU4" s="1095"/>
      <c r="AV4" s="1095"/>
      <c r="AW4" s="1095"/>
      <c r="AX4" s="1095"/>
      <c r="AY4" s="1096"/>
      <c r="AZ4" s="10" t="s">
        <v>4</v>
      </c>
      <c r="BA4" s="11" t="s">
        <v>5</v>
      </c>
      <c r="BB4" s="11" t="s">
        <v>6</v>
      </c>
    </row>
    <row r="5" spans="2:54" ht="54" customHeight="1">
      <c r="B5" s="14" t="s">
        <v>7</v>
      </c>
      <c r="C5" s="1143" t="s">
        <v>350</v>
      </c>
      <c r="D5" s="1144"/>
      <c r="E5" s="1144"/>
      <c r="F5" s="1144"/>
      <c r="G5" s="1145"/>
      <c r="H5" s="429" t="s">
        <v>351</v>
      </c>
      <c r="I5" s="1111" t="s">
        <v>352</v>
      </c>
      <c r="J5" s="1112"/>
      <c r="K5" s="430" t="s">
        <v>352</v>
      </c>
      <c r="L5" s="431" t="s">
        <v>353</v>
      </c>
      <c r="M5" s="432" t="s">
        <v>353</v>
      </c>
      <c r="N5" s="432" t="s">
        <v>353</v>
      </c>
      <c r="O5" s="432" t="s">
        <v>353</v>
      </c>
      <c r="P5" s="432" t="s">
        <v>353</v>
      </c>
      <c r="Q5" s="432" t="s">
        <v>354</v>
      </c>
      <c r="R5" s="432" t="s">
        <v>354</v>
      </c>
      <c r="S5" s="433"/>
      <c r="T5" s="433"/>
      <c r="U5" s="434"/>
      <c r="V5" s="1147" t="s">
        <v>355</v>
      </c>
      <c r="W5" s="1147"/>
      <c r="X5" s="1147"/>
      <c r="Y5" s="1147"/>
      <c r="Z5" s="1147"/>
      <c r="AA5" s="435"/>
      <c r="AB5" s="1113" t="s">
        <v>350</v>
      </c>
      <c r="AC5" s="305"/>
      <c r="AD5" s="305"/>
      <c r="AE5" s="305"/>
      <c r="AF5" s="306"/>
      <c r="AG5" s="331" t="s">
        <v>351</v>
      </c>
      <c r="AH5" s="305"/>
      <c r="AI5" s="305"/>
      <c r="AJ5" s="331" t="s">
        <v>353</v>
      </c>
      <c r="AK5" s="1148"/>
      <c r="AL5" s="1113" t="s">
        <v>353</v>
      </c>
      <c r="AM5" s="305"/>
      <c r="AN5" s="306"/>
      <c r="AO5" s="331" t="s">
        <v>354</v>
      </c>
      <c r="AP5" s="305"/>
      <c r="AQ5" s="305"/>
      <c r="AR5" s="232" t="s">
        <v>355</v>
      </c>
      <c r="AS5" s="232"/>
      <c r="AT5" s="232"/>
      <c r="AU5" s="232"/>
      <c r="AV5" s="232"/>
      <c r="AW5" s="244" t="s">
        <v>356</v>
      </c>
      <c r="AX5" s="245" t="s">
        <v>64</v>
      </c>
      <c r="AY5" s="13"/>
      <c r="AZ5" s="14" t="s">
        <v>15</v>
      </c>
      <c r="BA5" s="15" t="s">
        <v>15</v>
      </c>
      <c r="BB5" s="15" t="s">
        <v>15</v>
      </c>
    </row>
    <row r="6" spans="2:54" ht="54" customHeight="1" thickBot="1">
      <c r="B6" s="16"/>
      <c r="C6" s="436" t="s">
        <v>357</v>
      </c>
      <c r="D6" s="314" t="s">
        <v>358</v>
      </c>
      <c r="E6" s="437" t="s">
        <v>359</v>
      </c>
      <c r="F6" s="437" t="s">
        <v>360</v>
      </c>
      <c r="G6" s="437" t="s">
        <v>361</v>
      </c>
      <c r="H6" s="314" t="s">
        <v>362</v>
      </c>
      <c r="I6" s="314" t="s">
        <v>363</v>
      </c>
      <c r="J6" s="437" t="s">
        <v>404</v>
      </c>
      <c r="K6" s="437" t="s">
        <v>364</v>
      </c>
      <c r="L6" s="437" t="s">
        <v>405</v>
      </c>
      <c r="M6" s="437" t="s">
        <v>365</v>
      </c>
      <c r="N6" s="437" t="s">
        <v>366</v>
      </c>
      <c r="O6" s="437" t="s">
        <v>367</v>
      </c>
      <c r="P6" s="437" t="s">
        <v>368</v>
      </c>
      <c r="Q6" s="437" t="s">
        <v>369</v>
      </c>
      <c r="R6" s="437" t="s">
        <v>406</v>
      </c>
      <c r="S6" s="437" t="s">
        <v>370</v>
      </c>
      <c r="T6" s="437" t="s">
        <v>407</v>
      </c>
      <c r="U6" s="437" t="s">
        <v>371</v>
      </c>
      <c r="V6" s="438" t="s">
        <v>372</v>
      </c>
      <c r="W6" s="438" t="s">
        <v>373</v>
      </c>
      <c r="X6" s="438" t="s">
        <v>408</v>
      </c>
      <c r="Y6" s="308" t="s">
        <v>374</v>
      </c>
      <c r="Z6" s="439" t="s">
        <v>375</v>
      </c>
      <c r="AA6" s="440" t="s">
        <v>132</v>
      </c>
      <c r="AB6" s="441" t="s">
        <v>376</v>
      </c>
      <c r="AC6" s="314" t="s">
        <v>377</v>
      </c>
      <c r="AD6" s="439" t="s">
        <v>378</v>
      </c>
      <c r="AE6" s="308" t="s">
        <v>379</v>
      </c>
      <c r="AF6" s="248" t="s">
        <v>380</v>
      </c>
      <c r="AG6" s="442" t="s">
        <v>381</v>
      </c>
      <c r="AH6" s="313" t="s">
        <v>382</v>
      </c>
      <c r="AI6" s="314" t="s">
        <v>383</v>
      </c>
      <c r="AJ6" s="439" t="s">
        <v>384</v>
      </c>
      <c r="AK6" s="310" t="s">
        <v>385</v>
      </c>
      <c r="AL6" s="443" t="s">
        <v>386</v>
      </c>
      <c r="AM6" s="442" t="s">
        <v>387</v>
      </c>
      <c r="AN6" s="303" t="s">
        <v>388</v>
      </c>
      <c r="AO6" s="444" t="s">
        <v>389</v>
      </c>
      <c r="AP6" s="439" t="s">
        <v>390</v>
      </c>
      <c r="AQ6" s="439" t="s">
        <v>391</v>
      </c>
      <c r="AR6" s="439" t="s">
        <v>392</v>
      </c>
      <c r="AS6" s="308" t="s">
        <v>393</v>
      </c>
      <c r="AT6" s="308" t="s">
        <v>394</v>
      </c>
      <c r="AU6" s="445" t="s">
        <v>395</v>
      </c>
      <c r="AV6" s="17" t="s">
        <v>396</v>
      </c>
      <c r="AW6" s="17" t="s">
        <v>397</v>
      </c>
      <c r="AX6" s="309" t="s">
        <v>398</v>
      </c>
      <c r="AY6" s="310" t="s">
        <v>132</v>
      </c>
      <c r="AZ6" s="35" t="s">
        <v>409</v>
      </c>
      <c r="BA6" s="36" t="s">
        <v>410</v>
      </c>
      <c r="BB6" s="36" t="s">
        <v>410</v>
      </c>
    </row>
    <row r="7" spans="2:54" ht="54" customHeight="1">
      <c r="B7" s="446" t="s">
        <v>148</v>
      </c>
      <c r="C7" s="162"/>
      <c r="D7" s="393"/>
      <c r="E7" s="398"/>
      <c r="F7" s="166"/>
      <c r="G7" s="166"/>
      <c r="H7" s="393"/>
      <c r="I7" s="398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393"/>
      <c r="Z7" s="281"/>
      <c r="AA7" s="282">
        <f>SUM(C7:Z7)</f>
        <v>0</v>
      </c>
      <c r="AB7" s="447">
        <v>7.4</v>
      </c>
      <c r="AC7" s="320"/>
      <c r="AD7" s="448"/>
      <c r="AE7" s="393"/>
      <c r="AF7" s="398"/>
      <c r="AG7" s="321">
        <v>4.4</v>
      </c>
      <c r="AH7" s="323"/>
      <c r="AI7" s="393"/>
      <c r="AJ7" s="397">
        <v>0.9</v>
      </c>
      <c r="AK7" s="395"/>
      <c r="AL7" s="394">
        <v>0.1</v>
      </c>
      <c r="AM7" s="398"/>
      <c r="AN7" s="398"/>
      <c r="AO7" s="398"/>
      <c r="AP7" s="393"/>
      <c r="AQ7" s="393"/>
      <c r="AR7" s="393"/>
      <c r="AS7" s="393"/>
      <c r="AT7" s="393"/>
      <c r="AU7" s="393"/>
      <c r="AV7" s="393"/>
      <c r="AW7" s="393"/>
      <c r="AX7" s="393"/>
      <c r="AY7" s="449">
        <f>SUM(AB7:AX7)</f>
        <v>12.8</v>
      </c>
      <c r="AZ7" s="270">
        <f>SUM(AY7,AA7)</f>
        <v>12.8</v>
      </c>
      <c r="BA7" s="49">
        <v>286.8</v>
      </c>
      <c r="BB7" s="49">
        <v>268.8</v>
      </c>
    </row>
    <row r="8" spans="1:54" s="58" customFormat="1" ht="54" customHeight="1">
      <c r="A8" s="317"/>
      <c r="B8" s="62" t="s">
        <v>149</v>
      </c>
      <c r="C8" s="450"/>
      <c r="D8" s="80"/>
      <c r="E8" s="80"/>
      <c r="F8" s="451"/>
      <c r="G8" s="451"/>
      <c r="H8" s="80"/>
      <c r="I8" s="80"/>
      <c r="J8" s="451">
        <v>3</v>
      </c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80"/>
      <c r="Z8" s="80"/>
      <c r="AA8" s="214">
        <f>SUM(C8:Z8)</f>
        <v>3</v>
      </c>
      <c r="AB8" s="106">
        <v>23.5</v>
      </c>
      <c r="AC8" s="65"/>
      <c r="AD8" s="65"/>
      <c r="AE8" s="80"/>
      <c r="AF8" s="80"/>
      <c r="AG8" s="65">
        <v>23.1</v>
      </c>
      <c r="AH8" s="65"/>
      <c r="AI8" s="80"/>
      <c r="AJ8" s="80">
        <v>7.9</v>
      </c>
      <c r="AK8" s="350"/>
      <c r="AL8" s="129">
        <v>4</v>
      </c>
      <c r="AM8" s="80"/>
      <c r="AN8" s="80"/>
      <c r="AO8" s="80"/>
      <c r="AP8" s="80"/>
      <c r="AQ8" s="80"/>
      <c r="AR8" s="80">
        <v>1.8</v>
      </c>
      <c r="AS8" s="80"/>
      <c r="AT8" s="80"/>
      <c r="AU8" s="80"/>
      <c r="AV8" s="80"/>
      <c r="AW8" s="80"/>
      <c r="AX8" s="80"/>
      <c r="AY8" s="449">
        <f>SUM(AB8:AX8)</f>
        <v>60.3</v>
      </c>
      <c r="AZ8" s="270">
        <f>SUM(AY8,AA8)</f>
        <v>63.3</v>
      </c>
      <c r="BA8" s="271">
        <v>1582</v>
      </c>
      <c r="BB8" s="271">
        <v>1480</v>
      </c>
    </row>
    <row r="9" spans="1:54" s="58" customFormat="1" ht="54" customHeight="1">
      <c r="A9" s="317"/>
      <c r="B9" s="62" t="s">
        <v>150</v>
      </c>
      <c r="C9" s="450"/>
      <c r="D9" s="80"/>
      <c r="E9" s="80"/>
      <c r="F9" s="451"/>
      <c r="G9" s="451"/>
      <c r="H9" s="80"/>
      <c r="I9" s="80"/>
      <c r="J9" s="451">
        <v>1.7</v>
      </c>
      <c r="K9" s="451"/>
      <c r="L9" s="451"/>
      <c r="M9" s="451">
        <v>0.1</v>
      </c>
      <c r="N9" s="451"/>
      <c r="O9" s="451"/>
      <c r="P9" s="451"/>
      <c r="Q9" s="451"/>
      <c r="R9" s="451">
        <v>0.2</v>
      </c>
      <c r="S9" s="451"/>
      <c r="T9" s="451"/>
      <c r="U9" s="451"/>
      <c r="V9" s="451"/>
      <c r="W9" s="451"/>
      <c r="X9" s="451"/>
      <c r="Y9" s="80"/>
      <c r="Z9" s="80"/>
      <c r="AA9" s="214">
        <f>SUM(C9:Z9)</f>
        <v>2</v>
      </c>
      <c r="AB9" s="452">
        <v>41.8</v>
      </c>
      <c r="AC9" s="279"/>
      <c r="AD9" s="457"/>
      <c r="AE9" s="342"/>
      <c r="AF9" s="347"/>
      <c r="AG9" s="267">
        <v>15</v>
      </c>
      <c r="AH9" s="65"/>
      <c r="AI9" s="80"/>
      <c r="AJ9" s="80">
        <v>8.6</v>
      </c>
      <c r="AK9" s="350">
        <v>0.4</v>
      </c>
      <c r="AL9" s="129">
        <v>1.6</v>
      </c>
      <c r="AM9" s="80"/>
      <c r="AN9" s="80"/>
      <c r="AO9" s="80"/>
      <c r="AP9" s="80"/>
      <c r="AQ9" s="80"/>
      <c r="AR9" s="80">
        <v>36</v>
      </c>
      <c r="AS9" s="80"/>
      <c r="AT9" s="80"/>
      <c r="AU9" s="80"/>
      <c r="AV9" s="80"/>
      <c r="AW9" s="80"/>
      <c r="AX9" s="80"/>
      <c r="AY9" s="449">
        <f>SUM(AB9:AX9)</f>
        <v>103.39999999999999</v>
      </c>
      <c r="AZ9" s="270">
        <f>SUM(AY9,AA9)</f>
        <v>105.39999999999999</v>
      </c>
      <c r="BA9" s="88">
        <v>2323.7</v>
      </c>
      <c r="BB9" s="88">
        <v>2323.7</v>
      </c>
    </row>
    <row r="10" spans="2:54" ht="54" customHeight="1">
      <c r="B10" s="116" t="s">
        <v>315</v>
      </c>
      <c r="C10" s="188"/>
      <c r="D10" s="280"/>
      <c r="E10" s="284"/>
      <c r="F10" s="189"/>
      <c r="G10" s="189"/>
      <c r="H10" s="280"/>
      <c r="I10" s="284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280"/>
      <c r="Z10" s="90"/>
      <c r="AA10" s="208">
        <f>SUM(C10:Z10)</f>
        <v>0</v>
      </c>
      <c r="AB10" s="106">
        <v>11.4</v>
      </c>
      <c r="AC10" s="65"/>
      <c r="AD10" s="65"/>
      <c r="AE10" s="66"/>
      <c r="AF10" s="66"/>
      <c r="AG10" s="278">
        <v>5.5</v>
      </c>
      <c r="AH10" s="196"/>
      <c r="AI10" s="280"/>
      <c r="AJ10" s="281">
        <v>1.8</v>
      </c>
      <c r="AK10" s="390">
        <v>0.8</v>
      </c>
      <c r="AL10" s="283"/>
      <c r="AM10" s="284"/>
      <c r="AN10" s="284"/>
      <c r="AO10" s="284"/>
      <c r="AP10" s="280"/>
      <c r="AQ10" s="280"/>
      <c r="AR10" s="280"/>
      <c r="AS10" s="280"/>
      <c r="AT10" s="280"/>
      <c r="AU10" s="280"/>
      <c r="AV10" s="280"/>
      <c r="AW10" s="280"/>
      <c r="AX10" s="280"/>
      <c r="AY10" s="449">
        <f>SUM(AB10:AX10)</f>
        <v>19.5</v>
      </c>
      <c r="AZ10" s="270">
        <f>SUM(AY10,AA10)</f>
        <v>19.5</v>
      </c>
      <c r="BA10" s="73">
        <v>413.2</v>
      </c>
      <c r="BB10" s="73">
        <v>413.2</v>
      </c>
    </row>
    <row r="11" spans="1:54" s="58" customFormat="1" ht="54" customHeight="1">
      <c r="A11" s="317"/>
      <c r="B11" s="62" t="s">
        <v>399</v>
      </c>
      <c r="C11" s="450"/>
      <c r="D11" s="80"/>
      <c r="E11" s="80"/>
      <c r="F11" s="451"/>
      <c r="G11" s="451"/>
      <c r="H11" s="80"/>
      <c r="I11" s="80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80"/>
      <c r="Z11" s="80"/>
      <c r="AA11" s="214">
        <f>SUM(C11:Z11)</f>
        <v>0</v>
      </c>
      <c r="AB11" s="106">
        <v>0.1</v>
      </c>
      <c r="AC11" s="65"/>
      <c r="AD11" s="65"/>
      <c r="AE11" s="80"/>
      <c r="AF11" s="80"/>
      <c r="AG11" s="65">
        <v>0.1</v>
      </c>
      <c r="AH11" s="65"/>
      <c r="AI11" s="80"/>
      <c r="AJ11" s="80"/>
      <c r="AK11" s="350"/>
      <c r="AL11" s="129"/>
      <c r="AM11" s="80"/>
      <c r="AN11" s="80"/>
      <c r="AO11" s="80"/>
      <c r="AP11" s="80"/>
      <c r="AQ11" s="80"/>
      <c r="AR11" s="80">
        <v>1.6</v>
      </c>
      <c r="AS11" s="80"/>
      <c r="AT11" s="80"/>
      <c r="AU11" s="80"/>
      <c r="AV11" s="80"/>
      <c r="AW11" s="80"/>
      <c r="AX11" s="80"/>
      <c r="AY11" s="449">
        <f>SUM(AB11:AX11)</f>
        <v>1.8</v>
      </c>
      <c r="AZ11" s="270">
        <f>SUM(AY11,AA11)</f>
        <v>1.8</v>
      </c>
      <c r="BA11" s="271">
        <v>20</v>
      </c>
      <c r="BB11" s="271">
        <v>12</v>
      </c>
    </row>
    <row r="12" spans="2:54" ht="54" customHeight="1" thickBot="1">
      <c r="B12" s="50" t="s">
        <v>151</v>
      </c>
      <c r="C12" s="175">
        <f aca="true" t="shared" si="0" ref="C12:I12">SUM(C7:C8)</f>
        <v>0</v>
      </c>
      <c r="D12" s="121">
        <f t="shared" si="0"/>
        <v>0</v>
      </c>
      <c r="E12" s="121">
        <f t="shared" si="0"/>
        <v>0</v>
      </c>
      <c r="F12" s="121">
        <f t="shared" si="0"/>
        <v>0</v>
      </c>
      <c r="G12" s="121">
        <f t="shared" si="0"/>
        <v>0</v>
      </c>
      <c r="H12" s="121">
        <f t="shared" si="0"/>
        <v>0</v>
      </c>
      <c r="I12" s="121">
        <f t="shared" si="0"/>
        <v>0</v>
      </c>
      <c r="J12" s="121">
        <f aca="true" t="shared" si="1" ref="J12:BB12">SUM(J7:J11)</f>
        <v>4.7</v>
      </c>
      <c r="K12" s="121">
        <f t="shared" si="1"/>
        <v>0</v>
      </c>
      <c r="L12" s="121">
        <f t="shared" si="1"/>
        <v>0</v>
      </c>
      <c r="M12" s="121">
        <f t="shared" si="1"/>
        <v>0.1</v>
      </c>
      <c r="N12" s="121">
        <f t="shared" si="1"/>
        <v>0</v>
      </c>
      <c r="O12" s="121">
        <f t="shared" si="1"/>
        <v>0</v>
      </c>
      <c r="P12" s="121">
        <f t="shared" si="1"/>
        <v>0</v>
      </c>
      <c r="Q12" s="121">
        <f t="shared" si="1"/>
        <v>0</v>
      </c>
      <c r="R12" s="121">
        <f t="shared" si="1"/>
        <v>0.2</v>
      </c>
      <c r="S12" s="121">
        <f t="shared" si="1"/>
        <v>0</v>
      </c>
      <c r="T12" s="121">
        <f t="shared" si="1"/>
        <v>0</v>
      </c>
      <c r="U12" s="121">
        <f t="shared" si="1"/>
        <v>0</v>
      </c>
      <c r="V12" s="121">
        <f t="shared" si="1"/>
        <v>0</v>
      </c>
      <c r="W12" s="121">
        <f t="shared" si="1"/>
        <v>0</v>
      </c>
      <c r="X12" s="121">
        <f t="shared" si="1"/>
        <v>0</v>
      </c>
      <c r="Y12" s="121">
        <f t="shared" si="1"/>
        <v>0</v>
      </c>
      <c r="Z12" s="121">
        <f t="shared" si="1"/>
        <v>0</v>
      </c>
      <c r="AA12" s="176">
        <f t="shared" si="1"/>
        <v>5</v>
      </c>
      <c r="AB12" s="175">
        <f t="shared" si="1"/>
        <v>84.19999999999999</v>
      </c>
      <c r="AC12" s="121">
        <f t="shared" si="1"/>
        <v>0</v>
      </c>
      <c r="AD12" s="121">
        <f t="shared" si="1"/>
        <v>0</v>
      </c>
      <c r="AE12" s="121">
        <f t="shared" si="1"/>
        <v>0</v>
      </c>
      <c r="AF12" s="121">
        <f t="shared" si="1"/>
        <v>0</v>
      </c>
      <c r="AG12" s="121">
        <f t="shared" si="1"/>
        <v>48.1</v>
      </c>
      <c r="AH12" s="121">
        <f t="shared" si="1"/>
        <v>0</v>
      </c>
      <c r="AI12" s="121">
        <f t="shared" si="1"/>
        <v>0</v>
      </c>
      <c r="AJ12" s="121">
        <f t="shared" si="1"/>
        <v>19.2</v>
      </c>
      <c r="AK12" s="176">
        <f t="shared" si="1"/>
        <v>1.2000000000000002</v>
      </c>
      <c r="AL12" s="175">
        <f t="shared" si="1"/>
        <v>5.699999999999999</v>
      </c>
      <c r="AM12" s="121">
        <f t="shared" si="1"/>
        <v>0</v>
      </c>
      <c r="AN12" s="121">
        <f t="shared" si="1"/>
        <v>0</v>
      </c>
      <c r="AO12" s="121">
        <f t="shared" si="1"/>
        <v>0</v>
      </c>
      <c r="AP12" s="121">
        <f t="shared" si="1"/>
        <v>0</v>
      </c>
      <c r="AQ12" s="121">
        <f t="shared" si="1"/>
        <v>0</v>
      </c>
      <c r="AR12" s="121">
        <f t="shared" si="1"/>
        <v>39.4</v>
      </c>
      <c r="AS12" s="121">
        <f t="shared" si="1"/>
        <v>0</v>
      </c>
      <c r="AT12" s="121">
        <f t="shared" si="1"/>
        <v>0</v>
      </c>
      <c r="AU12" s="121">
        <f t="shared" si="1"/>
        <v>0</v>
      </c>
      <c r="AV12" s="121">
        <f t="shared" si="1"/>
        <v>0</v>
      </c>
      <c r="AW12" s="121">
        <f t="shared" si="1"/>
        <v>0</v>
      </c>
      <c r="AX12" s="121">
        <f t="shared" si="1"/>
        <v>0</v>
      </c>
      <c r="AY12" s="176">
        <f t="shared" si="1"/>
        <v>197.8</v>
      </c>
      <c r="AZ12" s="120">
        <f t="shared" si="1"/>
        <v>202.8</v>
      </c>
      <c r="BA12" s="120">
        <f t="shared" si="1"/>
        <v>4625.7</v>
      </c>
      <c r="BB12" s="120">
        <f t="shared" si="1"/>
        <v>4497.7</v>
      </c>
    </row>
    <row r="13" spans="2:54" s="58" customFormat="1" ht="54" customHeight="1">
      <c r="B13" s="37" t="s">
        <v>138</v>
      </c>
      <c r="C13" s="458"/>
      <c r="D13" s="98"/>
      <c r="E13" s="410"/>
      <c r="F13" s="459"/>
      <c r="G13" s="459"/>
      <c r="H13" s="98"/>
      <c r="I13" s="410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98"/>
      <c r="Z13" s="346"/>
      <c r="AA13" s="282">
        <f>SUM(C13:Z13)</f>
        <v>0</v>
      </c>
      <c r="AB13" s="124">
        <v>0.6</v>
      </c>
      <c r="AC13" s="40"/>
      <c r="AD13" s="460"/>
      <c r="AE13" s="98"/>
      <c r="AF13" s="410"/>
      <c r="AG13" s="38">
        <v>0.1</v>
      </c>
      <c r="AH13" s="360"/>
      <c r="AI13" s="98"/>
      <c r="AJ13" s="409">
        <v>0.2</v>
      </c>
      <c r="AK13" s="407"/>
      <c r="AL13" s="406"/>
      <c r="AM13" s="410"/>
      <c r="AN13" s="410"/>
      <c r="AO13" s="410"/>
      <c r="AP13" s="98">
        <v>0.3</v>
      </c>
      <c r="AQ13" s="98"/>
      <c r="AR13" s="98"/>
      <c r="AS13" s="98">
        <v>0.7</v>
      </c>
      <c r="AT13" s="98"/>
      <c r="AU13" s="98"/>
      <c r="AV13" s="98"/>
      <c r="AW13" s="98"/>
      <c r="AX13" s="98"/>
      <c r="AY13" s="449">
        <f>SUM(AB13:AX13)</f>
        <v>1.9</v>
      </c>
      <c r="AZ13" s="270">
        <f>SUM(AY13,AA13)</f>
        <v>1.9</v>
      </c>
      <c r="BA13" s="411">
        <v>45</v>
      </c>
      <c r="BB13" s="411">
        <v>42</v>
      </c>
    </row>
    <row r="14" spans="2:54" s="58" customFormat="1" ht="54" customHeight="1" thickBot="1">
      <c r="B14" s="50" t="s">
        <v>140</v>
      </c>
      <c r="C14" s="175">
        <f aca="true" t="shared" si="2" ref="C14:Z14">SUM(C13:C13)</f>
        <v>0</v>
      </c>
      <c r="D14" s="121">
        <f t="shared" si="2"/>
        <v>0</v>
      </c>
      <c r="E14" s="121">
        <f t="shared" si="2"/>
        <v>0</v>
      </c>
      <c r="F14" s="121">
        <f t="shared" si="2"/>
        <v>0</v>
      </c>
      <c r="G14" s="121">
        <f t="shared" si="2"/>
        <v>0</v>
      </c>
      <c r="H14" s="121">
        <f t="shared" si="2"/>
        <v>0</v>
      </c>
      <c r="I14" s="121">
        <f t="shared" si="2"/>
        <v>0</v>
      </c>
      <c r="J14" s="121">
        <f t="shared" si="2"/>
        <v>0</v>
      </c>
      <c r="K14" s="121">
        <f t="shared" si="2"/>
        <v>0</v>
      </c>
      <c r="L14" s="121">
        <f t="shared" si="2"/>
        <v>0</v>
      </c>
      <c r="M14" s="121">
        <f t="shared" si="2"/>
        <v>0</v>
      </c>
      <c r="N14" s="121">
        <f t="shared" si="2"/>
        <v>0</v>
      </c>
      <c r="O14" s="121">
        <f t="shared" si="2"/>
        <v>0</v>
      </c>
      <c r="P14" s="121">
        <f t="shared" si="2"/>
        <v>0</v>
      </c>
      <c r="Q14" s="121">
        <f t="shared" si="2"/>
        <v>0</v>
      </c>
      <c r="R14" s="121">
        <f t="shared" si="2"/>
        <v>0</v>
      </c>
      <c r="S14" s="121">
        <f t="shared" si="2"/>
        <v>0</v>
      </c>
      <c r="T14" s="121">
        <f t="shared" si="2"/>
        <v>0</v>
      </c>
      <c r="U14" s="121">
        <f t="shared" si="2"/>
        <v>0</v>
      </c>
      <c r="V14" s="121">
        <f t="shared" si="2"/>
        <v>0</v>
      </c>
      <c r="W14" s="121">
        <f t="shared" si="2"/>
        <v>0</v>
      </c>
      <c r="X14" s="121">
        <f t="shared" si="2"/>
        <v>0</v>
      </c>
      <c r="Y14" s="121">
        <f t="shared" si="2"/>
        <v>0</v>
      </c>
      <c r="Z14" s="121">
        <f t="shared" si="2"/>
        <v>0</v>
      </c>
      <c r="AA14" s="209">
        <f>SUM(C14:Z14)</f>
        <v>0</v>
      </c>
      <c r="AB14" s="126">
        <f aca="true" t="shared" si="3" ref="AB14:AX14">SUM(AB13:AB13)</f>
        <v>0.6</v>
      </c>
      <c r="AC14" s="51">
        <f t="shared" si="3"/>
        <v>0</v>
      </c>
      <c r="AD14" s="51">
        <f t="shared" si="3"/>
        <v>0</v>
      </c>
      <c r="AE14" s="51">
        <f t="shared" si="3"/>
        <v>0</v>
      </c>
      <c r="AF14" s="51">
        <f t="shared" si="3"/>
        <v>0</v>
      </c>
      <c r="AG14" s="51">
        <f t="shared" si="3"/>
        <v>0.1</v>
      </c>
      <c r="AH14" s="51">
        <f t="shared" si="3"/>
        <v>0</v>
      </c>
      <c r="AI14" s="51">
        <f t="shared" si="3"/>
        <v>0</v>
      </c>
      <c r="AJ14" s="51">
        <f t="shared" si="3"/>
        <v>0.2</v>
      </c>
      <c r="AK14" s="127">
        <f t="shared" si="3"/>
        <v>0</v>
      </c>
      <c r="AL14" s="126">
        <f t="shared" si="3"/>
        <v>0</v>
      </c>
      <c r="AM14" s="51">
        <f t="shared" si="3"/>
        <v>0</v>
      </c>
      <c r="AN14" s="51">
        <f t="shared" si="3"/>
        <v>0</v>
      </c>
      <c r="AO14" s="51">
        <f t="shared" si="3"/>
        <v>0</v>
      </c>
      <c r="AP14" s="51">
        <f t="shared" si="3"/>
        <v>0.3</v>
      </c>
      <c r="AQ14" s="51">
        <f t="shared" si="3"/>
        <v>0</v>
      </c>
      <c r="AR14" s="51">
        <f t="shared" si="3"/>
        <v>0</v>
      </c>
      <c r="AS14" s="51">
        <f t="shared" si="3"/>
        <v>0.7</v>
      </c>
      <c r="AT14" s="51">
        <f t="shared" si="3"/>
        <v>0</v>
      </c>
      <c r="AU14" s="51">
        <f t="shared" si="3"/>
        <v>0</v>
      </c>
      <c r="AV14" s="51">
        <f t="shared" si="3"/>
        <v>0</v>
      </c>
      <c r="AW14" s="51">
        <f t="shared" si="3"/>
        <v>0</v>
      </c>
      <c r="AX14" s="51">
        <f t="shared" si="3"/>
        <v>0</v>
      </c>
      <c r="AY14" s="209">
        <f>SUM(AB14:AX14)</f>
        <v>1.9</v>
      </c>
      <c r="AZ14" s="358">
        <f>SUM(AZ13:AZ13,M14)</f>
        <v>1.9</v>
      </c>
      <c r="BA14" s="358">
        <f>SUM(BA13:BA13,N14)</f>
        <v>45</v>
      </c>
      <c r="BB14" s="358">
        <f>SUM(BB13:BB13,O14)</f>
        <v>42</v>
      </c>
    </row>
    <row r="15" spans="2:54" ht="54" customHeight="1">
      <c r="B15" s="37" t="s">
        <v>317</v>
      </c>
      <c r="C15" s="458"/>
      <c r="D15" s="41"/>
      <c r="E15" s="366"/>
      <c r="F15" s="459"/>
      <c r="G15" s="459"/>
      <c r="H15" s="41"/>
      <c r="I15" s="366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1"/>
      <c r="Z15" s="281"/>
      <c r="AA15" s="282">
        <f>SUM(C15:Z15)</f>
        <v>0</v>
      </c>
      <c r="AB15" s="124">
        <v>0.5</v>
      </c>
      <c r="AC15" s="40"/>
      <c r="AD15" s="460"/>
      <c r="AE15" s="41"/>
      <c r="AF15" s="366"/>
      <c r="AG15" s="38">
        <v>0.6</v>
      </c>
      <c r="AH15" s="360"/>
      <c r="AI15" s="41"/>
      <c r="AJ15" s="365">
        <v>1</v>
      </c>
      <c r="AK15" s="363"/>
      <c r="AL15" s="362"/>
      <c r="AM15" s="366"/>
      <c r="AN15" s="366"/>
      <c r="AO15" s="366"/>
      <c r="AP15" s="41"/>
      <c r="AQ15" s="41"/>
      <c r="AR15" s="41"/>
      <c r="AS15" s="41">
        <v>0.2</v>
      </c>
      <c r="AT15" s="41"/>
      <c r="AU15" s="41"/>
      <c r="AV15" s="41"/>
      <c r="AW15" s="41"/>
      <c r="AX15" s="41"/>
      <c r="AY15" s="449">
        <f>SUM(AB15:AX15)</f>
        <v>2.3000000000000003</v>
      </c>
      <c r="AZ15" s="270">
        <f>SUM(AY15,AA15)</f>
        <v>2.3000000000000003</v>
      </c>
      <c r="BA15" s="49">
        <v>45</v>
      </c>
      <c r="BB15" s="49">
        <v>30</v>
      </c>
    </row>
    <row r="16" spans="2:54" ht="54" customHeight="1">
      <c r="B16" s="62" t="s">
        <v>318</v>
      </c>
      <c r="C16" s="450"/>
      <c r="D16" s="280"/>
      <c r="E16" s="284"/>
      <c r="F16" s="189"/>
      <c r="G16" s="189"/>
      <c r="H16" s="280"/>
      <c r="I16" s="284"/>
      <c r="J16" s="189">
        <v>0.1</v>
      </c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280"/>
      <c r="Z16" s="66"/>
      <c r="AA16" s="214">
        <v>0.1</v>
      </c>
      <c r="AB16" s="452">
        <v>0.5</v>
      </c>
      <c r="AC16" s="279"/>
      <c r="AD16" s="457"/>
      <c r="AE16" s="280"/>
      <c r="AF16" s="284"/>
      <c r="AG16" s="278">
        <v>0.7</v>
      </c>
      <c r="AH16" s="196"/>
      <c r="AI16" s="280"/>
      <c r="AJ16" s="281">
        <v>0.2</v>
      </c>
      <c r="AK16" s="390"/>
      <c r="AL16" s="283">
        <v>0.2</v>
      </c>
      <c r="AM16" s="284"/>
      <c r="AN16" s="284"/>
      <c r="AO16" s="284"/>
      <c r="AP16" s="280"/>
      <c r="AQ16" s="280"/>
      <c r="AR16" s="280">
        <v>0.1</v>
      </c>
      <c r="AS16" s="280"/>
      <c r="AT16" s="280"/>
      <c r="AU16" s="280"/>
      <c r="AV16" s="280"/>
      <c r="AW16" s="280"/>
      <c r="AX16" s="280"/>
      <c r="AY16" s="449">
        <v>1.7</v>
      </c>
      <c r="AZ16" s="270">
        <v>1.8</v>
      </c>
      <c r="BA16" s="286">
        <v>18.1</v>
      </c>
      <c r="BB16" s="286">
        <v>18.1</v>
      </c>
    </row>
    <row r="17" spans="2:54" ht="54" customHeight="1">
      <c r="B17" s="62" t="s">
        <v>134</v>
      </c>
      <c r="C17" s="188"/>
      <c r="D17" s="66"/>
      <c r="E17" s="70"/>
      <c r="F17" s="461"/>
      <c r="G17" s="461"/>
      <c r="H17" s="66"/>
      <c r="I17" s="70"/>
      <c r="J17" s="461">
        <v>0.7</v>
      </c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66"/>
      <c r="Z17" s="67"/>
      <c r="AA17" s="214">
        <v>0.7</v>
      </c>
      <c r="AB17" s="106">
        <v>0.8</v>
      </c>
      <c r="AC17" s="65"/>
      <c r="AD17" s="105"/>
      <c r="AE17" s="66"/>
      <c r="AF17" s="70"/>
      <c r="AG17" s="63">
        <v>0.7</v>
      </c>
      <c r="AH17" s="107"/>
      <c r="AI17" s="66"/>
      <c r="AJ17" s="67"/>
      <c r="AK17" s="211"/>
      <c r="AL17" s="69"/>
      <c r="AM17" s="70"/>
      <c r="AN17" s="70"/>
      <c r="AO17" s="70"/>
      <c r="AP17" s="66"/>
      <c r="AQ17" s="66"/>
      <c r="AR17" s="66"/>
      <c r="AS17" s="66"/>
      <c r="AT17" s="66"/>
      <c r="AU17" s="66"/>
      <c r="AV17" s="66"/>
      <c r="AW17" s="66"/>
      <c r="AX17" s="66"/>
      <c r="AY17" s="449">
        <v>1.5</v>
      </c>
      <c r="AZ17" s="270">
        <v>2.2</v>
      </c>
      <c r="BA17" s="95">
        <v>1.1</v>
      </c>
      <c r="BB17" s="95">
        <v>1</v>
      </c>
    </row>
    <row r="18" spans="2:54" ht="54" customHeight="1">
      <c r="B18" s="116" t="s">
        <v>243</v>
      </c>
      <c r="C18" s="462"/>
      <c r="D18" s="280"/>
      <c r="E18" s="284"/>
      <c r="F18" s="189"/>
      <c r="G18" s="189"/>
      <c r="H18" s="280"/>
      <c r="I18" s="284">
        <v>0.4</v>
      </c>
      <c r="J18" s="189">
        <v>0.1</v>
      </c>
      <c r="K18" s="189"/>
      <c r="L18" s="189"/>
      <c r="M18" s="189">
        <v>0.1</v>
      </c>
      <c r="N18" s="189"/>
      <c r="O18" s="189"/>
      <c r="P18" s="189"/>
      <c r="Q18" s="189"/>
      <c r="R18" s="189">
        <v>0.1</v>
      </c>
      <c r="S18" s="189"/>
      <c r="T18" s="189"/>
      <c r="U18" s="189"/>
      <c r="V18" s="189"/>
      <c r="W18" s="189"/>
      <c r="X18" s="189"/>
      <c r="Y18" s="280"/>
      <c r="Z18" s="281"/>
      <c r="AA18" s="282">
        <v>0.7</v>
      </c>
      <c r="AB18" s="452">
        <v>6</v>
      </c>
      <c r="AC18" s="279">
        <v>0.3</v>
      </c>
      <c r="AD18" s="457"/>
      <c r="AE18" s="280"/>
      <c r="AF18" s="284"/>
      <c r="AG18" s="278">
        <v>5.5</v>
      </c>
      <c r="AH18" s="196"/>
      <c r="AI18" s="280"/>
      <c r="AJ18" s="281">
        <v>1.8</v>
      </c>
      <c r="AK18" s="390">
        <v>0.1</v>
      </c>
      <c r="AL18" s="283">
        <v>0.6</v>
      </c>
      <c r="AM18" s="284"/>
      <c r="AN18" s="284"/>
      <c r="AO18" s="284"/>
      <c r="AP18" s="280"/>
      <c r="AQ18" s="280"/>
      <c r="AR18" s="280">
        <v>1.3</v>
      </c>
      <c r="AS18" s="280"/>
      <c r="AT18" s="280"/>
      <c r="AU18" s="280"/>
      <c r="AV18" s="280"/>
      <c r="AW18" s="280"/>
      <c r="AX18" s="280"/>
      <c r="AY18" s="449">
        <v>15.6</v>
      </c>
      <c r="AZ18" s="270">
        <v>16.3</v>
      </c>
      <c r="BA18" s="95">
        <v>243.4</v>
      </c>
      <c r="BB18" s="95">
        <v>228.4</v>
      </c>
    </row>
    <row r="19" spans="2:54" ht="54" customHeight="1">
      <c r="B19" s="75" t="s">
        <v>400</v>
      </c>
      <c r="C19" s="462"/>
      <c r="D19" s="66"/>
      <c r="E19" s="70"/>
      <c r="F19" s="461"/>
      <c r="G19" s="461"/>
      <c r="H19" s="66"/>
      <c r="I19" s="70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66"/>
      <c r="Z19" s="67"/>
      <c r="AA19" s="214">
        <v>0</v>
      </c>
      <c r="AB19" s="106">
        <v>0.4</v>
      </c>
      <c r="AC19" s="65">
        <v>0.2</v>
      </c>
      <c r="AD19" s="105"/>
      <c r="AE19" s="66"/>
      <c r="AF19" s="70"/>
      <c r="AG19" s="63"/>
      <c r="AH19" s="107"/>
      <c r="AI19" s="66"/>
      <c r="AJ19" s="67"/>
      <c r="AK19" s="211"/>
      <c r="AL19" s="69"/>
      <c r="AM19" s="70"/>
      <c r="AN19" s="70"/>
      <c r="AO19" s="70"/>
      <c r="AP19" s="66"/>
      <c r="AQ19" s="66"/>
      <c r="AR19" s="66"/>
      <c r="AS19" s="66"/>
      <c r="AT19" s="66"/>
      <c r="AU19" s="66"/>
      <c r="AV19" s="66"/>
      <c r="AW19" s="66"/>
      <c r="AX19" s="66"/>
      <c r="AY19" s="449">
        <v>0.6</v>
      </c>
      <c r="AZ19" s="270">
        <v>0.6</v>
      </c>
      <c r="BA19" s="73">
        <v>2</v>
      </c>
      <c r="BB19" s="73">
        <v>2</v>
      </c>
    </row>
    <row r="20" spans="2:54" ht="54" customHeight="1">
      <c r="B20" s="75" t="s">
        <v>244</v>
      </c>
      <c r="C20" s="450"/>
      <c r="D20" s="280"/>
      <c r="E20" s="284"/>
      <c r="F20" s="189"/>
      <c r="G20" s="189"/>
      <c r="H20" s="280"/>
      <c r="I20" s="284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280"/>
      <c r="Z20" s="281"/>
      <c r="AA20" s="214">
        <v>0</v>
      </c>
      <c r="AB20" s="452"/>
      <c r="AC20" s="279"/>
      <c r="AD20" s="457"/>
      <c r="AE20" s="280"/>
      <c r="AF20" s="284"/>
      <c r="AG20" s="196">
        <v>0.2</v>
      </c>
      <c r="AH20" s="222"/>
      <c r="AI20" s="280"/>
      <c r="AJ20" s="281">
        <v>0.5</v>
      </c>
      <c r="AK20" s="390"/>
      <c r="AL20" s="283"/>
      <c r="AM20" s="284"/>
      <c r="AN20" s="284"/>
      <c r="AO20" s="284"/>
      <c r="AP20" s="280"/>
      <c r="AQ20" s="280"/>
      <c r="AR20" s="280"/>
      <c r="AS20" s="280"/>
      <c r="AT20" s="280"/>
      <c r="AU20" s="280"/>
      <c r="AV20" s="280"/>
      <c r="AW20" s="280"/>
      <c r="AX20" s="280"/>
      <c r="AY20" s="449">
        <v>0.7</v>
      </c>
      <c r="AZ20" s="270">
        <v>0.7</v>
      </c>
      <c r="BA20" s="286">
        <v>3</v>
      </c>
      <c r="BB20" s="73">
        <v>2</v>
      </c>
    </row>
    <row r="21" spans="2:54" ht="54" customHeight="1">
      <c r="B21" s="75" t="s">
        <v>245</v>
      </c>
      <c r="C21" s="188"/>
      <c r="D21" s="66"/>
      <c r="E21" s="70"/>
      <c r="F21" s="461"/>
      <c r="G21" s="461"/>
      <c r="H21" s="66"/>
      <c r="I21" s="70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66"/>
      <c r="Z21" s="67"/>
      <c r="AA21" s="214">
        <v>0</v>
      </c>
      <c r="AB21" s="106"/>
      <c r="AC21" s="65"/>
      <c r="AD21" s="105"/>
      <c r="AE21" s="66"/>
      <c r="AF21" s="70"/>
      <c r="AG21" s="63">
        <v>0.4</v>
      </c>
      <c r="AH21" s="107"/>
      <c r="AI21" s="66"/>
      <c r="AJ21" s="67">
        <v>3.2</v>
      </c>
      <c r="AK21" s="211"/>
      <c r="AL21" s="69">
        <v>0.3</v>
      </c>
      <c r="AM21" s="70"/>
      <c r="AN21" s="70"/>
      <c r="AO21" s="70"/>
      <c r="AP21" s="66"/>
      <c r="AQ21" s="66"/>
      <c r="AR21" s="66"/>
      <c r="AS21" s="66"/>
      <c r="AT21" s="66"/>
      <c r="AU21" s="66"/>
      <c r="AV21" s="66"/>
      <c r="AW21" s="66"/>
      <c r="AX21" s="66"/>
      <c r="AY21" s="449">
        <v>3.9</v>
      </c>
      <c r="AZ21" s="270">
        <v>3.9</v>
      </c>
      <c r="BA21" s="95">
        <v>108</v>
      </c>
      <c r="BB21" s="286">
        <v>97</v>
      </c>
    </row>
    <row r="22" spans="2:54" ht="54" customHeight="1">
      <c r="B22" s="62" t="s">
        <v>321</v>
      </c>
      <c r="C22" s="450"/>
      <c r="D22" s="66"/>
      <c r="E22" s="70"/>
      <c r="F22" s="461"/>
      <c r="G22" s="461"/>
      <c r="H22" s="66"/>
      <c r="I22" s="70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66"/>
      <c r="Z22" s="67"/>
      <c r="AA22" s="214">
        <v>0</v>
      </c>
      <c r="AB22" s="106">
        <v>1</v>
      </c>
      <c r="AC22" s="65"/>
      <c r="AD22" s="105"/>
      <c r="AE22" s="66"/>
      <c r="AF22" s="70"/>
      <c r="AG22" s="63">
        <v>1</v>
      </c>
      <c r="AH22" s="107"/>
      <c r="AI22" s="66"/>
      <c r="AJ22" s="67"/>
      <c r="AK22" s="211"/>
      <c r="AL22" s="69"/>
      <c r="AM22" s="70"/>
      <c r="AN22" s="70"/>
      <c r="AO22" s="70"/>
      <c r="AP22" s="66"/>
      <c r="AQ22" s="66"/>
      <c r="AR22" s="66"/>
      <c r="AS22" s="66"/>
      <c r="AT22" s="66"/>
      <c r="AU22" s="66"/>
      <c r="AV22" s="66"/>
      <c r="AW22" s="66"/>
      <c r="AX22" s="66"/>
      <c r="AY22" s="449">
        <v>2</v>
      </c>
      <c r="AZ22" s="270">
        <v>2</v>
      </c>
      <c r="BA22" s="73">
        <v>12</v>
      </c>
      <c r="BB22" s="73">
        <v>10</v>
      </c>
    </row>
    <row r="23" spans="2:54" ht="54" customHeight="1">
      <c r="B23" s="109" t="s">
        <v>322</v>
      </c>
      <c r="C23" s="185"/>
      <c r="D23" s="280"/>
      <c r="E23" s="284"/>
      <c r="F23" s="189"/>
      <c r="G23" s="189"/>
      <c r="H23" s="280"/>
      <c r="I23" s="284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280"/>
      <c r="Z23" s="46"/>
      <c r="AA23" s="272">
        <f>SUM(C23:Z23)</f>
        <v>0</v>
      </c>
      <c r="AB23" s="452">
        <v>0.3</v>
      </c>
      <c r="AC23" s="279"/>
      <c r="AD23" s="457"/>
      <c r="AE23" s="280"/>
      <c r="AF23" s="284"/>
      <c r="AG23" s="267">
        <v>7</v>
      </c>
      <c r="AH23" s="196"/>
      <c r="AI23" s="280"/>
      <c r="AJ23" s="281">
        <v>8</v>
      </c>
      <c r="AK23" s="390">
        <v>0.1</v>
      </c>
      <c r="AL23" s="283">
        <v>0.1</v>
      </c>
      <c r="AM23" s="284"/>
      <c r="AN23" s="284"/>
      <c r="AO23" s="284"/>
      <c r="AP23" s="280">
        <v>0.1</v>
      </c>
      <c r="AQ23" s="280"/>
      <c r="AR23" s="280"/>
      <c r="AS23" s="280"/>
      <c r="AT23" s="280"/>
      <c r="AU23" s="280"/>
      <c r="AV23" s="280"/>
      <c r="AW23" s="280"/>
      <c r="AX23" s="280"/>
      <c r="AY23" s="449">
        <f>SUM(AB23:AX23)</f>
        <v>15.6</v>
      </c>
      <c r="AZ23" s="270">
        <f>SUM(AY23,AA23)</f>
        <v>15.6</v>
      </c>
      <c r="BA23" s="95">
        <v>230</v>
      </c>
      <c r="BB23" s="95">
        <v>207</v>
      </c>
    </row>
    <row r="24" spans="2:54" ht="54" customHeight="1" thickBot="1">
      <c r="B24" s="50" t="s">
        <v>135</v>
      </c>
      <c r="C24" s="175">
        <f aca="true" t="shared" si="4" ref="C24:Z24">SUM(C15:C23)</f>
        <v>0</v>
      </c>
      <c r="D24" s="121">
        <f t="shared" si="4"/>
        <v>0</v>
      </c>
      <c r="E24" s="121">
        <f t="shared" si="4"/>
        <v>0</v>
      </c>
      <c r="F24" s="121">
        <f t="shared" si="4"/>
        <v>0</v>
      </c>
      <c r="G24" s="121">
        <f t="shared" si="4"/>
        <v>0</v>
      </c>
      <c r="H24" s="121">
        <f t="shared" si="4"/>
        <v>0</v>
      </c>
      <c r="I24" s="121">
        <f t="shared" si="4"/>
        <v>0.4</v>
      </c>
      <c r="J24" s="121">
        <f t="shared" si="4"/>
        <v>0.8999999999999999</v>
      </c>
      <c r="K24" s="121">
        <f t="shared" si="4"/>
        <v>0</v>
      </c>
      <c r="L24" s="121">
        <f t="shared" si="4"/>
        <v>0</v>
      </c>
      <c r="M24" s="121">
        <f t="shared" si="4"/>
        <v>0.1</v>
      </c>
      <c r="N24" s="121">
        <f t="shared" si="4"/>
        <v>0</v>
      </c>
      <c r="O24" s="121">
        <f t="shared" si="4"/>
        <v>0</v>
      </c>
      <c r="P24" s="121">
        <f t="shared" si="4"/>
        <v>0</v>
      </c>
      <c r="Q24" s="121">
        <f t="shared" si="4"/>
        <v>0</v>
      </c>
      <c r="R24" s="121">
        <f t="shared" si="4"/>
        <v>0.1</v>
      </c>
      <c r="S24" s="121">
        <f t="shared" si="4"/>
        <v>0</v>
      </c>
      <c r="T24" s="121">
        <f t="shared" si="4"/>
        <v>0</v>
      </c>
      <c r="U24" s="121">
        <f t="shared" si="4"/>
        <v>0</v>
      </c>
      <c r="V24" s="121">
        <f t="shared" si="4"/>
        <v>0</v>
      </c>
      <c r="W24" s="121">
        <f t="shared" si="4"/>
        <v>0</v>
      </c>
      <c r="X24" s="121">
        <f t="shared" si="4"/>
        <v>0</v>
      </c>
      <c r="Y24" s="121">
        <f t="shared" si="4"/>
        <v>0</v>
      </c>
      <c r="Z24" s="121">
        <f t="shared" si="4"/>
        <v>0</v>
      </c>
      <c r="AA24" s="209">
        <f>SUM(C24:Z24)</f>
        <v>1.5</v>
      </c>
      <c r="AB24" s="126">
        <f aca="true" t="shared" si="5" ref="AB24:AX24">SUM(AB15:AB23)</f>
        <v>9.5</v>
      </c>
      <c r="AC24" s="51">
        <f t="shared" si="5"/>
        <v>0.5</v>
      </c>
      <c r="AD24" s="51">
        <f t="shared" si="5"/>
        <v>0</v>
      </c>
      <c r="AE24" s="51">
        <f t="shared" si="5"/>
        <v>0</v>
      </c>
      <c r="AF24" s="51">
        <f t="shared" si="5"/>
        <v>0</v>
      </c>
      <c r="AG24" s="51">
        <f t="shared" si="5"/>
        <v>16.1</v>
      </c>
      <c r="AH24" s="51">
        <f t="shared" si="5"/>
        <v>0</v>
      </c>
      <c r="AI24" s="51">
        <f t="shared" si="5"/>
        <v>0</v>
      </c>
      <c r="AJ24" s="51">
        <f t="shared" si="5"/>
        <v>14.7</v>
      </c>
      <c r="AK24" s="127">
        <f t="shared" si="5"/>
        <v>0.2</v>
      </c>
      <c r="AL24" s="126">
        <f t="shared" si="5"/>
        <v>1.2000000000000002</v>
      </c>
      <c r="AM24" s="51">
        <f t="shared" si="5"/>
        <v>0</v>
      </c>
      <c r="AN24" s="51">
        <f t="shared" si="5"/>
        <v>0</v>
      </c>
      <c r="AO24" s="51">
        <f t="shared" si="5"/>
        <v>0</v>
      </c>
      <c r="AP24" s="51">
        <f t="shared" si="5"/>
        <v>0.1</v>
      </c>
      <c r="AQ24" s="51">
        <f t="shared" si="5"/>
        <v>0</v>
      </c>
      <c r="AR24" s="51">
        <f t="shared" si="5"/>
        <v>1.4000000000000001</v>
      </c>
      <c r="AS24" s="51">
        <f t="shared" si="5"/>
        <v>0.2</v>
      </c>
      <c r="AT24" s="51">
        <f t="shared" si="5"/>
        <v>0</v>
      </c>
      <c r="AU24" s="51">
        <f t="shared" si="5"/>
        <v>0</v>
      </c>
      <c r="AV24" s="51">
        <f t="shared" si="5"/>
        <v>0</v>
      </c>
      <c r="AW24" s="51">
        <f t="shared" si="5"/>
        <v>0</v>
      </c>
      <c r="AX24" s="51">
        <f t="shared" si="5"/>
        <v>0</v>
      </c>
      <c r="AY24" s="209">
        <f>SUM(AB24:AX24)</f>
        <v>43.900000000000006</v>
      </c>
      <c r="AZ24" s="358">
        <f>SUM(AY24,AA24)</f>
        <v>45.400000000000006</v>
      </c>
      <c r="BA24" s="55">
        <f>SUM(BA15:BA23)</f>
        <v>662.6</v>
      </c>
      <c r="BB24" s="55">
        <f>SUM(BB15:BB23)</f>
        <v>595.5</v>
      </c>
    </row>
    <row r="25" spans="2:54" s="58" customFormat="1" ht="54" customHeight="1">
      <c r="B25" s="75" t="s">
        <v>401</v>
      </c>
      <c r="C25" s="462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208">
        <v>0</v>
      </c>
      <c r="AB25" s="125">
        <v>30.5</v>
      </c>
      <c r="AC25" s="76"/>
      <c r="AD25" s="76"/>
      <c r="AE25" s="76"/>
      <c r="AF25" s="76"/>
      <c r="AG25" s="76">
        <v>14.3</v>
      </c>
      <c r="AH25" s="76"/>
      <c r="AI25" s="76"/>
      <c r="AJ25" s="76">
        <v>0.4</v>
      </c>
      <c r="AK25" s="128">
        <v>0.1</v>
      </c>
      <c r="AL25" s="125">
        <v>1.7</v>
      </c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208">
        <v>47</v>
      </c>
      <c r="AZ25" s="463">
        <v>47</v>
      </c>
      <c r="BA25" s="464">
        <v>1150.5</v>
      </c>
      <c r="BB25" s="464">
        <v>1150.5</v>
      </c>
    </row>
    <row r="26" spans="2:54" s="58" customFormat="1" ht="54" customHeight="1">
      <c r="B26" s="62" t="s">
        <v>324</v>
      </c>
      <c r="C26" s="450"/>
      <c r="D26" s="80"/>
      <c r="E26" s="353"/>
      <c r="F26" s="461"/>
      <c r="G26" s="461"/>
      <c r="H26" s="80"/>
      <c r="I26" s="353"/>
      <c r="J26" s="461"/>
      <c r="K26" s="461"/>
      <c r="L26" s="461"/>
      <c r="M26" s="461">
        <v>0.1</v>
      </c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80"/>
      <c r="Z26" s="352"/>
      <c r="AA26" s="214">
        <f>SUM(C26:Z26)</f>
        <v>0.1</v>
      </c>
      <c r="AB26" s="106">
        <v>37.5</v>
      </c>
      <c r="AC26" s="65"/>
      <c r="AD26" s="105"/>
      <c r="AE26" s="80"/>
      <c r="AF26" s="353"/>
      <c r="AG26" s="63">
        <v>15.3</v>
      </c>
      <c r="AH26" s="107"/>
      <c r="AI26" s="80"/>
      <c r="AJ26" s="352"/>
      <c r="AK26" s="350"/>
      <c r="AL26" s="129">
        <v>0.6</v>
      </c>
      <c r="AM26" s="353"/>
      <c r="AN26" s="353"/>
      <c r="AO26" s="353"/>
      <c r="AP26" s="80"/>
      <c r="AQ26" s="80"/>
      <c r="AR26" s="80"/>
      <c r="AS26" s="80"/>
      <c r="AT26" s="80"/>
      <c r="AU26" s="80"/>
      <c r="AV26" s="80"/>
      <c r="AW26" s="80"/>
      <c r="AX26" s="80"/>
      <c r="AY26" s="465">
        <f>SUM(AB26:AX26)</f>
        <v>53.4</v>
      </c>
      <c r="AZ26" s="372">
        <f>SUM(AY26,AA26)</f>
        <v>53.5</v>
      </c>
      <c r="BA26" s="466">
        <v>1405</v>
      </c>
      <c r="BB26" s="466">
        <v>1365</v>
      </c>
    </row>
    <row r="27" spans="2:54" s="58" customFormat="1" ht="54" customHeight="1">
      <c r="B27" s="109" t="s">
        <v>153</v>
      </c>
      <c r="C27" s="185"/>
      <c r="D27" s="102"/>
      <c r="E27" s="101"/>
      <c r="F27" s="187"/>
      <c r="G27" s="187"/>
      <c r="H27" s="102"/>
      <c r="I27" s="101"/>
      <c r="J27" s="187">
        <v>0.15</v>
      </c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02"/>
      <c r="Z27" s="352"/>
      <c r="AA27" s="214">
        <f>SUM(C27:Z27)</f>
        <v>0.15</v>
      </c>
      <c r="AB27" s="275">
        <v>0.7</v>
      </c>
      <c r="AC27" s="268"/>
      <c r="AD27" s="467"/>
      <c r="AE27" s="102"/>
      <c r="AF27" s="101"/>
      <c r="AG27" s="267">
        <v>0.2</v>
      </c>
      <c r="AH27" s="373"/>
      <c r="AI27" s="102"/>
      <c r="AJ27" s="99">
        <v>0.2</v>
      </c>
      <c r="AK27" s="213"/>
      <c r="AL27" s="100"/>
      <c r="AM27" s="101"/>
      <c r="AN27" s="101"/>
      <c r="AO27" s="101"/>
      <c r="AP27" s="102"/>
      <c r="AQ27" s="102"/>
      <c r="AR27" s="102"/>
      <c r="AS27" s="102"/>
      <c r="AT27" s="102"/>
      <c r="AU27" s="102"/>
      <c r="AV27" s="102"/>
      <c r="AW27" s="102"/>
      <c r="AX27" s="102"/>
      <c r="AY27" s="449">
        <f>SUM(AB27:AX27)</f>
        <v>1.0999999999999999</v>
      </c>
      <c r="AZ27" s="468">
        <f>SUM(AY27,AA27)</f>
        <v>1.2499999999999998</v>
      </c>
      <c r="BA27" s="115">
        <v>21.5</v>
      </c>
      <c r="BB27" s="115">
        <v>20</v>
      </c>
    </row>
    <row r="28" spans="2:54" s="61" customFormat="1" ht="54" customHeight="1">
      <c r="B28" s="469" t="s">
        <v>402</v>
      </c>
      <c r="C28" s="470"/>
      <c r="D28" s="471"/>
      <c r="E28" s="472"/>
      <c r="F28" s="473"/>
      <c r="G28" s="473"/>
      <c r="H28" s="471"/>
      <c r="I28" s="472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1"/>
      <c r="AA28" s="474">
        <f>SUM(C28:Z28)</f>
        <v>0</v>
      </c>
      <c r="AB28" s="475">
        <v>23.7</v>
      </c>
      <c r="AC28" s="476"/>
      <c r="AD28" s="477"/>
      <c r="AE28" s="471"/>
      <c r="AF28" s="471"/>
      <c r="AG28" s="478">
        <v>7.1</v>
      </c>
      <c r="AH28" s="479"/>
      <c r="AI28" s="471"/>
      <c r="AJ28" s="480">
        <v>1.1</v>
      </c>
      <c r="AK28" s="481">
        <v>1.6</v>
      </c>
      <c r="AL28" s="482">
        <v>1.4</v>
      </c>
      <c r="AM28" s="472"/>
      <c r="AN28" s="472">
        <v>1</v>
      </c>
      <c r="AO28" s="472"/>
      <c r="AP28" s="472"/>
      <c r="AQ28" s="471"/>
      <c r="AR28" s="471"/>
      <c r="AS28" s="471"/>
      <c r="AT28" s="471"/>
      <c r="AU28" s="471"/>
      <c r="AV28" s="471"/>
      <c r="AW28" s="471"/>
      <c r="AX28" s="471"/>
      <c r="AY28" s="483">
        <f>SUM(AB28:AX28)</f>
        <v>35.9</v>
      </c>
      <c r="AZ28" s="484">
        <f>AY28+AA28</f>
        <v>35.9</v>
      </c>
      <c r="BA28" s="485">
        <v>722.6</v>
      </c>
      <c r="BB28" s="485">
        <v>599.3</v>
      </c>
    </row>
    <row r="29" spans="2:55" s="58" customFormat="1" ht="54" customHeight="1" thickBot="1">
      <c r="B29" s="50" t="s">
        <v>155</v>
      </c>
      <c r="C29" s="357">
        <f aca="true" t="shared" si="6" ref="C29:AH29">SUM(C25:C28)</f>
        <v>0</v>
      </c>
      <c r="D29" s="356">
        <f t="shared" si="6"/>
        <v>0</v>
      </c>
      <c r="E29" s="356">
        <f t="shared" si="6"/>
        <v>0</v>
      </c>
      <c r="F29" s="356">
        <f t="shared" si="6"/>
        <v>0</v>
      </c>
      <c r="G29" s="356">
        <f t="shared" si="6"/>
        <v>0</v>
      </c>
      <c r="H29" s="356">
        <f t="shared" si="6"/>
        <v>0</v>
      </c>
      <c r="I29" s="356">
        <f t="shared" si="6"/>
        <v>0</v>
      </c>
      <c r="J29" s="356">
        <f t="shared" si="6"/>
        <v>0.15</v>
      </c>
      <c r="K29" s="356">
        <f t="shared" si="6"/>
        <v>0</v>
      </c>
      <c r="L29" s="356">
        <f t="shared" si="6"/>
        <v>0</v>
      </c>
      <c r="M29" s="356">
        <f t="shared" si="6"/>
        <v>0.1</v>
      </c>
      <c r="N29" s="356">
        <f t="shared" si="6"/>
        <v>0</v>
      </c>
      <c r="O29" s="356">
        <f t="shared" si="6"/>
        <v>0</v>
      </c>
      <c r="P29" s="356">
        <f t="shared" si="6"/>
        <v>0</v>
      </c>
      <c r="Q29" s="356">
        <f t="shared" si="6"/>
        <v>0</v>
      </c>
      <c r="R29" s="356">
        <f t="shared" si="6"/>
        <v>0</v>
      </c>
      <c r="S29" s="356">
        <f t="shared" si="6"/>
        <v>0</v>
      </c>
      <c r="T29" s="356">
        <f t="shared" si="6"/>
        <v>0</v>
      </c>
      <c r="U29" s="356">
        <f t="shared" si="6"/>
        <v>0</v>
      </c>
      <c r="V29" s="356">
        <f t="shared" si="6"/>
        <v>0</v>
      </c>
      <c r="W29" s="356">
        <f t="shared" si="6"/>
        <v>0</v>
      </c>
      <c r="X29" s="356">
        <f t="shared" si="6"/>
        <v>0</v>
      </c>
      <c r="Y29" s="356">
        <f t="shared" si="6"/>
        <v>0</v>
      </c>
      <c r="Z29" s="356">
        <f t="shared" si="6"/>
        <v>0</v>
      </c>
      <c r="AA29" s="183">
        <f t="shared" si="6"/>
        <v>0.25</v>
      </c>
      <c r="AB29" s="357">
        <f t="shared" si="6"/>
        <v>92.4</v>
      </c>
      <c r="AC29" s="356">
        <f t="shared" si="6"/>
        <v>0</v>
      </c>
      <c r="AD29" s="356">
        <f t="shared" si="6"/>
        <v>0</v>
      </c>
      <c r="AE29" s="356">
        <f t="shared" si="6"/>
        <v>0</v>
      </c>
      <c r="AF29" s="356">
        <f t="shared" si="6"/>
        <v>0</v>
      </c>
      <c r="AG29" s="356">
        <f t="shared" si="6"/>
        <v>36.9</v>
      </c>
      <c r="AH29" s="356">
        <f t="shared" si="6"/>
        <v>0</v>
      </c>
      <c r="AI29" s="356">
        <f aca="true" t="shared" si="7" ref="AI29:BB29">SUM(AI25:AI28)</f>
        <v>0</v>
      </c>
      <c r="AJ29" s="356">
        <f t="shared" si="7"/>
        <v>1.7000000000000002</v>
      </c>
      <c r="AK29" s="183">
        <f t="shared" si="7"/>
        <v>1.7000000000000002</v>
      </c>
      <c r="AL29" s="357">
        <f t="shared" si="7"/>
        <v>3.6999999999999997</v>
      </c>
      <c r="AM29" s="356">
        <f t="shared" si="7"/>
        <v>0</v>
      </c>
      <c r="AN29" s="356">
        <f t="shared" si="7"/>
        <v>1</v>
      </c>
      <c r="AO29" s="356">
        <f t="shared" si="7"/>
        <v>0</v>
      </c>
      <c r="AP29" s="356">
        <f t="shared" si="7"/>
        <v>0</v>
      </c>
      <c r="AQ29" s="356">
        <f t="shared" si="7"/>
        <v>0</v>
      </c>
      <c r="AR29" s="356">
        <f t="shared" si="7"/>
        <v>0</v>
      </c>
      <c r="AS29" s="356">
        <f t="shared" si="7"/>
        <v>0</v>
      </c>
      <c r="AT29" s="356">
        <f t="shared" si="7"/>
        <v>0</v>
      </c>
      <c r="AU29" s="356">
        <f t="shared" si="7"/>
        <v>0</v>
      </c>
      <c r="AV29" s="356">
        <f t="shared" si="7"/>
        <v>0</v>
      </c>
      <c r="AW29" s="356">
        <f t="shared" si="7"/>
        <v>0</v>
      </c>
      <c r="AX29" s="356">
        <f t="shared" si="7"/>
        <v>0</v>
      </c>
      <c r="AY29" s="183">
        <f t="shared" si="7"/>
        <v>137.4</v>
      </c>
      <c r="AZ29" s="358">
        <f t="shared" si="7"/>
        <v>137.65</v>
      </c>
      <c r="BA29" s="357">
        <f t="shared" si="7"/>
        <v>3299.6</v>
      </c>
      <c r="BB29" s="358">
        <f t="shared" si="7"/>
        <v>3134.8</v>
      </c>
      <c r="BC29" s="285">
        <f>SUM(BC23:BC28)</f>
        <v>0</v>
      </c>
    </row>
    <row r="30" spans="2:54" ht="54" customHeight="1">
      <c r="B30" s="37" t="s">
        <v>326</v>
      </c>
      <c r="C30" s="188"/>
      <c r="D30" s="280"/>
      <c r="E30" s="284"/>
      <c r="F30" s="189"/>
      <c r="G30" s="189"/>
      <c r="H30" s="280"/>
      <c r="I30" s="284"/>
      <c r="J30" s="189">
        <v>0.1</v>
      </c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280"/>
      <c r="Z30" s="90"/>
      <c r="AA30" s="214">
        <f>SUM(C30:Z30)</f>
        <v>0.1</v>
      </c>
      <c r="AB30" s="124">
        <v>2</v>
      </c>
      <c r="AC30" s="279"/>
      <c r="AD30" s="457"/>
      <c r="AE30" s="280"/>
      <c r="AF30" s="284"/>
      <c r="AG30" s="278">
        <v>1.6</v>
      </c>
      <c r="AH30" s="196"/>
      <c r="AI30" s="280"/>
      <c r="AJ30" s="281">
        <v>0.2</v>
      </c>
      <c r="AK30" s="390">
        <v>0.1</v>
      </c>
      <c r="AL30" s="283">
        <v>0.1</v>
      </c>
      <c r="AM30" s="284"/>
      <c r="AN30" s="41"/>
      <c r="AO30" s="284"/>
      <c r="AP30" s="280"/>
      <c r="AQ30" s="280"/>
      <c r="AR30" s="280"/>
      <c r="AS30" s="280"/>
      <c r="AT30" s="280"/>
      <c r="AU30" s="280"/>
      <c r="AV30" s="280"/>
      <c r="AW30" s="280"/>
      <c r="AX30" s="280"/>
      <c r="AY30" s="449">
        <f>SUM(AB30:AX30)</f>
        <v>4</v>
      </c>
      <c r="AZ30" s="270">
        <f>SUM(AY30,AA30)</f>
        <v>4.1</v>
      </c>
      <c r="BA30" s="95">
        <v>72</v>
      </c>
      <c r="BB30" s="95">
        <v>15.3</v>
      </c>
    </row>
    <row r="31" spans="2:54" ht="54" customHeight="1">
      <c r="B31" s="109" t="s">
        <v>246</v>
      </c>
      <c r="C31" s="450"/>
      <c r="D31" s="66"/>
      <c r="E31" s="70"/>
      <c r="F31" s="461"/>
      <c r="G31" s="461"/>
      <c r="H31" s="66"/>
      <c r="I31" s="70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66"/>
      <c r="Z31" s="66"/>
      <c r="AA31" s="214">
        <f>SUM(C31:Z31)</f>
        <v>0</v>
      </c>
      <c r="AB31" s="275">
        <v>0.5</v>
      </c>
      <c r="AC31" s="65">
        <v>0.2</v>
      </c>
      <c r="AD31" s="105"/>
      <c r="AE31" s="66"/>
      <c r="AF31" s="70"/>
      <c r="AG31" s="63">
        <v>0.6</v>
      </c>
      <c r="AH31" s="107"/>
      <c r="AI31" s="66"/>
      <c r="AJ31" s="67">
        <v>0.3</v>
      </c>
      <c r="AK31" s="211">
        <v>0.2</v>
      </c>
      <c r="AL31" s="69">
        <v>0.1</v>
      </c>
      <c r="AM31" s="70"/>
      <c r="AN31" s="70"/>
      <c r="AO31" s="70"/>
      <c r="AP31" s="66"/>
      <c r="AQ31" s="66"/>
      <c r="AR31" s="66"/>
      <c r="AS31" s="66"/>
      <c r="AT31" s="66"/>
      <c r="AU31" s="66"/>
      <c r="AV31" s="66"/>
      <c r="AW31" s="66"/>
      <c r="AX31" s="66"/>
      <c r="AY31" s="449">
        <f>SUM(AB31:AX31)</f>
        <v>1.9</v>
      </c>
      <c r="AZ31" s="270">
        <f>SUM(AY31,AA31)</f>
        <v>1.9</v>
      </c>
      <c r="BA31" s="73">
        <v>6.3</v>
      </c>
      <c r="BB31" s="73">
        <v>6.3</v>
      </c>
    </row>
    <row r="32" spans="2:54" ht="54" customHeight="1">
      <c r="B32" s="62" t="s">
        <v>403</v>
      </c>
      <c r="C32" s="450"/>
      <c r="D32" s="66"/>
      <c r="E32" s="70"/>
      <c r="F32" s="461"/>
      <c r="G32" s="461"/>
      <c r="H32" s="66"/>
      <c r="I32" s="70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66"/>
      <c r="Z32" s="66"/>
      <c r="AA32" s="214">
        <f>SUM(C32:Z32)</f>
        <v>0</v>
      </c>
      <c r="AB32" s="106">
        <v>0.1</v>
      </c>
      <c r="AC32" s="268">
        <v>0.1</v>
      </c>
      <c r="AD32" s="467"/>
      <c r="AE32" s="46"/>
      <c r="AF32" s="45"/>
      <c r="AG32" s="267">
        <v>0.5</v>
      </c>
      <c r="AH32" s="373"/>
      <c r="AI32" s="46"/>
      <c r="AJ32" s="42">
        <v>0.2</v>
      </c>
      <c r="AK32" s="205"/>
      <c r="AL32" s="44">
        <v>0.2</v>
      </c>
      <c r="AM32" s="45"/>
      <c r="AN32" s="45"/>
      <c r="AO32" s="45">
        <v>0.1</v>
      </c>
      <c r="AP32" s="46"/>
      <c r="AQ32" s="46"/>
      <c r="AR32" s="46"/>
      <c r="AS32" s="46"/>
      <c r="AT32" s="46"/>
      <c r="AU32" s="46"/>
      <c r="AV32" s="46"/>
      <c r="AW32" s="46"/>
      <c r="AX32" s="46"/>
      <c r="AY32" s="449">
        <f>SUM(AB32:AX32)</f>
        <v>1.2</v>
      </c>
      <c r="AZ32" s="270">
        <f>SUM(AY32,AA32)</f>
        <v>1.2</v>
      </c>
      <c r="BA32" s="95">
        <v>21</v>
      </c>
      <c r="BB32" s="95">
        <v>19</v>
      </c>
    </row>
    <row r="33" spans="2:54" ht="54" customHeight="1" thickBot="1">
      <c r="B33" s="75" t="s">
        <v>128</v>
      </c>
      <c r="C33" s="462">
        <f aca="true" t="shared" si="8" ref="C33:AH33">SUM(C30:C32)</f>
        <v>0</v>
      </c>
      <c r="D33" s="379">
        <f t="shared" si="8"/>
        <v>0</v>
      </c>
      <c r="E33" s="379">
        <f t="shared" si="8"/>
        <v>0</v>
      </c>
      <c r="F33" s="379">
        <f t="shared" si="8"/>
        <v>0</v>
      </c>
      <c r="G33" s="379">
        <f t="shared" si="8"/>
        <v>0</v>
      </c>
      <c r="H33" s="379">
        <f t="shared" si="8"/>
        <v>0</v>
      </c>
      <c r="I33" s="379">
        <f t="shared" si="8"/>
        <v>0</v>
      </c>
      <c r="J33" s="379">
        <f t="shared" si="8"/>
        <v>0.1</v>
      </c>
      <c r="K33" s="379">
        <f t="shared" si="8"/>
        <v>0</v>
      </c>
      <c r="L33" s="379">
        <f t="shared" si="8"/>
        <v>0</v>
      </c>
      <c r="M33" s="379">
        <f t="shared" si="8"/>
        <v>0</v>
      </c>
      <c r="N33" s="379">
        <f t="shared" si="8"/>
        <v>0</v>
      </c>
      <c r="O33" s="379">
        <f t="shared" si="8"/>
        <v>0</v>
      </c>
      <c r="P33" s="379">
        <f t="shared" si="8"/>
        <v>0</v>
      </c>
      <c r="Q33" s="379">
        <f t="shared" si="8"/>
        <v>0</v>
      </c>
      <c r="R33" s="379">
        <f t="shared" si="8"/>
        <v>0</v>
      </c>
      <c r="S33" s="379">
        <f t="shared" si="8"/>
        <v>0</v>
      </c>
      <c r="T33" s="379">
        <f t="shared" si="8"/>
        <v>0</v>
      </c>
      <c r="U33" s="379">
        <f t="shared" si="8"/>
        <v>0</v>
      </c>
      <c r="V33" s="379">
        <f t="shared" si="8"/>
        <v>0</v>
      </c>
      <c r="W33" s="379">
        <f t="shared" si="8"/>
        <v>0</v>
      </c>
      <c r="X33" s="379">
        <f t="shared" si="8"/>
        <v>0</v>
      </c>
      <c r="Y33" s="379">
        <f t="shared" si="8"/>
        <v>0</v>
      </c>
      <c r="Z33" s="379">
        <f t="shared" si="8"/>
        <v>0</v>
      </c>
      <c r="AA33" s="486">
        <f t="shared" si="8"/>
        <v>0.1</v>
      </c>
      <c r="AB33" s="462">
        <f t="shared" si="8"/>
        <v>2.6</v>
      </c>
      <c r="AC33" s="379">
        <f t="shared" si="8"/>
        <v>0.30000000000000004</v>
      </c>
      <c r="AD33" s="379">
        <f t="shared" si="8"/>
        <v>0</v>
      </c>
      <c r="AE33" s="379">
        <f t="shared" si="8"/>
        <v>0</v>
      </c>
      <c r="AF33" s="379">
        <f t="shared" si="8"/>
        <v>0</v>
      </c>
      <c r="AG33" s="379">
        <f t="shared" si="8"/>
        <v>2.7</v>
      </c>
      <c r="AH33" s="379">
        <f t="shared" si="8"/>
        <v>0</v>
      </c>
      <c r="AI33" s="379">
        <f aca="true" t="shared" si="9" ref="AI33:BB33">SUM(AI30:AI32)</f>
        <v>0</v>
      </c>
      <c r="AJ33" s="379">
        <f t="shared" si="9"/>
        <v>0.7</v>
      </c>
      <c r="AK33" s="487">
        <f t="shared" si="9"/>
        <v>0.30000000000000004</v>
      </c>
      <c r="AL33" s="462">
        <f t="shared" si="9"/>
        <v>0.4</v>
      </c>
      <c r="AM33" s="379">
        <f t="shared" si="9"/>
        <v>0</v>
      </c>
      <c r="AN33" s="379">
        <f t="shared" si="9"/>
        <v>0</v>
      </c>
      <c r="AO33" s="379">
        <f t="shared" si="9"/>
        <v>0.1</v>
      </c>
      <c r="AP33" s="379">
        <f t="shared" si="9"/>
        <v>0</v>
      </c>
      <c r="AQ33" s="379">
        <f t="shared" si="9"/>
        <v>0</v>
      </c>
      <c r="AR33" s="379">
        <f t="shared" si="9"/>
        <v>0</v>
      </c>
      <c r="AS33" s="379">
        <f t="shared" si="9"/>
        <v>0</v>
      </c>
      <c r="AT33" s="379">
        <f t="shared" si="9"/>
        <v>0</v>
      </c>
      <c r="AU33" s="379">
        <f t="shared" si="9"/>
        <v>0</v>
      </c>
      <c r="AV33" s="379">
        <f t="shared" si="9"/>
        <v>0</v>
      </c>
      <c r="AW33" s="379">
        <f t="shared" si="9"/>
        <v>0</v>
      </c>
      <c r="AX33" s="379">
        <f t="shared" si="9"/>
        <v>0</v>
      </c>
      <c r="AY33" s="487">
        <f t="shared" si="9"/>
        <v>7.1000000000000005</v>
      </c>
      <c r="AZ33" s="488">
        <f t="shared" si="9"/>
        <v>7.2</v>
      </c>
      <c r="BA33" s="488">
        <f t="shared" si="9"/>
        <v>99.3</v>
      </c>
      <c r="BB33" s="489">
        <f t="shared" si="9"/>
        <v>40.6</v>
      </c>
    </row>
    <row r="34" spans="2:54" ht="54" customHeight="1" thickBot="1">
      <c r="B34" s="122" t="s">
        <v>156</v>
      </c>
      <c r="C34" s="490">
        <f aca="true" t="shared" si="10" ref="C34:AH34">SUM(C33,C29,C24,C14,C12)</f>
        <v>0</v>
      </c>
      <c r="D34" s="491">
        <f t="shared" si="10"/>
        <v>0</v>
      </c>
      <c r="E34" s="491">
        <f t="shared" si="10"/>
        <v>0</v>
      </c>
      <c r="F34" s="491">
        <f t="shared" si="10"/>
        <v>0</v>
      </c>
      <c r="G34" s="491">
        <f t="shared" si="10"/>
        <v>0</v>
      </c>
      <c r="H34" s="491">
        <f t="shared" si="10"/>
        <v>0</v>
      </c>
      <c r="I34" s="491">
        <f t="shared" si="10"/>
        <v>0.4</v>
      </c>
      <c r="J34" s="491">
        <f t="shared" si="10"/>
        <v>5.85</v>
      </c>
      <c r="K34" s="491">
        <f t="shared" si="10"/>
        <v>0</v>
      </c>
      <c r="L34" s="491">
        <f t="shared" si="10"/>
        <v>0</v>
      </c>
      <c r="M34" s="491">
        <f t="shared" si="10"/>
        <v>0.30000000000000004</v>
      </c>
      <c r="N34" s="491">
        <f t="shared" si="10"/>
        <v>0</v>
      </c>
      <c r="O34" s="491">
        <f t="shared" si="10"/>
        <v>0</v>
      </c>
      <c r="P34" s="491">
        <f t="shared" si="10"/>
        <v>0</v>
      </c>
      <c r="Q34" s="491">
        <f t="shared" si="10"/>
        <v>0</v>
      </c>
      <c r="R34" s="491">
        <f t="shared" si="10"/>
        <v>0.30000000000000004</v>
      </c>
      <c r="S34" s="491">
        <f t="shared" si="10"/>
        <v>0</v>
      </c>
      <c r="T34" s="491">
        <f t="shared" si="10"/>
        <v>0</v>
      </c>
      <c r="U34" s="491">
        <f t="shared" si="10"/>
        <v>0</v>
      </c>
      <c r="V34" s="491">
        <f t="shared" si="10"/>
        <v>0</v>
      </c>
      <c r="W34" s="491">
        <f t="shared" si="10"/>
        <v>0</v>
      </c>
      <c r="X34" s="491">
        <f t="shared" si="10"/>
        <v>0</v>
      </c>
      <c r="Y34" s="491">
        <f t="shared" si="10"/>
        <v>0</v>
      </c>
      <c r="Z34" s="491">
        <f t="shared" si="10"/>
        <v>0</v>
      </c>
      <c r="AA34" s="492">
        <f t="shared" si="10"/>
        <v>6.85</v>
      </c>
      <c r="AB34" s="490">
        <f t="shared" si="10"/>
        <v>189.29999999999998</v>
      </c>
      <c r="AC34" s="491">
        <f t="shared" si="10"/>
        <v>0.8</v>
      </c>
      <c r="AD34" s="491">
        <f t="shared" si="10"/>
        <v>0</v>
      </c>
      <c r="AE34" s="491">
        <f t="shared" si="10"/>
        <v>0</v>
      </c>
      <c r="AF34" s="491">
        <f t="shared" si="10"/>
        <v>0</v>
      </c>
      <c r="AG34" s="491">
        <f t="shared" si="10"/>
        <v>103.9</v>
      </c>
      <c r="AH34" s="491">
        <f t="shared" si="10"/>
        <v>0</v>
      </c>
      <c r="AI34" s="491">
        <f aca="true" t="shared" si="11" ref="AI34:BB34">SUM(AI33,AI29,AI24,AI14,AI12)</f>
        <v>0</v>
      </c>
      <c r="AJ34" s="491">
        <f t="shared" si="11"/>
        <v>36.5</v>
      </c>
      <c r="AK34" s="492">
        <f t="shared" si="11"/>
        <v>3.4000000000000004</v>
      </c>
      <c r="AL34" s="490">
        <f t="shared" si="11"/>
        <v>11</v>
      </c>
      <c r="AM34" s="491">
        <f t="shared" si="11"/>
        <v>0</v>
      </c>
      <c r="AN34" s="491">
        <f t="shared" si="11"/>
        <v>1</v>
      </c>
      <c r="AO34" s="491">
        <f t="shared" si="11"/>
        <v>0.1</v>
      </c>
      <c r="AP34" s="491">
        <f t="shared" si="11"/>
        <v>0.4</v>
      </c>
      <c r="AQ34" s="491">
        <f t="shared" si="11"/>
        <v>0</v>
      </c>
      <c r="AR34" s="491">
        <f t="shared" si="11"/>
        <v>40.8</v>
      </c>
      <c r="AS34" s="491">
        <f t="shared" si="11"/>
        <v>0.8999999999999999</v>
      </c>
      <c r="AT34" s="491">
        <f t="shared" si="11"/>
        <v>0</v>
      </c>
      <c r="AU34" s="491">
        <f t="shared" si="11"/>
        <v>0</v>
      </c>
      <c r="AV34" s="491">
        <f t="shared" si="11"/>
        <v>0</v>
      </c>
      <c r="AW34" s="491">
        <f t="shared" si="11"/>
        <v>0</v>
      </c>
      <c r="AX34" s="491">
        <f t="shared" si="11"/>
        <v>0</v>
      </c>
      <c r="AY34" s="492">
        <f t="shared" si="11"/>
        <v>388.1</v>
      </c>
      <c r="AZ34" s="493">
        <f t="shared" si="11"/>
        <v>394.95000000000005</v>
      </c>
      <c r="BA34" s="493">
        <f t="shared" si="11"/>
        <v>8732.2</v>
      </c>
      <c r="BB34" s="494">
        <f t="shared" si="11"/>
        <v>8310.6</v>
      </c>
    </row>
    <row r="35" spans="2:54" ht="54" customHeight="1">
      <c r="B35" s="495"/>
      <c r="C35" s="3" t="s">
        <v>129</v>
      </c>
      <c r="D35" s="496"/>
      <c r="E35" s="496"/>
      <c r="F35" s="495"/>
      <c r="G35" s="495"/>
      <c r="H35" s="496"/>
      <c r="I35" s="496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6"/>
      <c r="Z35" s="496"/>
      <c r="AA35" s="495"/>
      <c r="AB35" s="496"/>
      <c r="AC35" s="496"/>
      <c r="AD35" s="496"/>
      <c r="AE35" s="496"/>
      <c r="AF35" s="496"/>
      <c r="AG35" s="496"/>
      <c r="AZ35" s="57"/>
      <c r="BA35" s="5"/>
      <c r="BB35" s="5"/>
    </row>
  </sheetData>
  <mergeCells count="14">
    <mergeCell ref="AB4:AK4"/>
    <mergeCell ref="AR5:AV5"/>
    <mergeCell ref="BA1:BB1"/>
    <mergeCell ref="AG5:AI5"/>
    <mergeCell ref="AO5:AQ5"/>
    <mergeCell ref="AB5:AF5"/>
    <mergeCell ref="AL5:AN5"/>
    <mergeCell ref="AJ5:AK5"/>
    <mergeCell ref="AL4:AY4"/>
    <mergeCell ref="C4:AA4"/>
    <mergeCell ref="C5:G5"/>
    <mergeCell ref="Y1:AA1"/>
    <mergeCell ref="V5:Z5"/>
    <mergeCell ref="I5:J5"/>
  </mergeCells>
  <printOptions horizontalCentered="1"/>
  <pageMargins left="0.1968503937007874" right="0.1968503937007874" top="0.3937007874015748" bottom="0.1968503937007874" header="0.1968503937007874" footer="0"/>
  <pageSetup horizontalDpi="600" verticalDpi="600" orientation="portrait" paperSize="9" scale="40" r:id="rId1"/>
  <colBreaks count="1" manualBreakCount="1">
    <brk id="37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U41"/>
  <sheetViews>
    <sheetView showOutlineSymbols="0" view="pageBreakPreview" zoomScale="50" zoomScaleNormal="87" zoomScaleSheetLayoutView="50" workbookViewId="0" topLeftCell="A28">
      <selection activeCell="O38" sqref="O38"/>
    </sheetView>
  </sheetViews>
  <sheetFormatPr defaultColWidth="9.00390625" defaultRowHeight="54" customHeight="1"/>
  <cols>
    <col min="1" max="1" width="1.625" style="294" customWidth="1"/>
    <col min="2" max="2" width="20.625" style="1" customWidth="1"/>
    <col min="3" max="3" width="10.625" style="1" customWidth="1"/>
    <col min="4" max="4" width="10.625" style="1" hidden="1" customWidth="1"/>
    <col min="5" max="6" width="10.625" style="1" customWidth="1"/>
    <col min="7" max="8" width="10.625" style="1" hidden="1" customWidth="1"/>
    <col min="9" max="9" width="10.625" style="1" customWidth="1"/>
    <col min="10" max="13" width="10.625" style="1" hidden="1" customWidth="1"/>
    <col min="14" max="15" width="10.625" style="1" customWidth="1"/>
    <col min="16" max="22" width="10.625" style="1" hidden="1" customWidth="1"/>
    <col min="23" max="23" width="10.625" style="1" customWidth="1"/>
    <col min="24" max="29" width="10.625" style="1" hidden="1" customWidth="1"/>
    <col min="30" max="30" width="10.625" style="1" customWidth="1"/>
    <col min="31" max="31" width="10.625" style="1" hidden="1" customWidth="1"/>
    <col min="32" max="32" width="10.625" style="1" customWidth="1"/>
    <col min="33" max="51" width="10.625" style="1" hidden="1" customWidth="1"/>
    <col min="52" max="52" width="10.625" style="1" customWidth="1"/>
    <col min="53" max="57" width="10.625" style="1" hidden="1" customWidth="1"/>
    <col min="58" max="58" width="10.625" style="1" customWidth="1"/>
    <col min="59" max="59" width="10.625" style="1" hidden="1" customWidth="1"/>
    <col min="60" max="60" width="10.625" style="1" customWidth="1"/>
    <col min="61" max="64" width="10.625" style="1" hidden="1" customWidth="1"/>
    <col min="65" max="65" width="10.625" style="1" customWidth="1"/>
    <col min="66" max="69" width="10.625" style="1" hidden="1" customWidth="1"/>
    <col min="70" max="74" width="10.625" style="1" customWidth="1"/>
    <col min="75" max="80" width="10.625" style="1" hidden="1" customWidth="1"/>
    <col min="81" max="82" width="10.625" style="1" customWidth="1"/>
    <col min="83" max="93" width="10.625" style="1" hidden="1" customWidth="1"/>
    <col min="94" max="94" width="11.00390625" style="1" customWidth="1"/>
    <col min="95" max="95" width="10.875" style="1" customWidth="1"/>
    <col min="96" max="98" width="15.625" style="1" customWidth="1"/>
    <col min="99" max="99" width="1.625" style="1" customWidth="1"/>
    <col min="100" max="100" width="8.75390625" style="1" customWidth="1"/>
    <col min="101" max="16384" width="10.75390625" style="1" customWidth="1"/>
  </cols>
  <sheetData>
    <row r="1" spans="1:99" ht="54" customHeight="1">
      <c r="A1" s="5"/>
      <c r="B1" s="5"/>
      <c r="AU1" s="2"/>
      <c r="AV1" s="2"/>
      <c r="AW1" s="2"/>
      <c r="AX1" s="2"/>
      <c r="AY1" s="2" t="s">
        <v>411</v>
      </c>
      <c r="CS1" s="1146"/>
      <c r="CT1" s="1146"/>
      <c r="CU1" s="3"/>
    </row>
    <row r="2" spans="1:94" ht="54" customHeight="1">
      <c r="A2" s="5"/>
      <c r="B2" s="497" t="s">
        <v>1</v>
      </c>
      <c r="CP2" s="5"/>
    </row>
    <row r="3" spans="1:96" ht="54" customHeight="1" thickBot="1">
      <c r="A3" s="5"/>
      <c r="B3" s="498" t="s">
        <v>412</v>
      </c>
      <c r="V3" s="7"/>
      <c r="BD3" s="292"/>
      <c r="BE3" s="292"/>
      <c r="BF3" s="292"/>
      <c r="BG3" s="5"/>
      <c r="CR3" s="8"/>
    </row>
    <row r="4" spans="2:98" ht="54" customHeight="1">
      <c r="B4" s="227"/>
      <c r="C4" s="456" t="s">
        <v>176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30"/>
      <c r="BA4" s="295" t="s">
        <v>177</v>
      </c>
      <c r="BB4" s="295"/>
      <c r="BC4" s="499"/>
      <c r="BD4" s="499"/>
      <c r="BE4" s="499"/>
      <c r="BF4" s="1092" t="s">
        <v>413</v>
      </c>
      <c r="BG4" s="1092"/>
      <c r="BH4" s="1092"/>
      <c r="BI4" s="1092"/>
      <c r="BJ4" s="1092"/>
      <c r="BK4" s="1092"/>
      <c r="BL4" s="1092"/>
      <c r="BM4" s="1092"/>
      <c r="BN4" s="1092"/>
      <c r="BO4" s="1092"/>
      <c r="BP4" s="1092"/>
      <c r="BQ4" s="1092"/>
      <c r="BR4" s="1093"/>
      <c r="BS4" s="1094" t="s">
        <v>413</v>
      </c>
      <c r="BT4" s="1095"/>
      <c r="BU4" s="1095"/>
      <c r="BV4" s="1095"/>
      <c r="BW4" s="1095"/>
      <c r="BX4" s="1095"/>
      <c r="BY4" s="1095"/>
      <c r="BZ4" s="1095"/>
      <c r="CA4" s="1095"/>
      <c r="CB4" s="1095"/>
      <c r="CC4" s="1095"/>
      <c r="CD4" s="1095"/>
      <c r="CE4" s="1095"/>
      <c r="CF4" s="1095"/>
      <c r="CG4" s="1095"/>
      <c r="CH4" s="1095"/>
      <c r="CI4" s="1095"/>
      <c r="CJ4" s="1095"/>
      <c r="CK4" s="1095"/>
      <c r="CL4" s="1095"/>
      <c r="CM4" s="1095"/>
      <c r="CN4" s="1095"/>
      <c r="CO4" s="1095"/>
      <c r="CP4" s="1095"/>
      <c r="CQ4" s="1096"/>
      <c r="CR4" s="10" t="s">
        <v>4</v>
      </c>
      <c r="CS4" s="11" t="s">
        <v>5</v>
      </c>
      <c r="CT4" s="11" t="s">
        <v>6</v>
      </c>
    </row>
    <row r="5" spans="2:98" ht="54" customHeight="1">
      <c r="B5" s="500" t="s">
        <v>7</v>
      </c>
      <c r="C5" s="1113" t="s">
        <v>178</v>
      </c>
      <c r="D5" s="1149"/>
      <c r="E5" s="331" t="s">
        <v>414</v>
      </c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429" t="s">
        <v>180</v>
      </c>
      <c r="W5" s="331" t="s">
        <v>180</v>
      </c>
      <c r="X5" s="305"/>
      <c r="Y5" s="305"/>
      <c r="Z5" s="305"/>
      <c r="AA5" s="305"/>
      <c r="AB5" s="305"/>
      <c r="AC5" s="305"/>
      <c r="AD5" s="305"/>
      <c r="AE5" s="305"/>
      <c r="AF5" s="305"/>
      <c r="AG5" s="501"/>
      <c r="AH5" s="501"/>
      <c r="AI5" s="501"/>
      <c r="AJ5" s="501"/>
      <c r="AK5" s="502"/>
      <c r="AL5" s="232" t="s">
        <v>415</v>
      </c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42"/>
      <c r="BA5" s="503" t="s">
        <v>178</v>
      </c>
      <c r="BB5" s="1113" t="s">
        <v>416</v>
      </c>
      <c r="BC5" s="305"/>
      <c r="BD5" s="305"/>
      <c r="BE5" s="305"/>
      <c r="BF5" s="305"/>
      <c r="BG5" s="305"/>
      <c r="BH5" s="305"/>
      <c r="BI5" s="305"/>
      <c r="BJ5" s="305"/>
      <c r="BK5" s="305"/>
      <c r="BL5" s="306"/>
      <c r="BM5" s="331" t="s">
        <v>180</v>
      </c>
      <c r="BN5" s="305"/>
      <c r="BO5" s="305"/>
      <c r="BP5" s="305"/>
      <c r="BQ5" s="305"/>
      <c r="BR5" s="1148"/>
      <c r="BS5" s="1113" t="s">
        <v>417</v>
      </c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504"/>
      <c r="CF5" s="504"/>
      <c r="CG5" s="504"/>
      <c r="CH5" s="505"/>
      <c r="CI5" s="232" t="s">
        <v>11</v>
      </c>
      <c r="CJ5" s="232"/>
      <c r="CK5" s="232"/>
      <c r="CL5" s="232"/>
      <c r="CM5" s="232"/>
      <c r="CN5" s="232"/>
      <c r="CO5" s="232"/>
      <c r="CP5" s="245"/>
      <c r="CQ5" s="242"/>
      <c r="CR5" s="14" t="s">
        <v>15</v>
      </c>
      <c r="CS5" s="15" t="s">
        <v>15</v>
      </c>
      <c r="CT5" s="15" t="s">
        <v>15</v>
      </c>
    </row>
    <row r="6" spans="2:98" ht="54" customHeight="1" thickBot="1">
      <c r="B6" s="506"/>
      <c r="C6" s="507" t="s">
        <v>503</v>
      </c>
      <c r="D6" s="31" t="s">
        <v>504</v>
      </c>
      <c r="E6" s="28" t="s">
        <v>418</v>
      </c>
      <c r="F6" s="261" t="s">
        <v>419</v>
      </c>
      <c r="G6" s="260" t="s">
        <v>420</v>
      </c>
      <c r="H6" s="261" t="s">
        <v>421</v>
      </c>
      <c r="I6" s="33" t="s">
        <v>422</v>
      </c>
      <c r="J6" s="31" t="s">
        <v>423</v>
      </c>
      <c r="K6" s="31" t="s">
        <v>424</v>
      </c>
      <c r="L6" s="33" t="s">
        <v>425</v>
      </c>
      <c r="M6" s="31" t="s">
        <v>426</v>
      </c>
      <c r="N6" s="31" t="s">
        <v>427</v>
      </c>
      <c r="O6" s="31" t="s">
        <v>428</v>
      </c>
      <c r="P6" s="508" t="s">
        <v>429</v>
      </c>
      <c r="Q6" s="509" t="s">
        <v>430</v>
      </c>
      <c r="R6" s="315" t="s">
        <v>431</v>
      </c>
      <c r="S6" s="510" t="s">
        <v>432</v>
      </c>
      <c r="T6" s="32" t="s">
        <v>433</v>
      </c>
      <c r="U6" s="511" t="s">
        <v>434</v>
      </c>
      <c r="V6" s="19" t="s">
        <v>435</v>
      </c>
      <c r="W6" s="31" t="s">
        <v>436</v>
      </c>
      <c r="X6" s="30" t="s">
        <v>437</v>
      </c>
      <c r="Y6" s="30" t="s">
        <v>438</v>
      </c>
      <c r="Z6" s="30" t="s">
        <v>439</v>
      </c>
      <c r="AA6" s="249" t="s">
        <v>440</v>
      </c>
      <c r="AB6" s="18" t="s">
        <v>441</v>
      </c>
      <c r="AC6" s="18" t="s">
        <v>442</v>
      </c>
      <c r="AD6" s="512" t="s">
        <v>443</v>
      </c>
      <c r="AE6" s="512" t="s">
        <v>444</v>
      </c>
      <c r="AF6" s="512" t="s">
        <v>445</v>
      </c>
      <c r="AG6" s="512" t="s">
        <v>446</v>
      </c>
      <c r="AH6" s="249" t="s">
        <v>447</v>
      </c>
      <c r="AI6" s="249" t="s">
        <v>448</v>
      </c>
      <c r="AJ6" s="249" t="s">
        <v>449</v>
      </c>
      <c r="AK6" s="249" t="s">
        <v>505</v>
      </c>
      <c r="AL6" s="17" t="s">
        <v>506</v>
      </c>
      <c r="AM6" s="17" t="s">
        <v>450</v>
      </c>
      <c r="AN6" s="445" t="s">
        <v>451</v>
      </c>
      <c r="AO6" s="17" t="s">
        <v>452</v>
      </c>
      <c r="AP6" s="17" t="s">
        <v>453</v>
      </c>
      <c r="AQ6" s="17" t="s">
        <v>454</v>
      </c>
      <c r="AR6" s="17" t="s">
        <v>455</v>
      </c>
      <c r="AS6" s="17" t="s">
        <v>456</v>
      </c>
      <c r="AT6" s="17" t="s">
        <v>457</v>
      </c>
      <c r="AU6" s="20" t="s">
        <v>458</v>
      </c>
      <c r="AV6" s="22" t="s">
        <v>507</v>
      </c>
      <c r="AW6" s="20" t="s">
        <v>459</v>
      </c>
      <c r="AX6" s="513" t="s">
        <v>460</v>
      </c>
      <c r="AY6" s="20" t="s">
        <v>461</v>
      </c>
      <c r="AZ6" s="24" t="s">
        <v>132</v>
      </c>
      <c r="BA6" s="514" t="s">
        <v>462</v>
      </c>
      <c r="BB6" s="311" t="s">
        <v>463</v>
      </c>
      <c r="BC6" s="18" t="s">
        <v>464</v>
      </c>
      <c r="BD6" s="18" t="s">
        <v>465</v>
      </c>
      <c r="BE6" s="19" t="s">
        <v>466</v>
      </c>
      <c r="BF6" s="28" t="s">
        <v>467</v>
      </c>
      <c r="BG6" s="28" t="s">
        <v>468</v>
      </c>
      <c r="BH6" s="263" t="s">
        <v>469</v>
      </c>
      <c r="BI6" s="263" t="s">
        <v>470</v>
      </c>
      <c r="BJ6" s="263" t="s">
        <v>471</v>
      </c>
      <c r="BK6" s="316" t="s">
        <v>472</v>
      </c>
      <c r="BL6" s="263" t="s">
        <v>473</v>
      </c>
      <c r="BM6" s="17" t="s">
        <v>474</v>
      </c>
      <c r="BN6" s="17" t="s">
        <v>475</v>
      </c>
      <c r="BO6" s="28" t="s">
        <v>476</v>
      </c>
      <c r="BP6" s="17" t="s">
        <v>477</v>
      </c>
      <c r="BQ6" s="19" t="s">
        <v>478</v>
      </c>
      <c r="BR6" s="515" t="s">
        <v>479</v>
      </c>
      <c r="BS6" s="516" t="s">
        <v>480</v>
      </c>
      <c r="BT6" s="20" t="s">
        <v>481</v>
      </c>
      <c r="BU6" s="28" t="s">
        <v>482</v>
      </c>
      <c r="BV6" s="29" t="s">
        <v>483</v>
      </c>
      <c r="BW6" s="29" t="s">
        <v>484</v>
      </c>
      <c r="BX6" s="28" t="s">
        <v>485</v>
      </c>
      <c r="BY6" s="28" t="s">
        <v>486</v>
      </c>
      <c r="BZ6" s="28" t="s">
        <v>487</v>
      </c>
      <c r="CA6" s="28" t="s">
        <v>488</v>
      </c>
      <c r="CB6" s="28" t="s">
        <v>489</v>
      </c>
      <c r="CC6" s="28" t="s">
        <v>490</v>
      </c>
      <c r="CD6" s="28" t="s">
        <v>491</v>
      </c>
      <c r="CE6" s="27" t="s">
        <v>492</v>
      </c>
      <c r="CF6" s="27" t="s">
        <v>508</v>
      </c>
      <c r="CG6" s="517" t="s">
        <v>493</v>
      </c>
      <c r="CH6" s="27" t="s">
        <v>494</v>
      </c>
      <c r="CI6" s="28" t="s">
        <v>495</v>
      </c>
      <c r="CJ6" s="263" t="s">
        <v>496</v>
      </c>
      <c r="CK6" s="263" t="s">
        <v>497</v>
      </c>
      <c r="CL6" s="264" t="s">
        <v>509</v>
      </c>
      <c r="CM6" s="263" t="s">
        <v>498</v>
      </c>
      <c r="CN6" s="263" t="s">
        <v>499</v>
      </c>
      <c r="CO6" s="263" t="s">
        <v>500</v>
      </c>
      <c r="CP6" s="521" t="s">
        <v>64</v>
      </c>
      <c r="CQ6" s="34" t="s">
        <v>126</v>
      </c>
      <c r="CR6" s="35" t="s">
        <v>510</v>
      </c>
      <c r="CS6" s="36" t="s">
        <v>511</v>
      </c>
      <c r="CT6" s="36" t="s">
        <v>511</v>
      </c>
    </row>
    <row r="7" spans="2:98" ht="54" customHeight="1">
      <c r="B7" s="56" t="s">
        <v>141</v>
      </c>
      <c r="C7" s="522"/>
      <c r="D7" s="523"/>
      <c r="E7" s="524"/>
      <c r="F7" s="525" t="s">
        <v>512</v>
      </c>
      <c r="G7" s="526"/>
      <c r="H7" s="527"/>
      <c r="I7" s="528"/>
      <c r="J7" s="523"/>
      <c r="K7" s="529"/>
      <c r="L7" s="530"/>
      <c r="M7" s="523"/>
      <c r="N7" s="523"/>
      <c r="O7" s="523"/>
      <c r="P7" s="531"/>
      <c r="Q7" s="532"/>
      <c r="R7" s="533"/>
      <c r="S7" s="528"/>
      <c r="T7" s="534"/>
      <c r="U7" s="535"/>
      <c r="V7" s="536"/>
      <c r="W7" s="523"/>
      <c r="X7" s="529"/>
      <c r="Y7" s="529"/>
      <c r="Z7" s="529"/>
      <c r="AA7" s="537"/>
      <c r="AB7" s="537"/>
      <c r="AC7" s="537"/>
      <c r="AD7" s="538"/>
      <c r="AE7" s="538"/>
      <c r="AF7" s="538"/>
      <c r="AG7" s="538"/>
      <c r="AH7" s="537"/>
      <c r="AI7" s="537"/>
      <c r="AJ7" s="537"/>
      <c r="AK7" s="537"/>
      <c r="AL7" s="539"/>
      <c r="AM7" s="539"/>
      <c r="AN7" s="540"/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41"/>
      <c r="AZ7" s="449">
        <f>SUM(C7:AY7)</f>
        <v>0</v>
      </c>
      <c r="BA7" s="542"/>
      <c r="BB7" s="543"/>
      <c r="BC7" s="537"/>
      <c r="BD7" s="537"/>
      <c r="BE7" s="536"/>
      <c r="BF7" s="544">
        <v>0.06</v>
      </c>
      <c r="BG7" s="524"/>
      <c r="BH7" s="523"/>
      <c r="BI7" s="523"/>
      <c r="BJ7" s="523"/>
      <c r="BK7" s="523"/>
      <c r="BL7" s="523"/>
      <c r="BM7" s="537"/>
      <c r="BN7" s="537"/>
      <c r="BO7" s="545"/>
      <c r="BP7" s="546"/>
      <c r="BQ7" s="541"/>
      <c r="BR7" s="547"/>
      <c r="BS7" s="548"/>
      <c r="BT7" s="546"/>
      <c r="BU7" s="524"/>
      <c r="BV7" s="549"/>
      <c r="BW7" s="549"/>
      <c r="BX7" s="524"/>
      <c r="BY7" s="524"/>
      <c r="BZ7" s="524"/>
      <c r="CA7" s="524"/>
      <c r="CB7" s="524"/>
      <c r="CC7" s="524"/>
      <c r="CD7" s="524"/>
      <c r="CE7" s="550"/>
      <c r="CF7" s="550"/>
      <c r="CG7" s="550"/>
      <c r="CH7" s="550"/>
      <c r="CI7" s="524"/>
      <c r="CJ7" s="524"/>
      <c r="CK7" s="523"/>
      <c r="CL7" s="551"/>
      <c r="CM7" s="523"/>
      <c r="CN7" s="523"/>
      <c r="CO7" s="523"/>
      <c r="CP7" s="552">
        <v>0.26</v>
      </c>
      <c r="CQ7" s="553">
        <f>SUM(BA7:CP7)</f>
        <v>0.32</v>
      </c>
      <c r="CR7" s="554">
        <f>SUM(CQ7,AZ7)</f>
        <v>0.32</v>
      </c>
      <c r="CS7" s="555" t="s">
        <v>513</v>
      </c>
      <c r="CT7" s="555" t="s">
        <v>513</v>
      </c>
    </row>
    <row r="8" spans="1:98" s="371" customFormat="1" ht="54" customHeight="1">
      <c r="A8" s="317"/>
      <c r="B8" s="402" t="s">
        <v>144</v>
      </c>
      <c r="C8" s="556"/>
      <c r="D8" s="557"/>
      <c r="E8" s="558"/>
      <c r="F8" s="559">
        <v>1.09</v>
      </c>
      <c r="G8" s="560"/>
      <c r="H8" s="561"/>
      <c r="I8" s="562"/>
      <c r="J8" s="558"/>
      <c r="K8" s="563"/>
      <c r="L8" s="564"/>
      <c r="M8" s="558"/>
      <c r="N8" s="558"/>
      <c r="O8" s="558"/>
      <c r="P8" s="565"/>
      <c r="Q8" s="566"/>
      <c r="R8" s="566"/>
      <c r="S8" s="562"/>
      <c r="T8" s="567"/>
      <c r="U8" s="567"/>
      <c r="V8" s="568"/>
      <c r="W8" s="557"/>
      <c r="X8" s="569"/>
      <c r="Y8" s="569"/>
      <c r="Z8" s="569"/>
      <c r="AA8" s="568"/>
      <c r="AB8" s="568"/>
      <c r="AC8" s="568"/>
      <c r="AD8" s="570"/>
      <c r="AE8" s="570"/>
      <c r="AF8" s="570"/>
      <c r="AG8" s="570"/>
      <c r="AH8" s="568"/>
      <c r="AI8" s="568"/>
      <c r="AJ8" s="568"/>
      <c r="AK8" s="568"/>
      <c r="AL8" s="571"/>
      <c r="AM8" s="571"/>
      <c r="AN8" s="572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3"/>
      <c r="AZ8" s="449">
        <f>SUM(C8:AY8)</f>
        <v>1.09</v>
      </c>
      <c r="BA8" s="574"/>
      <c r="BB8" s="575"/>
      <c r="BC8" s="568"/>
      <c r="BD8" s="568"/>
      <c r="BE8" s="568"/>
      <c r="BF8" s="576">
        <v>0.26</v>
      </c>
      <c r="BG8" s="557"/>
      <c r="BH8" s="576">
        <v>0.18</v>
      </c>
      <c r="BI8" s="557"/>
      <c r="BJ8" s="557"/>
      <c r="BK8" s="557"/>
      <c r="BL8" s="557"/>
      <c r="BM8" s="568"/>
      <c r="BN8" s="568"/>
      <c r="BO8" s="569"/>
      <c r="BP8" s="577"/>
      <c r="BQ8" s="573"/>
      <c r="BR8" s="578"/>
      <c r="BS8" s="575"/>
      <c r="BT8" s="571"/>
      <c r="BU8" s="557"/>
      <c r="BV8" s="579"/>
      <c r="BW8" s="579"/>
      <c r="BX8" s="580"/>
      <c r="BY8" s="580"/>
      <c r="BZ8" s="580"/>
      <c r="CA8" s="557"/>
      <c r="CB8" s="580"/>
      <c r="CC8" s="580"/>
      <c r="CD8" s="580"/>
      <c r="CE8" s="581"/>
      <c r="CF8" s="581"/>
      <c r="CG8" s="581"/>
      <c r="CH8" s="581"/>
      <c r="CI8" s="580"/>
      <c r="CJ8" s="580"/>
      <c r="CK8" s="558"/>
      <c r="CL8" s="582"/>
      <c r="CM8" s="558"/>
      <c r="CN8" s="558"/>
      <c r="CO8" s="557"/>
      <c r="CP8" s="576"/>
      <c r="CQ8" s="214">
        <f>SUM(BA8:CP8)</f>
        <v>0.44</v>
      </c>
      <c r="CR8" s="583">
        <f>SUM(CQ8,AZ8)</f>
        <v>1.53</v>
      </c>
      <c r="CS8" s="584">
        <v>24</v>
      </c>
      <c r="CT8" s="584">
        <v>22.2</v>
      </c>
    </row>
    <row r="9" spans="1:98" s="58" customFormat="1" ht="54" customHeight="1" thickBot="1">
      <c r="A9" s="317"/>
      <c r="B9" s="585" t="s">
        <v>147</v>
      </c>
      <c r="C9" s="52">
        <f aca="true" t="shared" si="0" ref="C9:AH9">SUM(C7:C8)</f>
        <v>0</v>
      </c>
      <c r="D9" s="53">
        <f t="shared" si="0"/>
        <v>0</v>
      </c>
      <c r="E9" s="53">
        <f t="shared" si="0"/>
        <v>0</v>
      </c>
      <c r="F9" s="53">
        <f t="shared" si="0"/>
        <v>1.09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3">
        <f t="shared" si="0"/>
        <v>0</v>
      </c>
      <c r="Q9" s="53">
        <f t="shared" si="0"/>
        <v>0</v>
      </c>
      <c r="R9" s="53">
        <f t="shared" si="0"/>
        <v>0</v>
      </c>
      <c r="S9" s="53">
        <f t="shared" si="0"/>
        <v>0</v>
      </c>
      <c r="T9" s="53">
        <f t="shared" si="0"/>
        <v>0</v>
      </c>
      <c r="U9" s="53">
        <f t="shared" si="0"/>
        <v>0</v>
      </c>
      <c r="V9" s="53">
        <f t="shared" si="0"/>
        <v>0</v>
      </c>
      <c r="W9" s="53">
        <f t="shared" si="0"/>
        <v>0</v>
      </c>
      <c r="X9" s="53">
        <f t="shared" si="0"/>
        <v>0</v>
      </c>
      <c r="Y9" s="53">
        <f t="shared" si="0"/>
        <v>0</v>
      </c>
      <c r="Z9" s="53">
        <f t="shared" si="0"/>
        <v>0</v>
      </c>
      <c r="AA9" s="53">
        <f t="shared" si="0"/>
        <v>0</v>
      </c>
      <c r="AB9" s="53">
        <f t="shared" si="0"/>
        <v>0</v>
      </c>
      <c r="AC9" s="53">
        <f t="shared" si="0"/>
        <v>0</v>
      </c>
      <c r="AD9" s="53">
        <f t="shared" si="0"/>
        <v>0</v>
      </c>
      <c r="AE9" s="53">
        <f t="shared" si="0"/>
        <v>0</v>
      </c>
      <c r="AF9" s="53">
        <f t="shared" si="0"/>
        <v>0</v>
      </c>
      <c r="AG9" s="53">
        <f t="shared" si="0"/>
        <v>0</v>
      </c>
      <c r="AH9" s="53">
        <f t="shared" si="0"/>
        <v>0</v>
      </c>
      <c r="AI9" s="53">
        <f aca="true" t="shared" si="1" ref="AI9:AY9">SUM(AI7:AI8)</f>
        <v>0</v>
      </c>
      <c r="AJ9" s="53">
        <f t="shared" si="1"/>
        <v>0</v>
      </c>
      <c r="AK9" s="53">
        <f t="shared" si="1"/>
        <v>0</v>
      </c>
      <c r="AL9" s="53">
        <f t="shared" si="1"/>
        <v>0</v>
      </c>
      <c r="AM9" s="53">
        <f t="shared" si="1"/>
        <v>0</v>
      </c>
      <c r="AN9" s="53">
        <f t="shared" si="1"/>
        <v>0</v>
      </c>
      <c r="AO9" s="53">
        <f t="shared" si="1"/>
        <v>0</v>
      </c>
      <c r="AP9" s="53">
        <f t="shared" si="1"/>
        <v>0</v>
      </c>
      <c r="AQ9" s="53">
        <f t="shared" si="1"/>
        <v>0</v>
      </c>
      <c r="AR9" s="53">
        <f t="shared" si="1"/>
        <v>0</v>
      </c>
      <c r="AS9" s="53">
        <f t="shared" si="1"/>
        <v>0</v>
      </c>
      <c r="AT9" s="53">
        <f t="shared" si="1"/>
        <v>0</v>
      </c>
      <c r="AU9" s="53">
        <f t="shared" si="1"/>
        <v>0</v>
      </c>
      <c r="AV9" s="53">
        <f t="shared" si="1"/>
        <v>0</v>
      </c>
      <c r="AW9" s="53">
        <f t="shared" si="1"/>
        <v>0</v>
      </c>
      <c r="AX9" s="53">
        <f t="shared" si="1"/>
        <v>0</v>
      </c>
      <c r="AY9" s="53">
        <f t="shared" si="1"/>
        <v>0</v>
      </c>
      <c r="AZ9" s="209">
        <f>SUM(C9:AY9)</f>
        <v>1.09</v>
      </c>
      <c r="BA9" s="52">
        <f aca="true" t="shared" si="2" ref="BA9:CP9">SUM(BA7:BA8)</f>
        <v>0</v>
      </c>
      <c r="BB9" s="126">
        <f t="shared" si="2"/>
        <v>0</v>
      </c>
      <c r="BC9" s="53">
        <f t="shared" si="2"/>
        <v>0</v>
      </c>
      <c r="BD9" s="53">
        <f t="shared" si="2"/>
        <v>0</v>
      </c>
      <c r="BE9" s="53">
        <f t="shared" si="2"/>
        <v>0</v>
      </c>
      <c r="BF9" s="53">
        <f t="shared" si="2"/>
        <v>0.32</v>
      </c>
      <c r="BG9" s="53">
        <f t="shared" si="2"/>
        <v>0</v>
      </c>
      <c r="BH9" s="53">
        <f t="shared" si="2"/>
        <v>0.18</v>
      </c>
      <c r="BI9" s="53">
        <f t="shared" si="2"/>
        <v>0</v>
      </c>
      <c r="BJ9" s="53">
        <f t="shared" si="2"/>
        <v>0</v>
      </c>
      <c r="BK9" s="53">
        <f t="shared" si="2"/>
        <v>0</v>
      </c>
      <c r="BL9" s="53">
        <f t="shared" si="2"/>
        <v>0</v>
      </c>
      <c r="BM9" s="53">
        <f t="shared" si="2"/>
        <v>0</v>
      </c>
      <c r="BN9" s="53">
        <f t="shared" si="2"/>
        <v>0</v>
      </c>
      <c r="BO9" s="53">
        <f t="shared" si="2"/>
        <v>0</v>
      </c>
      <c r="BP9" s="53">
        <f t="shared" si="2"/>
        <v>0</v>
      </c>
      <c r="BQ9" s="53">
        <f t="shared" si="2"/>
        <v>0</v>
      </c>
      <c r="BR9" s="209">
        <f t="shared" si="2"/>
        <v>0</v>
      </c>
      <c r="BS9" s="126">
        <f t="shared" si="2"/>
        <v>0</v>
      </c>
      <c r="BT9" s="53">
        <f t="shared" si="2"/>
        <v>0</v>
      </c>
      <c r="BU9" s="53">
        <f t="shared" si="2"/>
        <v>0</v>
      </c>
      <c r="BV9" s="53">
        <f t="shared" si="2"/>
        <v>0</v>
      </c>
      <c r="BW9" s="53">
        <f t="shared" si="2"/>
        <v>0</v>
      </c>
      <c r="BX9" s="53">
        <f t="shared" si="2"/>
        <v>0</v>
      </c>
      <c r="BY9" s="53">
        <f t="shared" si="2"/>
        <v>0</v>
      </c>
      <c r="BZ9" s="53">
        <f t="shared" si="2"/>
        <v>0</v>
      </c>
      <c r="CA9" s="53">
        <f t="shared" si="2"/>
        <v>0</v>
      </c>
      <c r="CB9" s="53">
        <f t="shared" si="2"/>
        <v>0</v>
      </c>
      <c r="CC9" s="53">
        <f t="shared" si="2"/>
        <v>0</v>
      </c>
      <c r="CD9" s="53">
        <f t="shared" si="2"/>
        <v>0</v>
      </c>
      <c r="CE9" s="53">
        <f t="shared" si="2"/>
        <v>0</v>
      </c>
      <c r="CF9" s="53">
        <f t="shared" si="2"/>
        <v>0</v>
      </c>
      <c r="CG9" s="53">
        <f t="shared" si="2"/>
        <v>0</v>
      </c>
      <c r="CH9" s="53">
        <f t="shared" si="2"/>
        <v>0</v>
      </c>
      <c r="CI9" s="53">
        <f t="shared" si="2"/>
        <v>0</v>
      </c>
      <c r="CJ9" s="53">
        <f t="shared" si="2"/>
        <v>0</v>
      </c>
      <c r="CK9" s="53">
        <f t="shared" si="2"/>
        <v>0</v>
      </c>
      <c r="CL9" s="53">
        <f t="shared" si="2"/>
        <v>0</v>
      </c>
      <c r="CM9" s="53">
        <f t="shared" si="2"/>
        <v>0</v>
      </c>
      <c r="CN9" s="53">
        <f t="shared" si="2"/>
        <v>0</v>
      </c>
      <c r="CO9" s="53">
        <f t="shared" si="2"/>
        <v>0</v>
      </c>
      <c r="CP9" s="53">
        <f t="shared" si="2"/>
        <v>0.26</v>
      </c>
      <c r="CQ9" s="209">
        <f>SUM(BA9:CP9)</f>
        <v>0.76</v>
      </c>
      <c r="CR9" s="586">
        <f>SUM(CQ9,AZ9)</f>
        <v>1.85</v>
      </c>
      <c r="CS9" s="587">
        <f>SUM(CS8)</f>
        <v>24</v>
      </c>
      <c r="CT9" s="587">
        <f>SUM(CT8)</f>
        <v>22.2</v>
      </c>
    </row>
    <row r="10" spans="2:98" ht="54" customHeight="1">
      <c r="B10" s="225" t="s">
        <v>148</v>
      </c>
      <c r="C10" s="124">
        <v>0.2</v>
      </c>
      <c r="D10" s="279"/>
      <c r="E10" s="457">
        <v>0.5</v>
      </c>
      <c r="F10" s="279">
        <v>0.8</v>
      </c>
      <c r="G10" s="196"/>
      <c r="H10" s="279"/>
      <c r="I10" s="278"/>
      <c r="J10" s="279"/>
      <c r="K10" s="278"/>
      <c r="L10" s="279"/>
      <c r="M10" s="279"/>
      <c r="N10" s="279"/>
      <c r="O10" s="279"/>
      <c r="P10" s="196"/>
      <c r="Q10" s="320"/>
      <c r="R10" s="278"/>
      <c r="S10" s="278"/>
      <c r="T10" s="196"/>
      <c r="U10" s="279"/>
      <c r="V10" s="196"/>
      <c r="W10" s="279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320"/>
      <c r="AZ10" s="449">
        <v>1.5</v>
      </c>
      <c r="BA10" s="341"/>
      <c r="BB10" s="452"/>
      <c r="BC10" s="278"/>
      <c r="BD10" s="278"/>
      <c r="BE10" s="196"/>
      <c r="BF10" s="457">
        <v>0.3</v>
      </c>
      <c r="BG10" s="457"/>
      <c r="BH10" s="279"/>
      <c r="BI10" s="279"/>
      <c r="BJ10" s="279"/>
      <c r="BK10" s="279"/>
      <c r="BL10" s="279"/>
      <c r="BM10" s="278"/>
      <c r="BN10" s="278"/>
      <c r="BO10" s="196"/>
      <c r="BP10" s="457"/>
      <c r="BQ10" s="320"/>
      <c r="BR10" s="588">
        <v>0.2</v>
      </c>
      <c r="BS10" s="341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279"/>
      <c r="CL10" s="279"/>
      <c r="CM10" s="279"/>
      <c r="CN10" s="279"/>
      <c r="CO10" s="279"/>
      <c r="CP10" s="320"/>
      <c r="CQ10" s="269">
        <v>0.6</v>
      </c>
      <c r="CR10" s="589">
        <v>2.1</v>
      </c>
      <c r="CS10" s="590">
        <v>28.5</v>
      </c>
      <c r="CT10" s="590">
        <v>28</v>
      </c>
    </row>
    <row r="11" spans="1:98" s="58" customFormat="1" ht="54" customHeight="1">
      <c r="A11" s="317"/>
      <c r="B11" s="56" t="s">
        <v>149</v>
      </c>
      <c r="C11" s="591"/>
      <c r="D11" s="592"/>
      <c r="E11" s="592">
        <v>10</v>
      </c>
      <c r="F11" s="559"/>
      <c r="G11" s="593"/>
      <c r="H11" s="559"/>
      <c r="I11" s="594"/>
      <c r="J11" s="592"/>
      <c r="K11" s="592"/>
      <c r="L11" s="595"/>
      <c r="M11" s="592"/>
      <c r="N11" s="592"/>
      <c r="O11" s="592"/>
      <c r="P11" s="595"/>
      <c r="Q11" s="596"/>
      <c r="R11" s="596"/>
      <c r="S11" s="594"/>
      <c r="T11" s="594"/>
      <c r="U11" s="594"/>
      <c r="V11" s="597"/>
      <c r="W11" s="592">
        <v>4.5</v>
      </c>
      <c r="X11" s="592"/>
      <c r="Y11" s="592"/>
      <c r="Z11" s="592"/>
      <c r="AA11" s="597"/>
      <c r="AB11" s="597"/>
      <c r="AC11" s="597"/>
      <c r="AD11" s="598"/>
      <c r="AE11" s="598"/>
      <c r="AF11" s="598"/>
      <c r="AG11" s="598"/>
      <c r="AH11" s="597"/>
      <c r="AI11" s="597"/>
      <c r="AJ11" s="597"/>
      <c r="AK11" s="597"/>
      <c r="AL11" s="597"/>
      <c r="AM11" s="597"/>
      <c r="AN11" s="599"/>
      <c r="AO11" s="597"/>
      <c r="AP11" s="597"/>
      <c r="AQ11" s="597"/>
      <c r="AR11" s="597"/>
      <c r="AS11" s="597"/>
      <c r="AT11" s="597"/>
      <c r="AU11" s="597"/>
      <c r="AV11" s="597"/>
      <c r="AW11" s="597"/>
      <c r="AX11" s="573"/>
      <c r="AY11" s="573"/>
      <c r="AZ11" s="449">
        <f aca="true" t="shared" si="3" ref="AZ11:AZ17">SUM(C11:AY11)</f>
        <v>14.5</v>
      </c>
      <c r="BA11" s="600"/>
      <c r="BB11" s="601"/>
      <c r="BC11" s="597"/>
      <c r="BD11" s="597"/>
      <c r="BE11" s="597"/>
      <c r="BF11" s="592">
        <v>2.5</v>
      </c>
      <c r="BG11" s="592"/>
      <c r="BH11" s="592"/>
      <c r="BI11" s="592"/>
      <c r="BJ11" s="592"/>
      <c r="BK11" s="592"/>
      <c r="BL11" s="592"/>
      <c r="BM11" s="597"/>
      <c r="BN11" s="597"/>
      <c r="BO11" s="592"/>
      <c r="BP11" s="597"/>
      <c r="BQ11" s="597"/>
      <c r="BR11" s="602">
        <v>1</v>
      </c>
      <c r="BS11" s="601"/>
      <c r="BT11" s="597"/>
      <c r="BU11" s="592">
        <v>5</v>
      </c>
      <c r="BV11" s="595">
        <v>4.3</v>
      </c>
      <c r="BW11" s="595"/>
      <c r="BX11" s="592"/>
      <c r="BY11" s="592"/>
      <c r="BZ11" s="592"/>
      <c r="CA11" s="592"/>
      <c r="CB11" s="592"/>
      <c r="CC11" s="592"/>
      <c r="CD11" s="592"/>
      <c r="CE11" s="603"/>
      <c r="CF11" s="603"/>
      <c r="CG11" s="603"/>
      <c r="CH11" s="603"/>
      <c r="CI11" s="592"/>
      <c r="CJ11" s="592"/>
      <c r="CK11" s="592"/>
      <c r="CL11" s="594"/>
      <c r="CM11" s="592"/>
      <c r="CN11" s="592"/>
      <c r="CO11" s="592"/>
      <c r="CP11" s="558"/>
      <c r="CQ11" s="553">
        <f aca="true" t="shared" si="4" ref="CQ11:CQ16">SUM(BA11:CP11)</f>
        <v>12.8</v>
      </c>
      <c r="CR11" s="583">
        <f aca="true" t="shared" si="5" ref="CR11:CR16">SUM(CQ11,AZ11)</f>
        <v>27.3</v>
      </c>
      <c r="CS11" s="604">
        <v>256</v>
      </c>
      <c r="CT11" s="604">
        <v>231</v>
      </c>
    </row>
    <row r="12" spans="1:98" s="58" customFormat="1" ht="54" customHeight="1">
      <c r="A12" s="317"/>
      <c r="B12" s="224" t="s">
        <v>150</v>
      </c>
      <c r="C12" s="605"/>
      <c r="D12" s="592"/>
      <c r="E12" s="592"/>
      <c r="F12" s="559">
        <v>0.9</v>
      </c>
      <c r="G12" s="593"/>
      <c r="H12" s="559"/>
      <c r="I12" s="594"/>
      <c r="J12" s="592"/>
      <c r="K12" s="592"/>
      <c r="L12" s="595"/>
      <c r="M12" s="592"/>
      <c r="N12" s="592"/>
      <c r="O12" s="592"/>
      <c r="P12" s="595"/>
      <c r="Q12" s="596"/>
      <c r="R12" s="596"/>
      <c r="S12" s="594"/>
      <c r="T12" s="594"/>
      <c r="U12" s="594"/>
      <c r="V12" s="597"/>
      <c r="W12" s="592">
        <v>0.4</v>
      </c>
      <c r="X12" s="592"/>
      <c r="Y12" s="592"/>
      <c r="Z12" s="592"/>
      <c r="AA12" s="597"/>
      <c r="AB12" s="597"/>
      <c r="AC12" s="597"/>
      <c r="AD12" s="597">
        <v>0.9</v>
      </c>
      <c r="AE12" s="598"/>
      <c r="AF12" s="598"/>
      <c r="AG12" s="598"/>
      <c r="AH12" s="597"/>
      <c r="AI12" s="597"/>
      <c r="AJ12" s="597"/>
      <c r="AK12" s="597"/>
      <c r="AL12" s="597"/>
      <c r="AM12" s="597"/>
      <c r="AN12" s="599"/>
      <c r="AO12" s="597"/>
      <c r="AP12" s="597"/>
      <c r="AQ12" s="597"/>
      <c r="AR12" s="597"/>
      <c r="AS12" s="597"/>
      <c r="AT12" s="597"/>
      <c r="AU12" s="597"/>
      <c r="AV12" s="597"/>
      <c r="AW12" s="597"/>
      <c r="AX12" s="573"/>
      <c r="AY12" s="573"/>
      <c r="AZ12" s="449">
        <f t="shared" si="3"/>
        <v>2.2</v>
      </c>
      <c r="BA12" s="606"/>
      <c r="BB12" s="601"/>
      <c r="BC12" s="597"/>
      <c r="BD12" s="597"/>
      <c r="BE12" s="597"/>
      <c r="BF12" s="592">
        <v>0.1</v>
      </c>
      <c r="BG12" s="592"/>
      <c r="BH12" s="592"/>
      <c r="BI12" s="592"/>
      <c r="BJ12" s="592"/>
      <c r="BK12" s="592"/>
      <c r="BL12" s="592"/>
      <c r="BM12" s="597">
        <v>1</v>
      </c>
      <c r="BN12" s="597"/>
      <c r="BO12" s="592"/>
      <c r="BP12" s="597"/>
      <c r="BQ12" s="597"/>
      <c r="BR12" s="602">
        <v>0.2</v>
      </c>
      <c r="BS12" s="601"/>
      <c r="BT12" s="597"/>
      <c r="BU12" s="592">
        <v>2.1</v>
      </c>
      <c r="BV12" s="595">
        <v>1</v>
      </c>
      <c r="BW12" s="595"/>
      <c r="BX12" s="592"/>
      <c r="BY12" s="592"/>
      <c r="BZ12" s="592"/>
      <c r="CA12" s="592"/>
      <c r="CB12" s="592"/>
      <c r="CC12" s="592"/>
      <c r="CD12" s="592"/>
      <c r="CE12" s="603"/>
      <c r="CF12" s="603"/>
      <c r="CG12" s="603"/>
      <c r="CH12" s="603"/>
      <c r="CI12" s="592"/>
      <c r="CJ12" s="592"/>
      <c r="CK12" s="592"/>
      <c r="CL12" s="594"/>
      <c r="CM12" s="592"/>
      <c r="CN12" s="592"/>
      <c r="CO12" s="592"/>
      <c r="CP12" s="558"/>
      <c r="CQ12" s="214">
        <f t="shared" si="4"/>
        <v>4.4</v>
      </c>
      <c r="CR12" s="554">
        <f t="shared" si="5"/>
        <v>6.6000000000000005</v>
      </c>
      <c r="CS12" s="607">
        <v>72.5</v>
      </c>
      <c r="CT12" s="607">
        <v>72.5</v>
      </c>
    </row>
    <row r="13" spans="2:98" ht="54" customHeight="1" thickBot="1">
      <c r="B13" s="585" t="s">
        <v>151</v>
      </c>
      <c r="C13" s="52">
        <f aca="true" t="shared" si="6" ref="C13:AH13">SUM(C10:C12)</f>
        <v>0.2</v>
      </c>
      <c r="D13" s="53">
        <f t="shared" si="6"/>
        <v>0</v>
      </c>
      <c r="E13" s="53">
        <f t="shared" si="6"/>
        <v>10.5</v>
      </c>
      <c r="F13" s="53">
        <f t="shared" si="6"/>
        <v>1.7000000000000002</v>
      </c>
      <c r="G13" s="53">
        <f t="shared" si="6"/>
        <v>0</v>
      </c>
      <c r="H13" s="53">
        <f t="shared" si="6"/>
        <v>0</v>
      </c>
      <c r="I13" s="53">
        <f t="shared" si="6"/>
        <v>0</v>
      </c>
      <c r="J13" s="53">
        <f t="shared" si="6"/>
        <v>0</v>
      </c>
      <c r="K13" s="53">
        <f t="shared" si="6"/>
        <v>0</v>
      </c>
      <c r="L13" s="53">
        <f t="shared" si="6"/>
        <v>0</v>
      </c>
      <c r="M13" s="53">
        <f t="shared" si="6"/>
        <v>0</v>
      </c>
      <c r="N13" s="53">
        <f t="shared" si="6"/>
        <v>0</v>
      </c>
      <c r="O13" s="53">
        <f t="shared" si="6"/>
        <v>0</v>
      </c>
      <c r="P13" s="53">
        <f t="shared" si="6"/>
        <v>0</v>
      </c>
      <c r="Q13" s="53">
        <f t="shared" si="6"/>
        <v>0</v>
      </c>
      <c r="R13" s="53">
        <f t="shared" si="6"/>
        <v>0</v>
      </c>
      <c r="S13" s="53">
        <f t="shared" si="6"/>
        <v>0</v>
      </c>
      <c r="T13" s="53">
        <f t="shared" si="6"/>
        <v>0</v>
      </c>
      <c r="U13" s="53">
        <f t="shared" si="6"/>
        <v>0</v>
      </c>
      <c r="V13" s="53">
        <f t="shared" si="6"/>
        <v>0</v>
      </c>
      <c r="W13" s="53">
        <f t="shared" si="6"/>
        <v>4.9</v>
      </c>
      <c r="X13" s="53">
        <f t="shared" si="6"/>
        <v>0</v>
      </c>
      <c r="Y13" s="53">
        <f t="shared" si="6"/>
        <v>0</v>
      </c>
      <c r="Z13" s="53">
        <f t="shared" si="6"/>
        <v>0</v>
      </c>
      <c r="AA13" s="53">
        <f t="shared" si="6"/>
        <v>0</v>
      </c>
      <c r="AB13" s="53">
        <f t="shared" si="6"/>
        <v>0</v>
      </c>
      <c r="AC13" s="53">
        <f t="shared" si="6"/>
        <v>0</v>
      </c>
      <c r="AD13" s="53">
        <f t="shared" si="6"/>
        <v>0.9</v>
      </c>
      <c r="AE13" s="53">
        <f t="shared" si="6"/>
        <v>0</v>
      </c>
      <c r="AF13" s="53">
        <f t="shared" si="6"/>
        <v>0</v>
      </c>
      <c r="AG13" s="53">
        <f t="shared" si="6"/>
        <v>0</v>
      </c>
      <c r="AH13" s="53">
        <f t="shared" si="6"/>
        <v>0</v>
      </c>
      <c r="AI13" s="53">
        <f aca="true" t="shared" si="7" ref="AI13:AY13">SUM(AI10:AI12)</f>
        <v>0</v>
      </c>
      <c r="AJ13" s="53">
        <f t="shared" si="7"/>
        <v>0</v>
      </c>
      <c r="AK13" s="53">
        <f t="shared" si="7"/>
        <v>0</v>
      </c>
      <c r="AL13" s="53">
        <f t="shared" si="7"/>
        <v>0</v>
      </c>
      <c r="AM13" s="53">
        <f t="shared" si="7"/>
        <v>0</v>
      </c>
      <c r="AN13" s="53">
        <f t="shared" si="7"/>
        <v>0</v>
      </c>
      <c r="AO13" s="53">
        <f t="shared" si="7"/>
        <v>0</v>
      </c>
      <c r="AP13" s="53">
        <f t="shared" si="7"/>
        <v>0</v>
      </c>
      <c r="AQ13" s="53">
        <f t="shared" si="7"/>
        <v>0</v>
      </c>
      <c r="AR13" s="53">
        <f t="shared" si="7"/>
        <v>0</v>
      </c>
      <c r="AS13" s="53">
        <f t="shared" si="7"/>
        <v>0</v>
      </c>
      <c r="AT13" s="53">
        <f t="shared" si="7"/>
        <v>0</v>
      </c>
      <c r="AU13" s="53">
        <f t="shared" si="7"/>
        <v>0</v>
      </c>
      <c r="AV13" s="53">
        <f t="shared" si="7"/>
        <v>0</v>
      </c>
      <c r="AW13" s="53">
        <f t="shared" si="7"/>
        <v>0</v>
      </c>
      <c r="AX13" s="53">
        <f t="shared" si="7"/>
        <v>0</v>
      </c>
      <c r="AY13" s="53">
        <f t="shared" si="7"/>
        <v>0</v>
      </c>
      <c r="AZ13" s="209">
        <f t="shared" si="3"/>
        <v>18.199999999999996</v>
      </c>
      <c r="BA13" s="52">
        <f aca="true" t="shared" si="8" ref="BA13:CP13">SUM(BA10:BA12)</f>
        <v>0</v>
      </c>
      <c r="BB13" s="126">
        <f t="shared" si="8"/>
        <v>0</v>
      </c>
      <c r="BC13" s="53">
        <f t="shared" si="8"/>
        <v>0</v>
      </c>
      <c r="BD13" s="53">
        <f t="shared" si="8"/>
        <v>0</v>
      </c>
      <c r="BE13" s="53">
        <f t="shared" si="8"/>
        <v>0</v>
      </c>
      <c r="BF13" s="53">
        <f t="shared" si="8"/>
        <v>2.9</v>
      </c>
      <c r="BG13" s="53">
        <f t="shared" si="8"/>
        <v>0</v>
      </c>
      <c r="BH13" s="53">
        <f t="shared" si="8"/>
        <v>0</v>
      </c>
      <c r="BI13" s="53">
        <f t="shared" si="8"/>
        <v>0</v>
      </c>
      <c r="BJ13" s="53">
        <f t="shared" si="8"/>
        <v>0</v>
      </c>
      <c r="BK13" s="53">
        <f t="shared" si="8"/>
        <v>0</v>
      </c>
      <c r="BL13" s="53">
        <f t="shared" si="8"/>
        <v>0</v>
      </c>
      <c r="BM13" s="53">
        <f t="shared" si="8"/>
        <v>1</v>
      </c>
      <c r="BN13" s="53">
        <f t="shared" si="8"/>
        <v>0</v>
      </c>
      <c r="BO13" s="53">
        <f t="shared" si="8"/>
        <v>0</v>
      </c>
      <c r="BP13" s="53">
        <f t="shared" si="8"/>
        <v>0</v>
      </c>
      <c r="BQ13" s="53">
        <f t="shared" si="8"/>
        <v>0</v>
      </c>
      <c r="BR13" s="209">
        <f t="shared" si="8"/>
        <v>1.4</v>
      </c>
      <c r="BS13" s="126">
        <f t="shared" si="8"/>
        <v>0</v>
      </c>
      <c r="BT13" s="53">
        <f t="shared" si="8"/>
        <v>0</v>
      </c>
      <c r="BU13" s="53">
        <f t="shared" si="8"/>
        <v>7.1</v>
      </c>
      <c r="BV13" s="53">
        <f t="shared" si="8"/>
        <v>5.3</v>
      </c>
      <c r="BW13" s="53">
        <f t="shared" si="8"/>
        <v>0</v>
      </c>
      <c r="BX13" s="53">
        <f t="shared" si="8"/>
        <v>0</v>
      </c>
      <c r="BY13" s="53">
        <f t="shared" si="8"/>
        <v>0</v>
      </c>
      <c r="BZ13" s="53">
        <f t="shared" si="8"/>
        <v>0</v>
      </c>
      <c r="CA13" s="53">
        <f t="shared" si="8"/>
        <v>0</v>
      </c>
      <c r="CB13" s="53">
        <f t="shared" si="8"/>
        <v>0</v>
      </c>
      <c r="CC13" s="53">
        <f t="shared" si="8"/>
        <v>0</v>
      </c>
      <c r="CD13" s="53">
        <f t="shared" si="8"/>
        <v>0</v>
      </c>
      <c r="CE13" s="53">
        <f t="shared" si="8"/>
        <v>0</v>
      </c>
      <c r="CF13" s="53">
        <f t="shared" si="8"/>
        <v>0</v>
      </c>
      <c r="CG13" s="53">
        <f t="shared" si="8"/>
        <v>0</v>
      </c>
      <c r="CH13" s="53">
        <f t="shared" si="8"/>
        <v>0</v>
      </c>
      <c r="CI13" s="53">
        <f t="shared" si="8"/>
        <v>0</v>
      </c>
      <c r="CJ13" s="53">
        <f t="shared" si="8"/>
        <v>0</v>
      </c>
      <c r="CK13" s="53">
        <f t="shared" si="8"/>
        <v>0</v>
      </c>
      <c r="CL13" s="53">
        <f t="shared" si="8"/>
        <v>0</v>
      </c>
      <c r="CM13" s="53">
        <f t="shared" si="8"/>
        <v>0</v>
      </c>
      <c r="CN13" s="53">
        <f t="shared" si="8"/>
        <v>0</v>
      </c>
      <c r="CO13" s="53">
        <f t="shared" si="8"/>
        <v>0</v>
      </c>
      <c r="CP13" s="53">
        <f t="shared" si="8"/>
        <v>0</v>
      </c>
      <c r="CQ13" s="209">
        <f t="shared" si="4"/>
        <v>17.7</v>
      </c>
      <c r="CR13" s="586">
        <f t="shared" si="5"/>
        <v>35.89999999999999</v>
      </c>
      <c r="CS13" s="55">
        <f>SUM(CS10:CS12)</f>
        <v>357</v>
      </c>
      <c r="CT13" s="55">
        <f>SUM(CT10:CT12)</f>
        <v>331.5</v>
      </c>
    </row>
    <row r="14" spans="1:98" s="58" customFormat="1" ht="54" customHeight="1">
      <c r="A14" s="317"/>
      <c r="B14" s="56" t="s">
        <v>139</v>
      </c>
      <c r="C14" s="522"/>
      <c r="D14" s="523"/>
      <c r="E14" s="524"/>
      <c r="F14" s="527"/>
      <c r="G14" s="526"/>
      <c r="H14" s="527"/>
      <c r="I14" s="528"/>
      <c r="J14" s="523"/>
      <c r="K14" s="529"/>
      <c r="L14" s="530"/>
      <c r="M14" s="523"/>
      <c r="N14" s="523"/>
      <c r="O14" s="523"/>
      <c r="P14" s="531"/>
      <c r="Q14" s="532"/>
      <c r="R14" s="533"/>
      <c r="S14" s="528"/>
      <c r="T14" s="534"/>
      <c r="U14" s="535"/>
      <c r="V14" s="536"/>
      <c r="W14" s="523"/>
      <c r="X14" s="529"/>
      <c r="Y14" s="529"/>
      <c r="Z14" s="529"/>
      <c r="AA14" s="537"/>
      <c r="AB14" s="537"/>
      <c r="AC14" s="537"/>
      <c r="AD14" s="538"/>
      <c r="AE14" s="538"/>
      <c r="AF14" s="538"/>
      <c r="AG14" s="538"/>
      <c r="AH14" s="537"/>
      <c r="AI14" s="537"/>
      <c r="AJ14" s="537"/>
      <c r="AK14" s="537"/>
      <c r="AL14" s="539"/>
      <c r="AM14" s="539"/>
      <c r="AN14" s="540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41"/>
      <c r="AZ14" s="449">
        <f t="shared" si="3"/>
        <v>0</v>
      </c>
      <c r="BA14" s="542"/>
      <c r="BB14" s="543"/>
      <c r="BC14" s="537"/>
      <c r="BD14" s="537"/>
      <c r="BE14" s="536"/>
      <c r="BF14" s="524"/>
      <c r="BG14" s="524"/>
      <c r="BH14" s="523"/>
      <c r="BI14" s="523"/>
      <c r="BJ14" s="523"/>
      <c r="BK14" s="523"/>
      <c r="BL14" s="523"/>
      <c r="BM14" s="537"/>
      <c r="BN14" s="537"/>
      <c r="BO14" s="545"/>
      <c r="BP14" s="546"/>
      <c r="BQ14" s="541"/>
      <c r="BR14" s="547"/>
      <c r="BS14" s="548"/>
      <c r="BT14" s="546"/>
      <c r="BU14" s="524"/>
      <c r="BV14" s="549"/>
      <c r="BW14" s="549"/>
      <c r="BX14" s="524"/>
      <c r="BY14" s="524"/>
      <c r="BZ14" s="524"/>
      <c r="CA14" s="524"/>
      <c r="CB14" s="524"/>
      <c r="CC14" s="524"/>
      <c r="CD14" s="524"/>
      <c r="CE14" s="550"/>
      <c r="CF14" s="550"/>
      <c r="CG14" s="550"/>
      <c r="CH14" s="550"/>
      <c r="CI14" s="524"/>
      <c r="CJ14" s="524"/>
      <c r="CK14" s="523"/>
      <c r="CL14" s="551"/>
      <c r="CM14" s="523"/>
      <c r="CN14" s="523"/>
      <c r="CO14" s="523"/>
      <c r="CP14" s="552">
        <v>0.2</v>
      </c>
      <c r="CQ14" s="553">
        <f t="shared" si="4"/>
        <v>0.2</v>
      </c>
      <c r="CR14" s="554">
        <f t="shared" si="5"/>
        <v>0.2</v>
      </c>
      <c r="CS14" s="555" t="s">
        <v>514</v>
      </c>
      <c r="CT14" s="555" t="s">
        <v>514</v>
      </c>
    </row>
    <row r="15" spans="1:98" s="58" customFormat="1" ht="54" customHeight="1" thickBot="1">
      <c r="A15" s="317"/>
      <c r="B15" s="585" t="s">
        <v>140</v>
      </c>
      <c r="C15" s="52">
        <f aca="true" t="shared" si="9" ref="C15:AH15">SUM(C14:C14)</f>
        <v>0</v>
      </c>
      <c r="D15" s="53">
        <f t="shared" si="9"/>
        <v>0</v>
      </c>
      <c r="E15" s="53">
        <f t="shared" si="9"/>
        <v>0</v>
      </c>
      <c r="F15" s="53">
        <f t="shared" si="9"/>
        <v>0</v>
      </c>
      <c r="G15" s="53">
        <f t="shared" si="9"/>
        <v>0</v>
      </c>
      <c r="H15" s="53">
        <f t="shared" si="9"/>
        <v>0</v>
      </c>
      <c r="I15" s="53">
        <f t="shared" si="9"/>
        <v>0</v>
      </c>
      <c r="J15" s="53">
        <f t="shared" si="9"/>
        <v>0</v>
      </c>
      <c r="K15" s="53">
        <f t="shared" si="9"/>
        <v>0</v>
      </c>
      <c r="L15" s="53">
        <f t="shared" si="9"/>
        <v>0</v>
      </c>
      <c r="M15" s="53">
        <f t="shared" si="9"/>
        <v>0</v>
      </c>
      <c r="N15" s="53">
        <f t="shared" si="9"/>
        <v>0</v>
      </c>
      <c r="O15" s="53">
        <f t="shared" si="9"/>
        <v>0</v>
      </c>
      <c r="P15" s="53">
        <f t="shared" si="9"/>
        <v>0</v>
      </c>
      <c r="Q15" s="53">
        <f t="shared" si="9"/>
        <v>0</v>
      </c>
      <c r="R15" s="53">
        <f t="shared" si="9"/>
        <v>0</v>
      </c>
      <c r="S15" s="53">
        <f t="shared" si="9"/>
        <v>0</v>
      </c>
      <c r="T15" s="53">
        <f t="shared" si="9"/>
        <v>0</v>
      </c>
      <c r="U15" s="53">
        <f t="shared" si="9"/>
        <v>0</v>
      </c>
      <c r="V15" s="53">
        <f t="shared" si="9"/>
        <v>0</v>
      </c>
      <c r="W15" s="53">
        <f t="shared" si="9"/>
        <v>0</v>
      </c>
      <c r="X15" s="53">
        <f t="shared" si="9"/>
        <v>0</v>
      </c>
      <c r="Y15" s="53">
        <f t="shared" si="9"/>
        <v>0</v>
      </c>
      <c r="Z15" s="53">
        <f t="shared" si="9"/>
        <v>0</v>
      </c>
      <c r="AA15" s="53">
        <f t="shared" si="9"/>
        <v>0</v>
      </c>
      <c r="AB15" s="53">
        <f t="shared" si="9"/>
        <v>0</v>
      </c>
      <c r="AC15" s="53">
        <f t="shared" si="9"/>
        <v>0</v>
      </c>
      <c r="AD15" s="53">
        <f t="shared" si="9"/>
        <v>0</v>
      </c>
      <c r="AE15" s="53">
        <f t="shared" si="9"/>
        <v>0</v>
      </c>
      <c r="AF15" s="53">
        <f t="shared" si="9"/>
        <v>0</v>
      </c>
      <c r="AG15" s="53">
        <f t="shared" si="9"/>
        <v>0</v>
      </c>
      <c r="AH15" s="53">
        <f t="shared" si="9"/>
        <v>0</v>
      </c>
      <c r="AI15" s="53">
        <f aca="true" t="shared" si="10" ref="AI15:AY15">SUM(AI14:AI14)</f>
        <v>0</v>
      </c>
      <c r="AJ15" s="53">
        <f t="shared" si="10"/>
        <v>0</v>
      </c>
      <c r="AK15" s="53">
        <f t="shared" si="10"/>
        <v>0</v>
      </c>
      <c r="AL15" s="53">
        <f t="shared" si="10"/>
        <v>0</v>
      </c>
      <c r="AM15" s="53">
        <f t="shared" si="10"/>
        <v>0</v>
      </c>
      <c r="AN15" s="53">
        <f t="shared" si="10"/>
        <v>0</v>
      </c>
      <c r="AO15" s="53">
        <f t="shared" si="10"/>
        <v>0</v>
      </c>
      <c r="AP15" s="53">
        <f t="shared" si="10"/>
        <v>0</v>
      </c>
      <c r="AQ15" s="53">
        <f t="shared" si="10"/>
        <v>0</v>
      </c>
      <c r="AR15" s="53">
        <f t="shared" si="10"/>
        <v>0</v>
      </c>
      <c r="AS15" s="53">
        <f t="shared" si="10"/>
        <v>0</v>
      </c>
      <c r="AT15" s="53">
        <f t="shared" si="10"/>
        <v>0</v>
      </c>
      <c r="AU15" s="53">
        <f t="shared" si="10"/>
        <v>0</v>
      </c>
      <c r="AV15" s="53">
        <f t="shared" si="10"/>
        <v>0</v>
      </c>
      <c r="AW15" s="53">
        <f t="shared" si="10"/>
        <v>0</v>
      </c>
      <c r="AX15" s="53">
        <f t="shared" si="10"/>
        <v>0</v>
      </c>
      <c r="AY15" s="53">
        <f t="shared" si="10"/>
        <v>0</v>
      </c>
      <c r="AZ15" s="209">
        <f t="shared" si="3"/>
        <v>0</v>
      </c>
      <c r="BA15" s="52">
        <f aca="true" t="shared" si="11" ref="BA15:CP15">SUM(BA14:BA14)</f>
        <v>0</v>
      </c>
      <c r="BB15" s="126">
        <f t="shared" si="11"/>
        <v>0</v>
      </c>
      <c r="BC15" s="53">
        <f t="shared" si="11"/>
        <v>0</v>
      </c>
      <c r="BD15" s="53">
        <f t="shared" si="11"/>
        <v>0</v>
      </c>
      <c r="BE15" s="53">
        <f t="shared" si="11"/>
        <v>0</v>
      </c>
      <c r="BF15" s="53">
        <f t="shared" si="11"/>
        <v>0</v>
      </c>
      <c r="BG15" s="53">
        <f t="shared" si="11"/>
        <v>0</v>
      </c>
      <c r="BH15" s="53">
        <f t="shared" si="11"/>
        <v>0</v>
      </c>
      <c r="BI15" s="53">
        <f t="shared" si="11"/>
        <v>0</v>
      </c>
      <c r="BJ15" s="53">
        <f t="shared" si="11"/>
        <v>0</v>
      </c>
      <c r="BK15" s="53">
        <f t="shared" si="11"/>
        <v>0</v>
      </c>
      <c r="BL15" s="53">
        <f t="shared" si="11"/>
        <v>0</v>
      </c>
      <c r="BM15" s="53">
        <f t="shared" si="11"/>
        <v>0</v>
      </c>
      <c r="BN15" s="53">
        <f t="shared" si="11"/>
        <v>0</v>
      </c>
      <c r="BO15" s="53">
        <f t="shared" si="11"/>
        <v>0</v>
      </c>
      <c r="BP15" s="53">
        <f t="shared" si="11"/>
        <v>0</v>
      </c>
      <c r="BQ15" s="53">
        <f t="shared" si="11"/>
        <v>0</v>
      </c>
      <c r="BR15" s="209">
        <f t="shared" si="11"/>
        <v>0</v>
      </c>
      <c r="BS15" s="126">
        <f t="shared" si="11"/>
        <v>0</v>
      </c>
      <c r="BT15" s="53">
        <f t="shared" si="11"/>
        <v>0</v>
      </c>
      <c r="BU15" s="53">
        <f t="shared" si="11"/>
        <v>0</v>
      </c>
      <c r="BV15" s="53">
        <f t="shared" si="11"/>
        <v>0</v>
      </c>
      <c r="BW15" s="53">
        <f t="shared" si="11"/>
        <v>0</v>
      </c>
      <c r="BX15" s="53">
        <f t="shared" si="11"/>
        <v>0</v>
      </c>
      <c r="BY15" s="53">
        <f t="shared" si="11"/>
        <v>0</v>
      </c>
      <c r="BZ15" s="53">
        <f t="shared" si="11"/>
        <v>0</v>
      </c>
      <c r="CA15" s="53">
        <f t="shared" si="11"/>
        <v>0</v>
      </c>
      <c r="CB15" s="53">
        <f t="shared" si="11"/>
        <v>0</v>
      </c>
      <c r="CC15" s="53">
        <f t="shared" si="11"/>
        <v>0</v>
      </c>
      <c r="CD15" s="53">
        <f t="shared" si="11"/>
        <v>0</v>
      </c>
      <c r="CE15" s="53">
        <f t="shared" si="11"/>
        <v>0</v>
      </c>
      <c r="CF15" s="53">
        <f t="shared" si="11"/>
        <v>0</v>
      </c>
      <c r="CG15" s="53">
        <f t="shared" si="11"/>
        <v>0</v>
      </c>
      <c r="CH15" s="53">
        <f t="shared" si="11"/>
        <v>0</v>
      </c>
      <c r="CI15" s="53">
        <f t="shared" si="11"/>
        <v>0</v>
      </c>
      <c r="CJ15" s="53">
        <f t="shared" si="11"/>
        <v>0</v>
      </c>
      <c r="CK15" s="53">
        <f t="shared" si="11"/>
        <v>0</v>
      </c>
      <c r="CL15" s="53">
        <f t="shared" si="11"/>
        <v>0</v>
      </c>
      <c r="CM15" s="53">
        <f t="shared" si="11"/>
        <v>0</v>
      </c>
      <c r="CN15" s="53">
        <f t="shared" si="11"/>
        <v>0</v>
      </c>
      <c r="CO15" s="53">
        <f t="shared" si="11"/>
        <v>0</v>
      </c>
      <c r="CP15" s="53">
        <f t="shared" si="11"/>
        <v>0.2</v>
      </c>
      <c r="CQ15" s="209">
        <f t="shared" si="4"/>
        <v>0.2</v>
      </c>
      <c r="CR15" s="586">
        <f t="shared" si="5"/>
        <v>0.2</v>
      </c>
      <c r="CS15" s="608" t="s">
        <v>501</v>
      </c>
      <c r="CT15" s="608" t="s">
        <v>501</v>
      </c>
    </row>
    <row r="16" spans="2:98" ht="54" customHeight="1">
      <c r="B16" s="56" t="s">
        <v>134</v>
      </c>
      <c r="C16" s="609"/>
      <c r="D16" s="523"/>
      <c r="E16" s="524"/>
      <c r="F16" s="527"/>
      <c r="G16" s="526"/>
      <c r="H16" s="527"/>
      <c r="I16" s="528"/>
      <c r="J16" s="523"/>
      <c r="K16" s="529"/>
      <c r="L16" s="530"/>
      <c r="M16" s="523"/>
      <c r="N16" s="523"/>
      <c r="O16" s="523"/>
      <c r="P16" s="531"/>
      <c r="Q16" s="610"/>
      <c r="R16" s="611"/>
      <c r="S16" s="528"/>
      <c r="T16" s="534"/>
      <c r="U16" s="551"/>
      <c r="V16" s="536"/>
      <c r="W16" s="523"/>
      <c r="X16" s="529"/>
      <c r="Y16" s="529"/>
      <c r="Z16" s="529"/>
      <c r="AA16" s="537"/>
      <c r="AB16" s="537"/>
      <c r="AC16" s="537"/>
      <c r="AD16" s="538"/>
      <c r="AE16" s="538"/>
      <c r="AF16" s="538"/>
      <c r="AG16" s="538"/>
      <c r="AH16" s="537"/>
      <c r="AI16" s="537"/>
      <c r="AJ16" s="537"/>
      <c r="AK16" s="537"/>
      <c r="AL16" s="539"/>
      <c r="AM16" s="539"/>
      <c r="AN16" s="540"/>
      <c r="AO16" s="539"/>
      <c r="AP16" s="539"/>
      <c r="AQ16" s="539"/>
      <c r="AR16" s="539"/>
      <c r="AS16" s="539"/>
      <c r="AT16" s="539"/>
      <c r="AU16" s="539"/>
      <c r="AV16" s="539"/>
      <c r="AW16" s="539"/>
      <c r="AX16" s="539"/>
      <c r="AY16" s="612"/>
      <c r="AZ16" s="553">
        <f t="shared" si="3"/>
        <v>0</v>
      </c>
      <c r="BA16" s="542"/>
      <c r="BB16" s="543"/>
      <c r="BC16" s="537"/>
      <c r="BD16" s="537"/>
      <c r="BE16" s="536"/>
      <c r="BF16" s="524"/>
      <c r="BG16" s="524"/>
      <c r="BH16" s="523"/>
      <c r="BI16" s="523"/>
      <c r="BJ16" s="523"/>
      <c r="BK16" s="523"/>
      <c r="BL16" s="523"/>
      <c r="BM16" s="537"/>
      <c r="BN16" s="537"/>
      <c r="BO16" s="545"/>
      <c r="BP16" s="546"/>
      <c r="BQ16" s="612"/>
      <c r="BR16" s="613"/>
      <c r="BS16" s="548"/>
      <c r="BT16" s="546"/>
      <c r="BU16" s="524"/>
      <c r="BV16" s="549"/>
      <c r="BW16" s="549"/>
      <c r="BX16" s="524"/>
      <c r="BY16" s="524"/>
      <c r="BZ16" s="524"/>
      <c r="CA16" s="524"/>
      <c r="CB16" s="524"/>
      <c r="CC16" s="524"/>
      <c r="CD16" s="524"/>
      <c r="CE16" s="550"/>
      <c r="CF16" s="550"/>
      <c r="CG16" s="550"/>
      <c r="CH16" s="550"/>
      <c r="CI16" s="524"/>
      <c r="CJ16" s="524"/>
      <c r="CK16" s="523"/>
      <c r="CL16" s="551"/>
      <c r="CM16" s="523"/>
      <c r="CN16" s="523"/>
      <c r="CO16" s="523"/>
      <c r="CP16" s="614">
        <v>0.3</v>
      </c>
      <c r="CQ16" s="269">
        <f t="shared" si="4"/>
        <v>0.3</v>
      </c>
      <c r="CR16" s="554">
        <f t="shared" si="5"/>
        <v>0.3</v>
      </c>
      <c r="CS16" s="555">
        <v>2.7</v>
      </c>
      <c r="CT16" s="555">
        <v>2.5</v>
      </c>
    </row>
    <row r="17" spans="2:98" ht="54" customHeight="1">
      <c r="B17" s="615" t="s">
        <v>243</v>
      </c>
      <c r="C17" s="591"/>
      <c r="D17" s="592"/>
      <c r="E17" s="616"/>
      <c r="F17" s="559"/>
      <c r="G17" s="617"/>
      <c r="H17" s="559"/>
      <c r="I17" s="618"/>
      <c r="J17" s="592"/>
      <c r="K17" s="618"/>
      <c r="L17" s="592"/>
      <c r="M17" s="592"/>
      <c r="N17" s="592"/>
      <c r="O17" s="592"/>
      <c r="P17" s="619"/>
      <c r="Q17" s="592"/>
      <c r="R17" s="618"/>
      <c r="S17" s="618"/>
      <c r="T17" s="619"/>
      <c r="U17" s="618"/>
      <c r="V17" s="620"/>
      <c r="W17" s="592"/>
      <c r="X17" s="618"/>
      <c r="Y17" s="618"/>
      <c r="Z17" s="618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214">
        <f t="shared" si="3"/>
        <v>0</v>
      </c>
      <c r="BA17" s="606"/>
      <c r="BB17" s="601"/>
      <c r="BC17" s="621"/>
      <c r="BD17" s="621"/>
      <c r="BE17" s="620"/>
      <c r="BF17" s="616">
        <v>0.2</v>
      </c>
      <c r="BG17" s="616"/>
      <c r="BH17" s="592">
        <v>0.2</v>
      </c>
      <c r="BI17" s="592"/>
      <c r="BJ17" s="592"/>
      <c r="BK17" s="592"/>
      <c r="BL17" s="592"/>
      <c r="BM17" s="621">
        <v>0.1</v>
      </c>
      <c r="BN17" s="621"/>
      <c r="BO17" s="619"/>
      <c r="BP17" s="622"/>
      <c r="BQ17" s="597"/>
      <c r="BR17" s="623"/>
      <c r="BS17" s="624"/>
      <c r="BT17" s="622"/>
      <c r="BU17" s="616"/>
      <c r="BV17" s="616">
        <v>0.2</v>
      </c>
      <c r="BW17" s="616"/>
      <c r="BX17" s="616"/>
      <c r="BY17" s="616"/>
      <c r="BZ17" s="616"/>
      <c r="CA17" s="616"/>
      <c r="CB17" s="616"/>
      <c r="CC17" s="616"/>
      <c r="CD17" s="616"/>
      <c r="CE17" s="616"/>
      <c r="CF17" s="616"/>
      <c r="CG17" s="616"/>
      <c r="CH17" s="616"/>
      <c r="CI17" s="616"/>
      <c r="CJ17" s="616"/>
      <c r="CK17" s="592"/>
      <c r="CL17" s="592"/>
      <c r="CM17" s="592"/>
      <c r="CN17" s="592"/>
      <c r="CO17" s="592"/>
      <c r="CP17" s="592"/>
      <c r="CQ17" s="214">
        <v>0.7</v>
      </c>
      <c r="CR17" s="583">
        <v>0.7</v>
      </c>
      <c r="CS17" s="625">
        <v>1</v>
      </c>
      <c r="CT17" s="626">
        <v>1</v>
      </c>
    </row>
    <row r="18" spans="2:98" ht="54" customHeight="1">
      <c r="B18" s="615" t="s">
        <v>244</v>
      </c>
      <c r="C18" s="605">
        <v>0.2</v>
      </c>
      <c r="D18" s="592"/>
      <c r="E18" s="616">
        <v>0.1</v>
      </c>
      <c r="F18" s="559"/>
      <c r="G18" s="617"/>
      <c r="H18" s="559"/>
      <c r="I18" s="618">
        <v>0.1</v>
      </c>
      <c r="J18" s="592"/>
      <c r="K18" s="618"/>
      <c r="L18" s="592"/>
      <c r="M18" s="592"/>
      <c r="N18" s="592"/>
      <c r="O18" s="592"/>
      <c r="P18" s="619"/>
      <c r="Q18" s="592"/>
      <c r="R18" s="618"/>
      <c r="S18" s="618"/>
      <c r="T18" s="619"/>
      <c r="U18" s="592"/>
      <c r="V18" s="620"/>
      <c r="W18" s="592"/>
      <c r="X18" s="618"/>
      <c r="Y18" s="618"/>
      <c r="Z18" s="618"/>
      <c r="AA18" s="621"/>
      <c r="AB18" s="621"/>
      <c r="AC18" s="621"/>
      <c r="AD18" s="621">
        <v>0.2</v>
      </c>
      <c r="AE18" s="621"/>
      <c r="AF18" s="621"/>
      <c r="AG18" s="621"/>
      <c r="AH18" s="621"/>
      <c r="AI18" s="621"/>
      <c r="AJ18" s="621"/>
      <c r="AK18" s="621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465">
        <v>0.6</v>
      </c>
      <c r="BA18" s="606"/>
      <c r="BB18" s="601"/>
      <c r="BC18" s="621"/>
      <c r="BD18" s="621"/>
      <c r="BE18" s="620"/>
      <c r="BF18" s="616"/>
      <c r="BG18" s="616"/>
      <c r="BH18" s="592"/>
      <c r="BI18" s="592"/>
      <c r="BJ18" s="592"/>
      <c r="BK18" s="592"/>
      <c r="BL18" s="592"/>
      <c r="BM18" s="621">
        <v>0.1</v>
      </c>
      <c r="BN18" s="621"/>
      <c r="BO18" s="619"/>
      <c r="BP18" s="622"/>
      <c r="BQ18" s="597"/>
      <c r="BR18" s="623">
        <v>0.1</v>
      </c>
      <c r="BS18" s="624"/>
      <c r="BT18" s="622"/>
      <c r="BU18" s="616"/>
      <c r="BV18" s="616">
        <v>0.1</v>
      </c>
      <c r="BW18" s="616"/>
      <c r="BX18" s="616"/>
      <c r="BY18" s="616"/>
      <c r="BZ18" s="616"/>
      <c r="CA18" s="616"/>
      <c r="CB18" s="616"/>
      <c r="CC18" s="616"/>
      <c r="CD18" s="616"/>
      <c r="CE18" s="616"/>
      <c r="CF18" s="616"/>
      <c r="CG18" s="616"/>
      <c r="CH18" s="616"/>
      <c r="CI18" s="616"/>
      <c r="CJ18" s="616"/>
      <c r="CK18" s="592"/>
      <c r="CL18" s="592"/>
      <c r="CM18" s="592"/>
      <c r="CN18" s="592"/>
      <c r="CO18" s="592"/>
      <c r="CP18" s="592"/>
      <c r="CQ18" s="465">
        <v>0.3</v>
      </c>
      <c r="CR18" s="554">
        <v>0.9</v>
      </c>
      <c r="CS18" s="626">
        <v>0</v>
      </c>
      <c r="CT18" s="555">
        <v>0</v>
      </c>
    </row>
    <row r="19" spans="2:98" ht="54" customHeight="1">
      <c r="B19" s="615" t="s">
        <v>245</v>
      </c>
      <c r="C19" s="605">
        <v>0.1</v>
      </c>
      <c r="D19" s="627"/>
      <c r="E19" s="544"/>
      <c r="F19" s="525"/>
      <c r="G19" s="628"/>
      <c r="H19" s="525"/>
      <c r="I19" s="629"/>
      <c r="J19" s="627"/>
      <c r="K19" s="629"/>
      <c r="L19" s="627"/>
      <c r="M19" s="627"/>
      <c r="N19" s="627"/>
      <c r="O19" s="627"/>
      <c r="P19" s="627"/>
      <c r="Q19" s="629"/>
      <c r="R19" s="629"/>
      <c r="S19" s="629"/>
      <c r="T19" s="630"/>
      <c r="U19" s="627"/>
      <c r="V19" s="631"/>
      <c r="W19" s="627"/>
      <c r="X19" s="629"/>
      <c r="Y19" s="629"/>
      <c r="Z19" s="629"/>
      <c r="AA19" s="632"/>
      <c r="AB19" s="632"/>
      <c r="AC19" s="632"/>
      <c r="AD19" s="632"/>
      <c r="AE19" s="632"/>
      <c r="AF19" s="632"/>
      <c r="AG19" s="632"/>
      <c r="AH19" s="632"/>
      <c r="AI19" s="632"/>
      <c r="AJ19" s="632"/>
      <c r="AK19" s="632"/>
      <c r="AL19" s="633"/>
      <c r="AM19" s="633"/>
      <c r="AN19" s="633"/>
      <c r="AO19" s="633"/>
      <c r="AP19" s="633"/>
      <c r="AQ19" s="633"/>
      <c r="AR19" s="633"/>
      <c r="AS19" s="633"/>
      <c r="AT19" s="633"/>
      <c r="AU19" s="633"/>
      <c r="AV19" s="633"/>
      <c r="AW19" s="633"/>
      <c r="AX19" s="633"/>
      <c r="AY19" s="633"/>
      <c r="AZ19" s="553">
        <v>0.1</v>
      </c>
      <c r="BA19" s="634"/>
      <c r="BB19" s="635"/>
      <c r="BC19" s="632"/>
      <c r="BD19" s="632"/>
      <c r="BE19" s="631"/>
      <c r="BF19" s="544"/>
      <c r="BG19" s="544"/>
      <c r="BH19" s="627"/>
      <c r="BI19" s="627"/>
      <c r="BJ19" s="627"/>
      <c r="BK19" s="627"/>
      <c r="BL19" s="627"/>
      <c r="BM19" s="632"/>
      <c r="BN19" s="632"/>
      <c r="BO19" s="630"/>
      <c r="BP19" s="636"/>
      <c r="BQ19" s="633"/>
      <c r="BR19" s="637"/>
      <c r="BS19" s="638"/>
      <c r="BT19" s="636"/>
      <c r="BU19" s="544"/>
      <c r="BV19" s="544">
        <v>0.2</v>
      </c>
      <c r="BW19" s="544"/>
      <c r="BX19" s="544"/>
      <c r="BY19" s="544"/>
      <c r="BZ19" s="544"/>
      <c r="CA19" s="544"/>
      <c r="CB19" s="544"/>
      <c r="CC19" s="544"/>
      <c r="CD19" s="544"/>
      <c r="CE19" s="544"/>
      <c r="CF19" s="544"/>
      <c r="CG19" s="544"/>
      <c r="CH19" s="544"/>
      <c r="CI19" s="544"/>
      <c r="CJ19" s="544"/>
      <c r="CK19" s="627"/>
      <c r="CL19" s="627"/>
      <c r="CM19" s="627"/>
      <c r="CN19" s="627"/>
      <c r="CO19" s="627"/>
      <c r="CP19" s="627"/>
      <c r="CQ19" s="214">
        <v>0.2</v>
      </c>
      <c r="CR19" s="639">
        <v>0.3</v>
      </c>
      <c r="CS19" s="555">
        <v>3</v>
      </c>
      <c r="CT19" s="625">
        <v>2.7</v>
      </c>
    </row>
    <row r="20" spans="2:98" ht="54" customHeight="1">
      <c r="B20" s="224" t="s">
        <v>321</v>
      </c>
      <c r="C20" s="522"/>
      <c r="D20" s="558"/>
      <c r="E20" s="640"/>
      <c r="F20" s="561"/>
      <c r="G20" s="560"/>
      <c r="H20" s="561"/>
      <c r="I20" s="562"/>
      <c r="J20" s="558"/>
      <c r="K20" s="563"/>
      <c r="L20" s="564"/>
      <c r="M20" s="558"/>
      <c r="N20" s="558"/>
      <c r="O20" s="558"/>
      <c r="P20" s="564"/>
      <c r="Q20" s="641"/>
      <c r="R20" s="641"/>
      <c r="S20" s="562"/>
      <c r="T20" s="642"/>
      <c r="U20" s="582"/>
      <c r="V20" s="643"/>
      <c r="W20" s="558"/>
      <c r="X20" s="563"/>
      <c r="Y20" s="563"/>
      <c r="Z20" s="563"/>
      <c r="AA20" s="644"/>
      <c r="AB20" s="644"/>
      <c r="AC20" s="644"/>
      <c r="AD20" s="645"/>
      <c r="AE20" s="645"/>
      <c r="AF20" s="645"/>
      <c r="AG20" s="645"/>
      <c r="AH20" s="644"/>
      <c r="AI20" s="644"/>
      <c r="AJ20" s="644"/>
      <c r="AK20" s="644"/>
      <c r="AL20" s="573"/>
      <c r="AM20" s="573"/>
      <c r="AN20" s="646"/>
      <c r="AO20" s="573"/>
      <c r="AP20" s="573"/>
      <c r="AQ20" s="573"/>
      <c r="AR20" s="573"/>
      <c r="AS20" s="573"/>
      <c r="AT20" s="573"/>
      <c r="AU20" s="573"/>
      <c r="AV20" s="573"/>
      <c r="AW20" s="573"/>
      <c r="AX20" s="573"/>
      <c r="AY20" s="573"/>
      <c r="AZ20" s="465">
        <v>0</v>
      </c>
      <c r="BA20" s="647"/>
      <c r="BB20" s="648"/>
      <c r="BC20" s="644"/>
      <c r="BD20" s="644"/>
      <c r="BE20" s="643"/>
      <c r="BF20" s="640"/>
      <c r="BG20" s="640"/>
      <c r="BH20" s="558"/>
      <c r="BI20" s="558"/>
      <c r="BJ20" s="558"/>
      <c r="BK20" s="558"/>
      <c r="BL20" s="558"/>
      <c r="BM20" s="644"/>
      <c r="BN20" s="644"/>
      <c r="BO20" s="649"/>
      <c r="BP20" s="650"/>
      <c r="BQ20" s="573"/>
      <c r="BR20" s="651"/>
      <c r="BS20" s="652"/>
      <c r="BT20" s="650"/>
      <c r="BU20" s="640"/>
      <c r="BV20" s="653"/>
      <c r="BW20" s="653"/>
      <c r="BX20" s="640"/>
      <c r="BY20" s="640"/>
      <c r="BZ20" s="640"/>
      <c r="CA20" s="640"/>
      <c r="CB20" s="640"/>
      <c r="CC20" s="640"/>
      <c r="CD20" s="640"/>
      <c r="CE20" s="654"/>
      <c r="CF20" s="654"/>
      <c r="CG20" s="654"/>
      <c r="CH20" s="654"/>
      <c r="CI20" s="640"/>
      <c r="CJ20" s="640"/>
      <c r="CK20" s="558"/>
      <c r="CL20" s="582"/>
      <c r="CM20" s="558"/>
      <c r="CN20" s="558"/>
      <c r="CO20" s="558"/>
      <c r="CP20" s="592">
        <v>1</v>
      </c>
      <c r="CQ20" s="214">
        <v>1</v>
      </c>
      <c r="CR20" s="583">
        <v>1</v>
      </c>
      <c r="CS20" s="626">
        <v>4</v>
      </c>
      <c r="CT20" s="626">
        <v>3</v>
      </c>
    </row>
    <row r="21" spans="2:98" ht="54" customHeight="1" thickBot="1">
      <c r="B21" s="585" t="s">
        <v>135</v>
      </c>
      <c r="C21" s="52">
        <f aca="true" t="shared" si="12" ref="C21:AH21">SUM(C16:C20)</f>
        <v>0.30000000000000004</v>
      </c>
      <c r="D21" s="53">
        <f t="shared" si="12"/>
        <v>0</v>
      </c>
      <c r="E21" s="53">
        <f t="shared" si="12"/>
        <v>0.1</v>
      </c>
      <c r="F21" s="53">
        <f t="shared" si="12"/>
        <v>0</v>
      </c>
      <c r="G21" s="53">
        <f t="shared" si="12"/>
        <v>0</v>
      </c>
      <c r="H21" s="53">
        <f t="shared" si="12"/>
        <v>0</v>
      </c>
      <c r="I21" s="53">
        <f t="shared" si="12"/>
        <v>0.1</v>
      </c>
      <c r="J21" s="53">
        <f t="shared" si="12"/>
        <v>0</v>
      </c>
      <c r="K21" s="53">
        <f t="shared" si="12"/>
        <v>0</v>
      </c>
      <c r="L21" s="53">
        <f t="shared" si="12"/>
        <v>0</v>
      </c>
      <c r="M21" s="53">
        <f t="shared" si="12"/>
        <v>0</v>
      </c>
      <c r="N21" s="53">
        <f t="shared" si="12"/>
        <v>0</v>
      </c>
      <c r="O21" s="53">
        <f t="shared" si="12"/>
        <v>0</v>
      </c>
      <c r="P21" s="53">
        <f t="shared" si="12"/>
        <v>0</v>
      </c>
      <c r="Q21" s="53">
        <f t="shared" si="12"/>
        <v>0</v>
      </c>
      <c r="R21" s="53">
        <f t="shared" si="12"/>
        <v>0</v>
      </c>
      <c r="S21" s="53">
        <f t="shared" si="12"/>
        <v>0</v>
      </c>
      <c r="T21" s="53">
        <f t="shared" si="12"/>
        <v>0</v>
      </c>
      <c r="U21" s="53">
        <f t="shared" si="12"/>
        <v>0</v>
      </c>
      <c r="V21" s="53">
        <f t="shared" si="12"/>
        <v>0</v>
      </c>
      <c r="W21" s="53">
        <f t="shared" si="12"/>
        <v>0</v>
      </c>
      <c r="X21" s="53">
        <f t="shared" si="12"/>
        <v>0</v>
      </c>
      <c r="Y21" s="53">
        <f t="shared" si="12"/>
        <v>0</v>
      </c>
      <c r="Z21" s="53">
        <f t="shared" si="12"/>
        <v>0</v>
      </c>
      <c r="AA21" s="53">
        <f t="shared" si="12"/>
        <v>0</v>
      </c>
      <c r="AB21" s="53">
        <f t="shared" si="12"/>
        <v>0</v>
      </c>
      <c r="AC21" s="53">
        <f t="shared" si="12"/>
        <v>0</v>
      </c>
      <c r="AD21" s="53">
        <f t="shared" si="12"/>
        <v>0.2</v>
      </c>
      <c r="AE21" s="53">
        <f t="shared" si="12"/>
        <v>0</v>
      </c>
      <c r="AF21" s="53">
        <f t="shared" si="12"/>
        <v>0</v>
      </c>
      <c r="AG21" s="53">
        <f t="shared" si="12"/>
        <v>0</v>
      </c>
      <c r="AH21" s="53">
        <f t="shared" si="12"/>
        <v>0</v>
      </c>
      <c r="AI21" s="53">
        <f aca="true" t="shared" si="13" ref="AI21:AY21">SUM(AI16:AI20)</f>
        <v>0</v>
      </c>
      <c r="AJ21" s="53">
        <f t="shared" si="13"/>
        <v>0</v>
      </c>
      <c r="AK21" s="53">
        <f t="shared" si="13"/>
        <v>0</v>
      </c>
      <c r="AL21" s="53">
        <f t="shared" si="13"/>
        <v>0</v>
      </c>
      <c r="AM21" s="53">
        <f t="shared" si="13"/>
        <v>0</v>
      </c>
      <c r="AN21" s="53">
        <f t="shared" si="13"/>
        <v>0</v>
      </c>
      <c r="AO21" s="53">
        <f t="shared" si="13"/>
        <v>0</v>
      </c>
      <c r="AP21" s="53">
        <f t="shared" si="13"/>
        <v>0</v>
      </c>
      <c r="AQ21" s="53">
        <f t="shared" si="13"/>
        <v>0</v>
      </c>
      <c r="AR21" s="53">
        <f t="shared" si="13"/>
        <v>0</v>
      </c>
      <c r="AS21" s="53">
        <f t="shared" si="13"/>
        <v>0</v>
      </c>
      <c r="AT21" s="53">
        <f t="shared" si="13"/>
        <v>0</v>
      </c>
      <c r="AU21" s="53">
        <f t="shared" si="13"/>
        <v>0</v>
      </c>
      <c r="AV21" s="53">
        <f t="shared" si="13"/>
        <v>0</v>
      </c>
      <c r="AW21" s="53">
        <f t="shared" si="13"/>
        <v>0</v>
      </c>
      <c r="AX21" s="53">
        <f t="shared" si="13"/>
        <v>0</v>
      </c>
      <c r="AY21" s="53">
        <f t="shared" si="13"/>
        <v>0</v>
      </c>
      <c r="AZ21" s="209">
        <f>SUM(C21:AY21)</f>
        <v>0.7</v>
      </c>
      <c r="BA21" s="52">
        <f aca="true" t="shared" si="14" ref="BA21:CP21">SUM(BA16:BA20)</f>
        <v>0</v>
      </c>
      <c r="BB21" s="126">
        <f t="shared" si="14"/>
        <v>0</v>
      </c>
      <c r="BC21" s="53">
        <f t="shared" si="14"/>
        <v>0</v>
      </c>
      <c r="BD21" s="53">
        <f t="shared" si="14"/>
        <v>0</v>
      </c>
      <c r="BE21" s="53">
        <f t="shared" si="14"/>
        <v>0</v>
      </c>
      <c r="BF21" s="53">
        <f t="shared" si="14"/>
        <v>0.2</v>
      </c>
      <c r="BG21" s="53">
        <f t="shared" si="14"/>
        <v>0</v>
      </c>
      <c r="BH21" s="53">
        <f t="shared" si="14"/>
        <v>0.2</v>
      </c>
      <c r="BI21" s="53">
        <f t="shared" si="14"/>
        <v>0</v>
      </c>
      <c r="BJ21" s="53">
        <f t="shared" si="14"/>
        <v>0</v>
      </c>
      <c r="BK21" s="53">
        <f t="shared" si="14"/>
        <v>0</v>
      </c>
      <c r="BL21" s="53">
        <f t="shared" si="14"/>
        <v>0</v>
      </c>
      <c r="BM21" s="53">
        <f t="shared" si="14"/>
        <v>0.2</v>
      </c>
      <c r="BN21" s="53">
        <f t="shared" si="14"/>
        <v>0</v>
      </c>
      <c r="BO21" s="53">
        <f t="shared" si="14"/>
        <v>0</v>
      </c>
      <c r="BP21" s="53">
        <f t="shared" si="14"/>
        <v>0</v>
      </c>
      <c r="BQ21" s="53">
        <f t="shared" si="14"/>
        <v>0</v>
      </c>
      <c r="BR21" s="209">
        <f t="shared" si="14"/>
        <v>0.1</v>
      </c>
      <c r="BS21" s="126">
        <f t="shared" si="14"/>
        <v>0</v>
      </c>
      <c r="BT21" s="53">
        <f t="shared" si="14"/>
        <v>0</v>
      </c>
      <c r="BU21" s="53">
        <f t="shared" si="14"/>
        <v>0</v>
      </c>
      <c r="BV21" s="53">
        <f t="shared" si="14"/>
        <v>0.5</v>
      </c>
      <c r="BW21" s="53">
        <f t="shared" si="14"/>
        <v>0</v>
      </c>
      <c r="BX21" s="53">
        <f t="shared" si="14"/>
        <v>0</v>
      </c>
      <c r="BY21" s="53">
        <f t="shared" si="14"/>
        <v>0</v>
      </c>
      <c r="BZ21" s="53">
        <f t="shared" si="14"/>
        <v>0</v>
      </c>
      <c r="CA21" s="53">
        <f t="shared" si="14"/>
        <v>0</v>
      </c>
      <c r="CB21" s="53">
        <f t="shared" si="14"/>
        <v>0</v>
      </c>
      <c r="CC21" s="53">
        <f t="shared" si="14"/>
        <v>0</v>
      </c>
      <c r="CD21" s="53">
        <f t="shared" si="14"/>
        <v>0</v>
      </c>
      <c r="CE21" s="53">
        <f t="shared" si="14"/>
        <v>0</v>
      </c>
      <c r="CF21" s="53">
        <f t="shared" si="14"/>
        <v>0</v>
      </c>
      <c r="CG21" s="53">
        <f t="shared" si="14"/>
        <v>0</v>
      </c>
      <c r="CH21" s="53">
        <f t="shared" si="14"/>
        <v>0</v>
      </c>
      <c r="CI21" s="53">
        <f t="shared" si="14"/>
        <v>0</v>
      </c>
      <c r="CJ21" s="53">
        <f t="shared" si="14"/>
        <v>0</v>
      </c>
      <c r="CK21" s="53">
        <f t="shared" si="14"/>
        <v>0</v>
      </c>
      <c r="CL21" s="53">
        <f t="shared" si="14"/>
        <v>0</v>
      </c>
      <c r="CM21" s="53">
        <f t="shared" si="14"/>
        <v>0</v>
      </c>
      <c r="CN21" s="53">
        <f t="shared" si="14"/>
        <v>0</v>
      </c>
      <c r="CO21" s="53">
        <f t="shared" si="14"/>
        <v>0</v>
      </c>
      <c r="CP21" s="53">
        <f t="shared" si="14"/>
        <v>1.3</v>
      </c>
      <c r="CQ21" s="209">
        <f>SUM(BA21:CP21)</f>
        <v>2.5</v>
      </c>
      <c r="CR21" s="586">
        <f>SUM(CQ21,AZ21)</f>
        <v>3.2</v>
      </c>
      <c r="CS21" s="55">
        <f>SUM(CS16:CS20)</f>
        <v>10.7</v>
      </c>
      <c r="CT21" s="55">
        <f>SUM(CT16:CT20)</f>
        <v>9.2</v>
      </c>
    </row>
    <row r="22" spans="1:98" s="58" customFormat="1" ht="54" customHeight="1">
      <c r="A22" s="317"/>
      <c r="B22" s="655" t="s">
        <v>401</v>
      </c>
      <c r="C22" s="359">
        <v>0.1</v>
      </c>
      <c r="D22" s="40"/>
      <c r="E22" s="40"/>
      <c r="F22" s="40">
        <v>1.4</v>
      </c>
      <c r="G22" s="40"/>
      <c r="H22" s="40"/>
      <c r="I22" s="40">
        <v>0.5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269">
        <v>2</v>
      </c>
      <c r="BA22" s="359"/>
      <c r="BB22" s="124"/>
      <c r="BC22" s="40"/>
      <c r="BD22" s="40"/>
      <c r="BE22" s="40"/>
      <c r="BF22" s="40">
        <v>0.2</v>
      </c>
      <c r="BG22" s="40"/>
      <c r="BH22" s="40"/>
      <c r="BI22" s="40"/>
      <c r="BJ22" s="40"/>
      <c r="BK22" s="40"/>
      <c r="BL22" s="40"/>
      <c r="BM22" s="40">
        <v>0.3</v>
      </c>
      <c r="BN22" s="40"/>
      <c r="BO22" s="40"/>
      <c r="BP22" s="40"/>
      <c r="BQ22" s="40"/>
      <c r="BR22" s="269"/>
      <c r="BS22" s="124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269">
        <v>0.5</v>
      </c>
      <c r="CR22" s="656">
        <v>2.5</v>
      </c>
      <c r="CS22" s="104">
        <v>30</v>
      </c>
      <c r="CT22" s="104">
        <v>25</v>
      </c>
    </row>
    <row r="23" spans="1:98" s="60" customFormat="1" ht="54" customHeight="1">
      <c r="A23" s="376"/>
      <c r="B23" s="657" t="s">
        <v>324</v>
      </c>
      <c r="C23" s="658">
        <v>0.1</v>
      </c>
      <c r="D23" s="659"/>
      <c r="E23" s="660"/>
      <c r="F23" s="661">
        <v>3.2</v>
      </c>
      <c r="G23" s="662"/>
      <c r="H23" s="661"/>
      <c r="I23" s="663">
        <v>0.8</v>
      </c>
      <c r="J23" s="659"/>
      <c r="K23" s="663"/>
      <c r="L23" s="659"/>
      <c r="M23" s="659"/>
      <c r="N23" s="659"/>
      <c r="O23" s="659"/>
      <c r="P23" s="664"/>
      <c r="Q23" s="665"/>
      <c r="R23" s="663"/>
      <c r="S23" s="663"/>
      <c r="T23" s="664"/>
      <c r="U23" s="665"/>
      <c r="V23" s="666"/>
      <c r="W23" s="659"/>
      <c r="X23" s="663"/>
      <c r="Y23" s="663"/>
      <c r="Z23" s="663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8"/>
      <c r="AM23" s="668"/>
      <c r="AN23" s="668"/>
      <c r="AO23" s="668"/>
      <c r="AP23" s="668"/>
      <c r="AQ23" s="668"/>
      <c r="AR23" s="668"/>
      <c r="AS23" s="668"/>
      <c r="AT23" s="668"/>
      <c r="AU23" s="668"/>
      <c r="AV23" s="668"/>
      <c r="AW23" s="668"/>
      <c r="AX23" s="668"/>
      <c r="AY23" s="669"/>
      <c r="AZ23" s="670">
        <f>SUM(C23:AY23)</f>
        <v>4.1000000000000005</v>
      </c>
      <c r="BA23" s="671"/>
      <c r="BB23" s="672"/>
      <c r="BC23" s="667"/>
      <c r="BD23" s="667"/>
      <c r="BE23" s="666"/>
      <c r="BF23" s="660">
        <v>0.1</v>
      </c>
      <c r="BG23" s="660"/>
      <c r="BH23" s="659"/>
      <c r="BI23" s="659"/>
      <c r="BJ23" s="659"/>
      <c r="BK23" s="659"/>
      <c r="BL23" s="659"/>
      <c r="BM23" s="667">
        <v>0.1</v>
      </c>
      <c r="BN23" s="667"/>
      <c r="BO23" s="664"/>
      <c r="BP23" s="673"/>
      <c r="BQ23" s="669"/>
      <c r="BR23" s="674"/>
      <c r="BS23" s="675"/>
      <c r="BT23" s="673"/>
      <c r="BU23" s="660">
        <v>0.5</v>
      </c>
      <c r="BV23" s="660"/>
      <c r="BW23" s="660"/>
      <c r="BX23" s="660"/>
      <c r="BY23" s="660"/>
      <c r="BZ23" s="660"/>
      <c r="CA23" s="660"/>
      <c r="CB23" s="660"/>
      <c r="CC23" s="660"/>
      <c r="CD23" s="660"/>
      <c r="CE23" s="660"/>
      <c r="CF23" s="660"/>
      <c r="CG23" s="660"/>
      <c r="CH23" s="660"/>
      <c r="CI23" s="660"/>
      <c r="CJ23" s="660"/>
      <c r="CK23" s="659"/>
      <c r="CL23" s="659"/>
      <c r="CM23" s="659"/>
      <c r="CN23" s="659"/>
      <c r="CO23" s="659"/>
      <c r="CP23" s="665">
        <v>0.2</v>
      </c>
      <c r="CQ23" s="676">
        <f>SUM(BA23:CP23)</f>
        <v>0.8999999999999999</v>
      </c>
      <c r="CR23" s="677">
        <f>SUM(CQ23,AZ23)</f>
        <v>5</v>
      </c>
      <c r="CS23" s="678">
        <v>61</v>
      </c>
      <c r="CT23" s="678">
        <v>51</v>
      </c>
    </row>
    <row r="24" spans="1:98" s="371" customFormat="1" ht="54" customHeight="1">
      <c r="A24" s="317"/>
      <c r="B24" s="615" t="s">
        <v>153</v>
      </c>
      <c r="C24" s="97">
        <v>1.5</v>
      </c>
      <c r="D24" s="79"/>
      <c r="E24" s="80"/>
      <c r="F24" s="80">
        <v>0.7</v>
      </c>
      <c r="G24" s="679"/>
      <c r="H24" s="80"/>
      <c r="I24" s="353"/>
      <c r="J24" s="80"/>
      <c r="K24" s="353"/>
      <c r="L24" s="80"/>
      <c r="M24" s="80"/>
      <c r="N24" s="80">
        <v>0.1</v>
      </c>
      <c r="O24" s="80"/>
      <c r="P24" s="353"/>
      <c r="Q24" s="353"/>
      <c r="R24" s="353"/>
      <c r="S24" s="353"/>
      <c r="T24" s="81"/>
      <c r="U24" s="81"/>
      <c r="V24" s="76"/>
      <c r="W24" s="79"/>
      <c r="X24" s="81"/>
      <c r="Y24" s="81"/>
      <c r="Z24" s="81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65"/>
      <c r="AZ24" s="553">
        <f>SUM(C24:AY24)</f>
        <v>2.3000000000000003</v>
      </c>
      <c r="BA24" s="354"/>
      <c r="BB24" s="97"/>
      <c r="BC24" s="81"/>
      <c r="BD24" s="81"/>
      <c r="BE24" s="81"/>
      <c r="BF24" s="79"/>
      <c r="BG24" s="79"/>
      <c r="BH24" s="79"/>
      <c r="BI24" s="79"/>
      <c r="BJ24" s="79"/>
      <c r="BK24" s="79"/>
      <c r="BL24" s="79"/>
      <c r="BM24" s="76">
        <v>0.1</v>
      </c>
      <c r="BN24" s="76"/>
      <c r="BO24" s="76"/>
      <c r="BP24" s="82"/>
      <c r="BQ24" s="65"/>
      <c r="BR24" s="128"/>
      <c r="BS24" s="125"/>
      <c r="BT24" s="79"/>
      <c r="BU24" s="79">
        <v>0.1</v>
      </c>
      <c r="BV24" s="79"/>
      <c r="BW24" s="79"/>
      <c r="BX24" s="82"/>
      <c r="BY24" s="82"/>
      <c r="BZ24" s="82"/>
      <c r="CA24" s="79"/>
      <c r="CB24" s="82"/>
      <c r="CC24" s="82"/>
      <c r="CD24" s="82"/>
      <c r="CE24" s="82"/>
      <c r="CF24" s="82"/>
      <c r="CG24" s="82"/>
      <c r="CH24" s="82"/>
      <c r="CI24" s="82"/>
      <c r="CJ24" s="82"/>
      <c r="CK24" s="80"/>
      <c r="CL24" s="80"/>
      <c r="CM24" s="80"/>
      <c r="CN24" s="80"/>
      <c r="CO24" s="79"/>
      <c r="CP24" s="79"/>
      <c r="CQ24" s="214">
        <f>SUM(BA24:CP24)</f>
        <v>0.2</v>
      </c>
      <c r="CR24" s="680">
        <f>SUM(CQ24,AZ24)</f>
        <v>2.5000000000000004</v>
      </c>
      <c r="CS24" s="349">
        <v>25</v>
      </c>
      <c r="CT24" s="349">
        <v>23</v>
      </c>
    </row>
    <row r="25" spans="1:98" s="61" customFormat="1" ht="58.5" customHeight="1">
      <c r="A25" s="317"/>
      <c r="B25" s="224" t="s">
        <v>325</v>
      </c>
      <c r="C25" s="129">
        <v>0.4</v>
      </c>
      <c r="D25" s="80"/>
      <c r="E25" s="80"/>
      <c r="F25" s="80">
        <v>6.2</v>
      </c>
      <c r="G25" s="679"/>
      <c r="H25" s="80"/>
      <c r="I25" s="353">
        <v>1.6</v>
      </c>
      <c r="J25" s="80"/>
      <c r="K25" s="353"/>
      <c r="L25" s="80"/>
      <c r="M25" s="80"/>
      <c r="N25" s="80"/>
      <c r="O25" s="80"/>
      <c r="P25" s="80"/>
      <c r="Q25" s="353"/>
      <c r="R25" s="353"/>
      <c r="S25" s="353"/>
      <c r="T25" s="63"/>
      <c r="U25" s="80"/>
      <c r="V25" s="353"/>
      <c r="W25" s="353"/>
      <c r="X25" s="35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214">
        <v>8.2</v>
      </c>
      <c r="BA25" s="679"/>
      <c r="BB25" s="129"/>
      <c r="BC25" s="353"/>
      <c r="BD25" s="353"/>
      <c r="BE25" s="353"/>
      <c r="BF25" s="80">
        <v>0.3</v>
      </c>
      <c r="BG25" s="80"/>
      <c r="BH25" s="80"/>
      <c r="BI25" s="80"/>
      <c r="BJ25" s="80"/>
      <c r="BK25" s="80"/>
      <c r="BL25" s="80"/>
      <c r="BM25" s="63">
        <v>0.5</v>
      </c>
      <c r="BN25" s="63"/>
      <c r="BO25" s="63"/>
      <c r="BP25" s="352"/>
      <c r="BQ25" s="63"/>
      <c r="BR25" s="465"/>
      <c r="BS25" s="106"/>
      <c r="BT25" s="80"/>
      <c r="BU25" s="80">
        <v>0.3</v>
      </c>
      <c r="BV25" s="80"/>
      <c r="BW25" s="80"/>
      <c r="BX25" s="352"/>
      <c r="BY25" s="352"/>
      <c r="BZ25" s="352"/>
      <c r="CA25" s="80"/>
      <c r="CB25" s="352"/>
      <c r="CC25" s="352"/>
      <c r="CD25" s="352"/>
      <c r="CE25" s="352"/>
      <c r="CF25" s="352"/>
      <c r="CG25" s="352"/>
      <c r="CH25" s="352"/>
      <c r="CI25" s="80"/>
      <c r="CJ25" s="353"/>
      <c r="CK25" s="352"/>
      <c r="CL25" s="80"/>
      <c r="CM25" s="353"/>
      <c r="CN25" s="353"/>
      <c r="CO25" s="353"/>
      <c r="CP25" s="80">
        <v>0.7</v>
      </c>
      <c r="CQ25" s="157">
        <v>1.8</v>
      </c>
      <c r="CR25" s="681">
        <v>10</v>
      </c>
      <c r="CS25" s="108">
        <v>120</v>
      </c>
      <c r="CT25" s="108">
        <v>108</v>
      </c>
    </row>
    <row r="26" spans="1:98" s="58" customFormat="1" ht="54" customHeight="1" thickBot="1">
      <c r="A26" s="317"/>
      <c r="B26" s="585" t="s">
        <v>155</v>
      </c>
      <c r="C26" s="126">
        <f aca="true" t="shared" si="15" ref="C26:AH26">SUM(C22:C25)</f>
        <v>2.1</v>
      </c>
      <c r="D26" s="53">
        <f t="shared" si="15"/>
        <v>0</v>
      </c>
      <c r="E26" s="53">
        <f t="shared" si="15"/>
        <v>0</v>
      </c>
      <c r="F26" s="53">
        <f t="shared" si="15"/>
        <v>11.5</v>
      </c>
      <c r="G26" s="53">
        <f t="shared" si="15"/>
        <v>0</v>
      </c>
      <c r="H26" s="53">
        <f t="shared" si="15"/>
        <v>0</v>
      </c>
      <c r="I26" s="53">
        <f t="shared" si="15"/>
        <v>2.9000000000000004</v>
      </c>
      <c r="J26" s="53">
        <f t="shared" si="15"/>
        <v>0</v>
      </c>
      <c r="K26" s="53">
        <f t="shared" si="15"/>
        <v>0</v>
      </c>
      <c r="L26" s="53">
        <f t="shared" si="15"/>
        <v>0</v>
      </c>
      <c r="M26" s="53">
        <f t="shared" si="15"/>
        <v>0</v>
      </c>
      <c r="N26" s="53">
        <f t="shared" si="15"/>
        <v>0.1</v>
      </c>
      <c r="O26" s="53">
        <f t="shared" si="15"/>
        <v>0</v>
      </c>
      <c r="P26" s="53">
        <f t="shared" si="15"/>
        <v>0</v>
      </c>
      <c r="Q26" s="53">
        <f t="shared" si="15"/>
        <v>0</v>
      </c>
      <c r="R26" s="53">
        <f t="shared" si="15"/>
        <v>0</v>
      </c>
      <c r="S26" s="53">
        <f t="shared" si="15"/>
        <v>0</v>
      </c>
      <c r="T26" s="53">
        <f t="shared" si="15"/>
        <v>0</v>
      </c>
      <c r="U26" s="53">
        <f t="shared" si="15"/>
        <v>0</v>
      </c>
      <c r="V26" s="53">
        <f t="shared" si="15"/>
        <v>0</v>
      </c>
      <c r="W26" s="53">
        <f t="shared" si="15"/>
        <v>0</v>
      </c>
      <c r="X26" s="53">
        <f t="shared" si="15"/>
        <v>0</v>
      </c>
      <c r="Y26" s="53">
        <f t="shared" si="15"/>
        <v>0</v>
      </c>
      <c r="Z26" s="53">
        <f t="shared" si="15"/>
        <v>0</v>
      </c>
      <c r="AA26" s="53">
        <f t="shared" si="15"/>
        <v>0</v>
      </c>
      <c r="AB26" s="53">
        <f t="shared" si="15"/>
        <v>0</v>
      </c>
      <c r="AC26" s="53">
        <f t="shared" si="15"/>
        <v>0</v>
      </c>
      <c r="AD26" s="53">
        <f t="shared" si="15"/>
        <v>0</v>
      </c>
      <c r="AE26" s="53">
        <f t="shared" si="15"/>
        <v>0</v>
      </c>
      <c r="AF26" s="53">
        <f t="shared" si="15"/>
        <v>0</v>
      </c>
      <c r="AG26" s="53">
        <f t="shared" si="15"/>
        <v>0</v>
      </c>
      <c r="AH26" s="53">
        <f t="shared" si="15"/>
        <v>0</v>
      </c>
      <c r="AI26" s="53">
        <f aca="true" t="shared" si="16" ref="AI26:BN26">SUM(AI22:AI25)</f>
        <v>0</v>
      </c>
      <c r="AJ26" s="53">
        <f t="shared" si="16"/>
        <v>0</v>
      </c>
      <c r="AK26" s="53">
        <f t="shared" si="16"/>
        <v>0</v>
      </c>
      <c r="AL26" s="53">
        <f t="shared" si="16"/>
        <v>0</v>
      </c>
      <c r="AM26" s="53">
        <f t="shared" si="16"/>
        <v>0</v>
      </c>
      <c r="AN26" s="53">
        <f t="shared" si="16"/>
        <v>0</v>
      </c>
      <c r="AO26" s="53">
        <f t="shared" si="16"/>
        <v>0</v>
      </c>
      <c r="AP26" s="53">
        <f t="shared" si="16"/>
        <v>0</v>
      </c>
      <c r="AQ26" s="53">
        <f t="shared" si="16"/>
        <v>0</v>
      </c>
      <c r="AR26" s="53">
        <f t="shared" si="16"/>
        <v>0</v>
      </c>
      <c r="AS26" s="53">
        <f t="shared" si="16"/>
        <v>0</v>
      </c>
      <c r="AT26" s="53">
        <f t="shared" si="16"/>
        <v>0</v>
      </c>
      <c r="AU26" s="53">
        <f t="shared" si="16"/>
        <v>0</v>
      </c>
      <c r="AV26" s="53">
        <f t="shared" si="16"/>
        <v>0</v>
      </c>
      <c r="AW26" s="53">
        <f t="shared" si="16"/>
        <v>0</v>
      </c>
      <c r="AX26" s="53">
        <f t="shared" si="16"/>
        <v>0</v>
      </c>
      <c r="AY26" s="53">
        <f t="shared" si="16"/>
        <v>0</v>
      </c>
      <c r="AZ26" s="209">
        <f t="shared" si="16"/>
        <v>16.6</v>
      </c>
      <c r="BA26" s="119">
        <f t="shared" si="16"/>
        <v>0</v>
      </c>
      <c r="BB26" s="126">
        <f t="shared" si="16"/>
        <v>0</v>
      </c>
      <c r="BC26" s="53">
        <f t="shared" si="16"/>
        <v>0</v>
      </c>
      <c r="BD26" s="53">
        <f t="shared" si="16"/>
        <v>0</v>
      </c>
      <c r="BE26" s="53">
        <f t="shared" si="16"/>
        <v>0</v>
      </c>
      <c r="BF26" s="53">
        <f t="shared" si="16"/>
        <v>0.6000000000000001</v>
      </c>
      <c r="BG26" s="53">
        <f t="shared" si="16"/>
        <v>0</v>
      </c>
      <c r="BH26" s="53">
        <f t="shared" si="16"/>
        <v>0</v>
      </c>
      <c r="BI26" s="53">
        <f t="shared" si="16"/>
        <v>0</v>
      </c>
      <c r="BJ26" s="53">
        <f t="shared" si="16"/>
        <v>0</v>
      </c>
      <c r="BK26" s="53">
        <f t="shared" si="16"/>
        <v>0</v>
      </c>
      <c r="BL26" s="53">
        <f t="shared" si="16"/>
        <v>0</v>
      </c>
      <c r="BM26" s="53">
        <f t="shared" si="16"/>
        <v>1</v>
      </c>
      <c r="BN26" s="53">
        <f t="shared" si="16"/>
        <v>0</v>
      </c>
      <c r="BO26" s="53">
        <f aca="true" t="shared" si="17" ref="BO26:CT26">SUM(BO22:BO25)</f>
        <v>0</v>
      </c>
      <c r="BP26" s="53">
        <f t="shared" si="17"/>
        <v>0</v>
      </c>
      <c r="BQ26" s="53">
        <f t="shared" si="17"/>
        <v>0</v>
      </c>
      <c r="BR26" s="209">
        <f t="shared" si="17"/>
        <v>0</v>
      </c>
      <c r="BS26" s="126">
        <f t="shared" si="17"/>
        <v>0</v>
      </c>
      <c r="BT26" s="53">
        <f t="shared" si="17"/>
        <v>0</v>
      </c>
      <c r="BU26" s="53">
        <f t="shared" si="17"/>
        <v>0.8999999999999999</v>
      </c>
      <c r="BV26" s="53">
        <f t="shared" si="17"/>
        <v>0</v>
      </c>
      <c r="BW26" s="53">
        <f t="shared" si="17"/>
        <v>0</v>
      </c>
      <c r="BX26" s="53">
        <f t="shared" si="17"/>
        <v>0</v>
      </c>
      <c r="BY26" s="53">
        <f t="shared" si="17"/>
        <v>0</v>
      </c>
      <c r="BZ26" s="53">
        <f t="shared" si="17"/>
        <v>0</v>
      </c>
      <c r="CA26" s="53">
        <f t="shared" si="17"/>
        <v>0</v>
      </c>
      <c r="CB26" s="53">
        <f t="shared" si="17"/>
        <v>0</v>
      </c>
      <c r="CC26" s="53">
        <f t="shared" si="17"/>
        <v>0</v>
      </c>
      <c r="CD26" s="53">
        <f t="shared" si="17"/>
        <v>0</v>
      </c>
      <c r="CE26" s="53">
        <f t="shared" si="17"/>
        <v>0</v>
      </c>
      <c r="CF26" s="53">
        <f t="shared" si="17"/>
        <v>0</v>
      </c>
      <c r="CG26" s="53">
        <f t="shared" si="17"/>
        <v>0</v>
      </c>
      <c r="CH26" s="53">
        <f t="shared" si="17"/>
        <v>0</v>
      </c>
      <c r="CI26" s="53">
        <f t="shared" si="17"/>
        <v>0</v>
      </c>
      <c r="CJ26" s="53">
        <f t="shared" si="17"/>
        <v>0</v>
      </c>
      <c r="CK26" s="53">
        <f t="shared" si="17"/>
        <v>0</v>
      </c>
      <c r="CL26" s="53">
        <f t="shared" si="17"/>
        <v>0</v>
      </c>
      <c r="CM26" s="53">
        <f t="shared" si="17"/>
        <v>0</v>
      </c>
      <c r="CN26" s="53">
        <f t="shared" si="17"/>
        <v>0</v>
      </c>
      <c r="CO26" s="53">
        <f t="shared" si="17"/>
        <v>0</v>
      </c>
      <c r="CP26" s="53">
        <f t="shared" si="17"/>
        <v>0.8999999999999999</v>
      </c>
      <c r="CQ26" s="209">
        <f t="shared" si="17"/>
        <v>3.4</v>
      </c>
      <c r="CR26" s="175">
        <f t="shared" si="17"/>
        <v>20</v>
      </c>
      <c r="CS26" s="175">
        <f t="shared" si="17"/>
        <v>236</v>
      </c>
      <c r="CT26" s="120">
        <f t="shared" si="17"/>
        <v>207</v>
      </c>
    </row>
    <row r="27" spans="1:98" s="405" customFormat="1" ht="54" customHeight="1">
      <c r="A27" s="294"/>
      <c r="B27" s="655" t="s">
        <v>326</v>
      </c>
      <c r="C27" s="218"/>
      <c r="D27" s="90"/>
      <c r="E27" s="66"/>
      <c r="F27" s="66">
        <v>0.3</v>
      </c>
      <c r="G27" s="71"/>
      <c r="H27" s="66"/>
      <c r="I27" s="70">
        <v>0.1</v>
      </c>
      <c r="J27" s="66"/>
      <c r="K27" s="70"/>
      <c r="L27" s="66"/>
      <c r="M27" s="66"/>
      <c r="N27" s="66"/>
      <c r="O27" s="66">
        <v>0.2</v>
      </c>
      <c r="P27" s="70"/>
      <c r="Q27" s="41"/>
      <c r="R27" s="70"/>
      <c r="S27" s="70"/>
      <c r="T27" s="41"/>
      <c r="U27" s="366"/>
      <c r="V27" s="76"/>
      <c r="W27" s="90">
        <v>0.4</v>
      </c>
      <c r="X27" s="89"/>
      <c r="Y27" s="89"/>
      <c r="Z27" s="89"/>
      <c r="AA27" s="76"/>
      <c r="AB27" s="76"/>
      <c r="AC27" s="76"/>
      <c r="AD27" s="76">
        <v>0.4</v>
      </c>
      <c r="AE27" s="76"/>
      <c r="AF27" s="76">
        <v>0.1</v>
      </c>
      <c r="AG27" s="76"/>
      <c r="AH27" s="76"/>
      <c r="AI27" s="76"/>
      <c r="AJ27" s="76"/>
      <c r="AK27" s="76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449">
        <f aca="true" t="shared" si="18" ref="AZ27:AZ32">SUM(C27:AY27)</f>
        <v>1.5</v>
      </c>
      <c r="BA27" s="400"/>
      <c r="BB27" s="218"/>
      <c r="BC27" s="89"/>
      <c r="BD27" s="89"/>
      <c r="BE27" s="89"/>
      <c r="BF27" s="90"/>
      <c r="BG27" s="90"/>
      <c r="BH27" s="90"/>
      <c r="BI27" s="90"/>
      <c r="BJ27" s="90"/>
      <c r="BK27" s="90"/>
      <c r="BL27" s="90"/>
      <c r="BM27" s="76">
        <v>4.2</v>
      </c>
      <c r="BN27" s="76"/>
      <c r="BO27" s="76"/>
      <c r="BP27" s="92"/>
      <c r="BQ27" s="78"/>
      <c r="BR27" s="128"/>
      <c r="BS27" s="125">
        <v>0.1</v>
      </c>
      <c r="BT27" s="90"/>
      <c r="BU27" s="90"/>
      <c r="BV27" s="90">
        <v>3.4</v>
      </c>
      <c r="BW27" s="90"/>
      <c r="BX27" s="92"/>
      <c r="BY27" s="92"/>
      <c r="BZ27" s="92"/>
      <c r="CA27" s="90"/>
      <c r="CB27" s="92"/>
      <c r="CC27" s="92"/>
      <c r="CD27" s="92"/>
      <c r="CE27" s="92"/>
      <c r="CF27" s="92"/>
      <c r="CG27" s="92"/>
      <c r="CH27" s="92"/>
      <c r="CI27" s="92"/>
      <c r="CJ27" s="92"/>
      <c r="CK27" s="90"/>
      <c r="CL27" s="90"/>
      <c r="CM27" s="90"/>
      <c r="CN27" s="90"/>
      <c r="CO27" s="90"/>
      <c r="CP27" s="90"/>
      <c r="CQ27" s="214">
        <f aca="true" t="shared" si="19" ref="CQ27:CQ32">SUM(BA27:CP27)</f>
        <v>7.699999999999999</v>
      </c>
      <c r="CR27" s="583">
        <f aca="true" t="shared" si="20" ref="CR27:CR32">SUM(CQ27,AZ27)</f>
        <v>9.2</v>
      </c>
      <c r="CS27" s="49">
        <v>93</v>
      </c>
      <c r="CT27" s="49">
        <v>28</v>
      </c>
    </row>
    <row r="28" spans="2:98" ht="54" customHeight="1">
      <c r="B28" s="56" t="s">
        <v>127</v>
      </c>
      <c r="C28" s="682"/>
      <c r="D28" s="558"/>
      <c r="E28" s="524"/>
      <c r="F28" s="525">
        <v>0.2</v>
      </c>
      <c r="G28" s="526"/>
      <c r="H28" s="527"/>
      <c r="I28" s="528"/>
      <c r="J28" s="523"/>
      <c r="K28" s="529"/>
      <c r="L28" s="530"/>
      <c r="M28" s="523"/>
      <c r="N28" s="523"/>
      <c r="O28" s="627">
        <v>0.1</v>
      </c>
      <c r="P28" s="531"/>
      <c r="Q28" s="683"/>
      <c r="R28" s="611"/>
      <c r="S28" s="528"/>
      <c r="T28" s="534"/>
      <c r="U28" s="535"/>
      <c r="V28" s="650"/>
      <c r="W28" s="558"/>
      <c r="X28" s="563"/>
      <c r="Y28" s="563"/>
      <c r="Z28" s="563"/>
      <c r="AA28" s="644"/>
      <c r="AB28" s="644"/>
      <c r="AC28" s="644"/>
      <c r="AD28" s="621">
        <v>0.1</v>
      </c>
      <c r="AE28" s="645"/>
      <c r="AF28" s="645"/>
      <c r="AG28" s="645"/>
      <c r="AH28" s="644"/>
      <c r="AI28" s="644"/>
      <c r="AJ28" s="644"/>
      <c r="AK28" s="644"/>
      <c r="AL28" s="573"/>
      <c r="AM28" s="573"/>
      <c r="AN28" s="646"/>
      <c r="AO28" s="573"/>
      <c r="AP28" s="573"/>
      <c r="AQ28" s="573"/>
      <c r="AR28" s="573"/>
      <c r="AS28" s="573"/>
      <c r="AT28" s="573"/>
      <c r="AU28" s="573"/>
      <c r="AV28" s="573"/>
      <c r="AW28" s="573"/>
      <c r="AX28" s="573"/>
      <c r="AY28" s="573"/>
      <c r="AZ28" s="214">
        <f t="shared" si="18"/>
        <v>0.4</v>
      </c>
      <c r="BA28" s="684"/>
      <c r="BB28" s="648"/>
      <c r="BC28" s="644"/>
      <c r="BD28" s="644"/>
      <c r="BE28" s="643"/>
      <c r="BF28" s="640"/>
      <c r="BG28" s="640"/>
      <c r="BH28" s="558"/>
      <c r="BI28" s="558"/>
      <c r="BJ28" s="558"/>
      <c r="BK28" s="558"/>
      <c r="BL28" s="558"/>
      <c r="BM28" s="621">
        <v>0.2</v>
      </c>
      <c r="BN28" s="621"/>
      <c r="BO28" s="619"/>
      <c r="BP28" s="622"/>
      <c r="BQ28" s="597"/>
      <c r="BR28" s="602"/>
      <c r="BS28" s="624">
        <v>0.2</v>
      </c>
      <c r="BT28" s="622"/>
      <c r="BU28" s="616"/>
      <c r="BV28" s="616">
        <v>0.2</v>
      </c>
      <c r="BW28" s="653"/>
      <c r="BX28" s="640"/>
      <c r="BY28" s="640"/>
      <c r="BZ28" s="640"/>
      <c r="CA28" s="640"/>
      <c r="CB28" s="640"/>
      <c r="CC28" s="640"/>
      <c r="CD28" s="640"/>
      <c r="CE28" s="654"/>
      <c r="CF28" s="654"/>
      <c r="CG28" s="654"/>
      <c r="CH28" s="654"/>
      <c r="CI28" s="640"/>
      <c r="CJ28" s="640"/>
      <c r="CK28" s="558"/>
      <c r="CL28" s="582"/>
      <c r="CM28" s="558"/>
      <c r="CN28" s="558"/>
      <c r="CO28" s="558"/>
      <c r="CP28" s="558"/>
      <c r="CQ28" s="553">
        <f t="shared" si="19"/>
        <v>0.6000000000000001</v>
      </c>
      <c r="CR28" s="554">
        <f t="shared" si="20"/>
        <v>1</v>
      </c>
      <c r="CS28" s="555">
        <v>15</v>
      </c>
      <c r="CT28" s="555">
        <v>10</v>
      </c>
    </row>
    <row r="29" spans="1:98" s="405" customFormat="1" ht="54" customHeight="1">
      <c r="A29" s="294"/>
      <c r="B29" s="402" t="s">
        <v>502</v>
      </c>
      <c r="C29" s="218"/>
      <c r="D29" s="90"/>
      <c r="E29" s="66"/>
      <c r="F29" s="66">
        <v>0.1</v>
      </c>
      <c r="G29" s="71"/>
      <c r="H29" s="66"/>
      <c r="I29" s="70"/>
      <c r="J29" s="66"/>
      <c r="K29" s="70"/>
      <c r="L29" s="66"/>
      <c r="M29" s="66"/>
      <c r="N29" s="66"/>
      <c r="O29" s="66"/>
      <c r="P29" s="70"/>
      <c r="Q29" s="70"/>
      <c r="R29" s="70"/>
      <c r="S29" s="70"/>
      <c r="T29" s="89"/>
      <c r="U29" s="89"/>
      <c r="V29" s="76"/>
      <c r="W29" s="90"/>
      <c r="X29" s="89"/>
      <c r="Y29" s="89"/>
      <c r="Z29" s="89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65"/>
      <c r="AZ29" s="449">
        <f t="shared" si="18"/>
        <v>0.1</v>
      </c>
      <c r="BA29" s="400"/>
      <c r="BB29" s="218"/>
      <c r="BC29" s="89"/>
      <c r="BD29" s="89"/>
      <c r="BE29" s="89"/>
      <c r="BF29" s="90"/>
      <c r="BG29" s="90"/>
      <c r="BH29" s="90"/>
      <c r="BI29" s="90"/>
      <c r="BJ29" s="90"/>
      <c r="BK29" s="90"/>
      <c r="BL29" s="90"/>
      <c r="BM29" s="76">
        <v>0.1</v>
      </c>
      <c r="BN29" s="76"/>
      <c r="BO29" s="76"/>
      <c r="BP29" s="92"/>
      <c r="BQ29" s="65"/>
      <c r="BR29" s="128"/>
      <c r="BS29" s="125"/>
      <c r="BT29" s="90"/>
      <c r="BU29" s="90"/>
      <c r="BV29" s="90">
        <v>0.1</v>
      </c>
      <c r="BW29" s="90"/>
      <c r="BX29" s="92"/>
      <c r="BY29" s="92"/>
      <c r="BZ29" s="92"/>
      <c r="CA29" s="90"/>
      <c r="CB29" s="92"/>
      <c r="CC29" s="92"/>
      <c r="CD29" s="92"/>
      <c r="CE29" s="92"/>
      <c r="CF29" s="92"/>
      <c r="CG29" s="92"/>
      <c r="CH29" s="92"/>
      <c r="CI29" s="92"/>
      <c r="CJ29" s="92"/>
      <c r="CK29" s="66"/>
      <c r="CL29" s="66"/>
      <c r="CM29" s="66"/>
      <c r="CN29" s="66"/>
      <c r="CO29" s="90"/>
      <c r="CP29" s="90"/>
      <c r="CQ29" s="214">
        <f t="shared" si="19"/>
        <v>0.2</v>
      </c>
      <c r="CR29" s="583">
        <f t="shared" si="20"/>
        <v>0.30000000000000004</v>
      </c>
      <c r="CS29" s="95">
        <v>6</v>
      </c>
      <c r="CT29" s="95">
        <v>4.8</v>
      </c>
    </row>
    <row r="30" spans="1:98" s="405" customFormat="1" ht="54" customHeight="1">
      <c r="A30" s="294"/>
      <c r="B30" s="402" t="s">
        <v>246</v>
      </c>
      <c r="C30" s="218"/>
      <c r="D30" s="90"/>
      <c r="E30" s="66"/>
      <c r="F30" s="66"/>
      <c r="G30" s="71"/>
      <c r="H30" s="66"/>
      <c r="I30" s="70"/>
      <c r="J30" s="66"/>
      <c r="K30" s="70"/>
      <c r="L30" s="66"/>
      <c r="M30" s="66"/>
      <c r="N30" s="66"/>
      <c r="O30" s="66"/>
      <c r="P30" s="70"/>
      <c r="Q30" s="70"/>
      <c r="R30" s="70"/>
      <c r="S30" s="70"/>
      <c r="T30" s="89"/>
      <c r="U30" s="89"/>
      <c r="V30" s="76"/>
      <c r="W30" s="90"/>
      <c r="X30" s="89"/>
      <c r="Y30" s="89"/>
      <c r="Z30" s="89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65"/>
      <c r="AZ30" s="449">
        <f t="shared" si="18"/>
        <v>0</v>
      </c>
      <c r="BA30" s="400"/>
      <c r="BB30" s="218"/>
      <c r="BC30" s="89"/>
      <c r="BD30" s="89"/>
      <c r="BE30" s="89"/>
      <c r="BF30" s="90"/>
      <c r="BG30" s="90"/>
      <c r="BH30" s="90"/>
      <c r="BI30" s="90"/>
      <c r="BJ30" s="90"/>
      <c r="BK30" s="90"/>
      <c r="BL30" s="90"/>
      <c r="BM30" s="76">
        <v>0.3</v>
      </c>
      <c r="BN30" s="76"/>
      <c r="BO30" s="76"/>
      <c r="BP30" s="92"/>
      <c r="BQ30" s="65"/>
      <c r="BR30" s="128"/>
      <c r="BS30" s="125">
        <v>0.2</v>
      </c>
      <c r="BT30" s="90"/>
      <c r="BU30" s="90"/>
      <c r="BV30" s="90">
        <v>0.3</v>
      </c>
      <c r="BW30" s="90"/>
      <c r="BX30" s="92"/>
      <c r="BY30" s="92"/>
      <c r="BZ30" s="92"/>
      <c r="CA30" s="90"/>
      <c r="CB30" s="92"/>
      <c r="CC30" s="92"/>
      <c r="CD30" s="92"/>
      <c r="CE30" s="92"/>
      <c r="CF30" s="92"/>
      <c r="CG30" s="92"/>
      <c r="CH30" s="92"/>
      <c r="CI30" s="92"/>
      <c r="CJ30" s="92"/>
      <c r="CK30" s="66"/>
      <c r="CL30" s="66"/>
      <c r="CM30" s="66"/>
      <c r="CN30" s="66"/>
      <c r="CO30" s="90"/>
      <c r="CP30" s="90"/>
      <c r="CQ30" s="214">
        <f t="shared" si="19"/>
        <v>0.8</v>
      </c>
      <c r="CR30" s="583">
        <f t="shared" si="20"/>
        <v>0.8</v>
      </c>
      <c r="CS30" s="95">
        <v>20</v>
      </c>
      <c r="CT30" s="95">
        <v>20</v>
      </c>
    </row>
    <row r="31" spans="1:98" s="405" customFormat="1" ht="54" customHeight="1">
      <c r="A31" s="294"/>
      <c r="B31" s="402" t="s">
        <v>327</v>
      </c>
      <c r="C31" s="218"/>
      <c r="D31" s="90"/>
      <c r="E31" s="66"/>
      <c r="F31" s="66">
        <v>0.1</v>
      </c>
      <c r="G31" s="71"/>
      <c r="H31" s="66"/>
      <c r="I31" s="70"/>
      <c r="J31" s="66"/>
      <c r="K31" s="70"/>
      <c r="L31" s="66"/>
      <c r="M31" s="66"/>
      <c r="N31" s="66"/>
      <c r="O31" s="66"/>
      <c r="P31" s="70"/>
      <c r="Q31" s="70"/>
      <c r="R31" s="70"/>
      <c r="S31" s="70"/>
      <c r="T31" s="89"/>
      <c r="U31" s="89"/>
      <c r="V31" s="76"/>
      <c r="W31" s="90"/>
      <c r="X31" s="89"/>
      <c r="Y31" s="89"/>
      <c r="Z31" s="89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65"/>
      <c r="AZ31" s="449">
        <f t="shared" si="18"/>
        <v>0.1</v>
      </c>
      <c r="BA31" s="400"/>
      <c r="BB31" s="218"/>
      <c r="BC31" s="89"/>
      <c r="BD31" s="89"/>
      <c r="BE31" s="89"/>
      <c r="BF31" s="90"/>
      <c r="BG31" s="90"/>
      <c r="BH31" s="90">
        <v>0.1</v>
      </c>
      <c r="BI31" s="90"/>
      <c r="BJ31" s="90"/>
      <c r="BK31" s="90"/>
      <c r="BL31" s="90"/>
      <c r="BM31" s="76">
        <v>0.2</v>
      </c>
      <c r="BN31" s="76"/>
      <c r="BO31" s="76"/>
      <c r="BP31" s="92"/>
      <c r="BQ31" s="65"/>
      <c r="BR31" s="128"/>
      <c r="BS31" s="125">
        <v>0.1</v>
      </c>
      <c r="BT31" s="90"/>
      <c r="BU31" s="90"/>
      <c r="BV31" s="90">
        <v>0.1</v>
      </c>
      <c r="BW31" s="90"/>
      <c r="BX31" s="92"/>
      <c r="BY31" s="92"/>
      <c r="BZ31" s="92"/>
      <c r="CA31" s="90"/>
      <c r="CB31" s="92"/>
      <c r="CC31" s="92">
        <v>0.1</v>
      </c>
      <c r="CD31" s="92">
        <v>0.1</v>
      </c>
      <c r="CE31" s="92"/>
      <c r="CF31" s="92"/>
      <c r="CG31" s="92"/>
      <c r="CH31" s="92"/>
      <c r="CI31" s="92"/>
      <c r="CJ31" s="92"/>
      <c r="CK31" s="66"/>
      <c r="CL31" s="66"/>
      <c r="CM31" s="66"/>
      <c r="CN31" s="66"/>
      <c r="CO31" s="90"/>
      <c r="CP31" s="90"/>
      <c r="CQ31" s="214">
        <f t="shared" si="19"/>
        <v>0.7</v>
      </c>
      <c r="CR31" s="583">
        <f t="shared" si="20"/>
        <v>0.7999999999999999</v>
      </c>
      <c r="CS31" s="95">
        <v>11</v>
      </c>
      <c r="CT31" s="95">
        <v>11</v>
      </c>
    </row>
    <row r="32" spans="1:98" s="405" customFormat="1" ht="54" customHeight="1">
      <c r="A32" s="294"/>
      <c r="B32" s="402" t="s">
        <v>403</v>
      </c>
      <c r="C32" s="218">
        <v>0.1</v>
      </c>
      <c r="D32" s="90"/>
      <c r="E32" s="66"/>
      <c r="F32" s="66">
        <v>0.3</v>
      </c>
      <c r="G32" s="71"/>
      <c r="H32" s="66"/>
      <c r="I32" s="70"/>
      <c r="J32" s="66"/>
      <c r="K32" s="70"/>
      <c r="L32" s="66"/>
      <c r="M32" s="66"/>
      <c r="N32" s="66"/>
      <c r="O32" s="66"/>
      <c r="P32" s="70"/>
      <c r="Q32" s="70"/>
      <c r="R32" s="70"/>
      <c r="S32" s="70"/>
      <c r="T32" s="89"/>
      <c r="U32" s="89"/>
      <c r="V32" s="76"/>
      <c r="W32" s="90">
        <v>0.1</v>
      </c>
      <c r="X32" s="89"/>
      <c r="Y32" s="89"/>
      <c r="Z32" s="89"/>
      <c r="AA32" s="76"/>
      <c r="AB32" s="76"/>
      <c r="AC32" s="76"/>
      <c r="AD32" s="76">
        <v>0.3</v>
      </c>
      <c r="AE32" s="76"/>
      <c r="AF32" s="76"/>
      <c r="AG32" s="76"/>
      <c r="AH32" s="76"/>
      <c r="AI32" s="76"/>
      <c r="AJ32" s="76"/>
      <c r="AK32" s="76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65"/>
      <c r="AZ32" s="214">
        <f t="shared" si="18"/>
        <v>0.8</v>
      </c>
      <c r="BA32" s="93"/>
      <c r="BB32" s="218"/>
      <c r="BC32" s="89"/>
      <c r="BD32" s="89"/>
      <c r="BE32" s="89"/>
      <c r="BF32" s="90"/>
      <c r="BG32" s="90"/>
      <c r="BH32" s="90">
        <v>0.1</v>
      </c>
      <c r="BI32" s="90"/>
      <c r="BJ32" s="90"/>
      <c r="BK32" s="90"/>
      <c r="BL32" s="90"/>
      <c r="BM32" s="76"/>
      <c r="BN32" s="76"/>
      <c r="BO32" s="76"/>
      <c r="BP32" s="92"/>
      <c r="BQ32" s="65"/>
      <c r="BR32" s="128"/>
      <c r="BS32" s="125"/>
      <c r="BT32" s="90">
        <v>0.2</v>
      </c>
      <c r="BU32" s="90">
        <v>0.5</v>
      </c>
      <c r="BV32" s="90"/>
      <c r="BW32" s="90"/>
      <c r="BX32" s="92"/>
      <c r="BY32" s="92"/>
      <c r="BZ32" s="92"/>
      <c r="CA32" s="90"/>
      <c r="CB32" s="92"/>
      <c r="CC32" s="92"/>
      <c r="CD32" s="92"/>
      <c r="CE32" s="92"/>
      <c r="CF32" s="92"/>
      <c r="CG32" s="92"/>
      <c r="CH32" s="92"/>
      <c r="CI32" s="92"/>
      <c r="CJ32" s="92"/>
      <c r="CK32" s="66"/>
      <c r="CL32" s="66"/>
      <c r="CM32" s="66"/>
      <c r="CN32" s="66"/>
      <c r="CO32" s="90"/>
      <c r="CP32" s="90"/>
      <c r="CQ32" s="214">
        <f t="shared" si="19"/>
        <v>0.8</v>
      </c>
      <c r="CR32" s="583">
        <f t="shared" si="20"/>
        <v>1.6</v>
      </c>
      <c r="CS32" s="95">
        <v>25</v>
      </c>
      <c r="CT32" s="95">
        <v>21</v>
      </c>
    </row>
    <row r="33" spans="2:99" ht="54" customHeight="1" thickBot="1">
      <c r="B33" s="615" t="s">
        <v>128</v>
      </c>
      <c r="C33" s="125">
        <f aca="true" t="shared" si="21" ref="C33:AH33">SUM(C27:C32)</f>
        <v>0.1</v>
      </c>
      <c r="D33" s="78">
        <f t="shared" si="21"/>
        <v>0</v>
      </c>
      <c r="E33" s="78">
        <f t="shared" si="21"/>
        <v>0</v>
      </c>
      <c r="F33" s="78">
        <f t="shared" si="21"/>
        <v>1</v>
      </c>
      <c r="G33" s="78">
        <f t="shared" si="21"/>
        <v>0</v>
      </c>
      <c r="H33" s="78">
        <f t="shared" si="21"/>
        <v>0</v>
      </c>
      <c r="I33" s="78">
        <f t="shared" si="21"/>
        <v>0.1</v>
      </c>
      <c r="J33" s="78">
        <f t="shared" si="21"/>
        <v>0</v>
      </c>
      <c r="K33" s="78">
        <f t="shared" si="21"/>
        <v>0</v>
      </c>
      <c r="L33" s="78">
        <f t="shared" si="21"/>
        <v>0</v>
      </c>
      <c r="M33" s="78">
        <f t="shared" si="21"/>
        <v>0</v>
      </c>
      <c r="N33" s="78">
        <f t="shared" si="21"/>
        <v>0</v>
      </c>
      <c r="O33" s="78">
        <f t="shared" si="21"/>
        <v>0.30000000000000004</v>
      </c>
      <c r="P33" s="78">
        <f t="shared" si="21"/>
        <v>0</v>
      </c>
      <c r="Q33" s="78">
        <f t="shared" si="21"/>
        <v>0</v>
      </c>
      <c r="R33" s="78">
        <f t="shared" si="21"/>
        <v>0</v>
      </c>
      <c r="S33" s="78">
        <f t="shared" si="21"/>
        <v>0</v>
      </c>
      <c r="T33" s="78">
        <f t="shared" si="21"/>
        <v>0</v>
      </c>
      <c r="U33" s="78">
        <f t="shared" si="21"/>
        <v>0</v>
      </c>
      <c r="V33" s="78">
        <f t="shared" si="21"/>
        <v>0</v>
      </c>
      <c r="W33" s="78">
        <f t="shared" si="21"/>
        <v>0.5</v>
      </c>
      <c r="X33" s="78">
        <f t="shared" si="21"/>
        <v>0</v>
      </c>
      <c r="Y33" s="78">
        <f t="shared" si="21"/>
        <v>0</v>
      </c>
      <c r="Z33" s="78">
        <f t="shared" si="21"/>
        <v>0</v>
      </c>
      <c r="AA33" s="78">
        <f t="shared" si="21"/>
        <v>0</v>
      </c>
      <c r="AB33" s="78">
        <f t="shared" si="21"/>
        <v>0</v>
      </c>
      <c r="AC33" s="78">
        <f t="shared" si="21"/>
        <v>0</v>
      </c>
      <c r="AD33" s="78">
        <f t="shared" si="21"/>
        <v>0.8</v>
      </c>
      <c r="AE33" s="78">
        <f t="shared" si="21"/>
        <v>0</v>
      </c>
      <c r="AF33" s="78">
        <f t="shared" si="21"/>
        <v>0.1</v>
      </c>
      <c r="AG33" s="78">
        <f t="shared" si="21"/>
        <v>0</v>
      </c>
      <c r="AH33" s="78">
        <f t="shared" si="21"/>
        <v>0</v>
      </c>
      <c r="AI33" s="78">
        <f aca="true" t="shared" si="22" ref="AI33:BN33">SUM(AI27:AI32)</f>
        <v>0</v>
      </c>
      <c r="AJ33" s="78">
        <f t="shared" si="22"/>
        <v>0</v>
      </c>
      <c r="AK33" s="78">
        <f t="shared" si="22"/>
        <v>0</v>
      </c>
      <c r="AL33" s="78">
        <f t="shared" si="22"/>
        <v>0</v>
      </c>
      <c r="AM33" s="78">
        <f t="shared" si="22"/>
        <v>0</v>
      </c>
      <c r="AN33" s="78">
        <f t="shared" si="22"/>
        <v>0</v>
      </c>
      <c r="AO33" s="78">
        <f t="shared" si="22"/>
        <v>0</v>
      </c>
      <c r="AP33" s="78">
        <f t="shared" si="22"/>
        <v>0</v>
      </c>
      <c r="AQ33" s="78">
        <f t="shared" si="22"/>
        <v>0</v>
      </c>
      <c r="AR33" s="78">
        <f t="shared" si="22"/>
        <v>0</v>
      </c>
      <c r="AS33" s="78">
        <f t="shared" si="22"/>
        <v>0</v>
      </c>
      <c r="AT33" s="78">
        <f t="shared" si="22"/>
        <v>0</v>
      </c>
      <c r="AU33" s="78">
        <f t="shared" si="22"/>
        <v>0</v>
      </c>
      <c r="AV33" s="78">
        <f t="shared" si="22"/>
        <v>0</v>
      </c>
      <c r="AW33" s="78">
        <f t="shared" si="22"/>
        <v>0</v>
      </c>
      <c r="AX33" s="78">
        <f t="shared" si="22"/>
        <v>0</v>
      </c>
      <c r="AY33" s="78">
        <f t="shared" si="22"/>
        <v>0</v>
      </c>
      <c r="AZ33" s="208">
        <f t="shared" si="22"/>
        <v>2.9000000000000004</v>
      </c>
      <c r="BA33" s="202">
        <f t="shared" si="22"/>
        <v>0</v>
      </c>
      <c r="BB33" s="125">
        <f t="shared" si="22"/>
        <v>0</v>
      </c>
      <c r="BC33" s="78">
        <f t="shared" si="22"/>
        <v>0</v>
      </c>
      <c r="BD33" s="78">
        <f t="shared" si="22"/>
        <v>0</v>
      </c>
      <c r="BE33" s="78">
        <f t="shared" si="22"/>
        <v>0</v>
      </c>
      <c r="BF33" s="78">
        <f t="shared" si="22"/>
        <v>0</v>
      </c>
      <c r="BG33" s="78">
        <f t="shared" si="22"/>
        <v>0</v>
      </c>
      <c r="BH33" s="78">
        <f t="shared" si="22"/>
        <v>0.2</v>
      </c>
      <c r="BI33" s="78">
        <f t="shared" si="22"/>
        <v>0</v>
      </c>
      <c r="BJ33" s="78">
        <f t="shared" si="22"/>
        <v>0</v>
      </c>
      <c r="BK33" s="78">
        <f t="shared" si="22"/>
        <v>0</v>
      </c>
      <c r="BL33" s="78">
        <f t="shared" si="22"/>
        <v>0</v>
      </c>
      <c r="BM33" s="78">
        <f t="shared" si="22"/>
        <v>5</v>
      </c>
      <c r="BN33" s="78">
        <f t="shared" si="22"/>
        <v>0</v>
      </c>
      <c r="BO33" s="78">
        <f aca="true" t="shared" si="23" ref="BO33:CT33">SUM(BO27:BO32)</f>
        <v>0</v>
      </c>
      <c r="BP33" s="78">
        <f t="shared" si="23"/>
        <v>0</v>
      </c>
      <c r="BQ33" s="78">
        <f t="shared" si="23"/>
        <v>0</v>
      </c>
      <c r="BR33" s="208">
        <f t="shared" si="23"/>
        <v>0</v>
      </c>
      <c r="BS33" s="125">
        <f t="shared" si="23"/>
        <v>0.6</v>
      </c>
      <c r="BT33" s="78">
        <f t="shared" si="23"/>
        <v>0.2</v>
      </c>
      <c r="BU33" s="78">
        <f t="shared" si="23"/>
        <v>0.5</v>
      </c>
      <c r="BV33" s="78">
        <f t="shared" si="23"/>
        <v>4.1</v>
      </c>
      <c r="BW33" s="78">
        <f t="shared" si="23"/>
        <v>0</v>
      </c>
      <c r="BX33" s="78">
        <f t="shared" si="23"/>
        <v>0</v>
      </c>
      <c r="BY33" s="78">
        <f t="shared" si="23"/>
        <v>0</v>
      </c>
      <c r="BZ33" s="78">
        <f t="shared" si="23"/>
        <v>0</v>
      </c>
      <c r="CA33" s="78">
        <f t="shared" si="23"/>
        <v>0</v>
      </c>
      <c r="CB33" s="78">
        <f t="shared" si="23"/>
        <v>0</v>
      </c>
      <c r="CC33" s="78">
        <f t="shared" si="23"/>
        <v>0.1</v>
      </c>
      <c r="CD33" s="78">
        <f t="shared" si="23"/>
        <v>0.1</v>
      </c>
      <c r="CE33" s="78">
        <f t="shared" si="23"/>
        <v>0</v>
      </c>
      <c r="CF33" s="78">
        <f t="shared" si="23"/>
        <v>0</v>
      </c>
      <c r="CG33" s="78">
        <f t="shared" si="23"/>
        <v>0</v>
      </c>
      <c r="CH33" s="78">
        <f t="shared" si="23"/>
        <v>0</v>
      </c>
      <c r="CI33" s="78">
        <f t="shared" si="23"/>
        <v>0</v>
      </c>
      <c r="CJ33" s="78">
        <f t="shared" si="23"/>
        <v>0</v>
      </c>
      <c r="CK33" s="78">
        <f t="shared" si="23"/>
        <v>0</v>
      </c>
      <c r="CL33" s="78">
        <f t="shared" si="23"/>
        <v>0</v>
      </c>
      <c r="CM33" s="78">
        <f t="shared" si="23"/>
        <v>0</v>
      </c>
      <c r="CN33" s="78">
        <f t="shared" si="23"/>
        <v>0</v>
      </c>
      <c r="CO33" s="201">
        <f t="shared" si="23"/>
        <v>0</v>
      </c>
      <c r="CP33" s="53">
        <f t="shared" si="23"/>
        <v>0</v>
      </c>
      <c r="CQ33" s="208">
        <f t="shared" si="23"/>
        <v>10.799999999999999</v>
      </c>
      <c r="CR33" s="131">
        <f t="shared" si="23"/>
        <v>13.700000000000001</v>
      </c>
      <c r="CS33" s="131">
        <f t="shared" si="23"/>
        <v>170</v>
      </c>
      <c r="CT33" s="685">
        <f t="shared" si="23"/>
        <v>94.8</v>
      </c>
      <c r="CU33" s="5"/>
    </row>
    <row r="34" spans="2:99" ht="54" customHeight="1" thickBot="1">
      <c r="B34" s="122" t="s">
        <v>156</v>
      </c>
      <c r="C34" s="192">
        <f aca="true" t="shared" si="24" ref="C34:AH34">SUM(C33,C26,C21,C15,C13,C9)</f>
        <v>2.7</v>
      </c>
      <c r="D34" s="193">
        <f t="shared" si="24"/>
        <v>0</v>
      </c>
      <c r="E34" s="193">
        <f t="shared" si="24"/>
        <v>10.6</v>
      </c>
      <c r="F34" s="193">
        <f t="shared" si="24"/>
        <v>15.29</v>
      </c>
      <c r="G34" s="193">
        <f t="shared" si="24"/>
        <v>0</v>
      </c>
      <c r="H34" s="193">
        <f t="shared" si="24"/>
        <v>0</v>
      </c>
      <c r="I34" s="193">
        <f t="shared" si="24"/>
        <v>3.1000000000000005</v>
      </c>
      <c r="J34" s="193">
        <f t="shared" si="24"/>
        <v>0</v>
      </c>
      <c r="K34" s="193">
        <f t="shared" si="24"/>
        <v>0</v>
      </c>
      <c r="L34" s="193">
        <f t="shared" si="24"/>
        <v>0</v>
      </c>
      <c r="M34" s="193">
        <f t="shared" si="24"/>
        <v>0</v>
      </c>
      <c r="N34" s="193">
        <f t="shared" si="24"/>
        <v>0.1</v>
      </c>
      <c r="O34" s="193">
        <f t="shared" si="24"/>
        <v>0.30000000000000004</v>
      </c>
      <c r="P34" s="193">
        <f t="shared" si="24"/>
        <v>0</v>
      </c>
      <c r="Q34" s="193">
        <f t="shared" si="24"/>
        <v>0</v>
      </c>
      <c r="R34" s="193">
        <f t="shared" si="24"/>
        <v>0</v>
      </c>
      <c r="S34" s="193">
        <f t="shared" si="24"/>
        <v>0</v>
      </c>
      <c r="T34" s="193">
        <f t="shared" si="24"/>
        <v>0</v>
      </c>
      <c r="U34" s="193">
        <f t="shared" si="24"/>
        <v>0</v>
      </c>
      <c r="V34" s="193">
        <f t="shared" si="24"/>
        <v>0</v>
      </c>
      <c r="W34" s="193">
        <f t="shared" si="24"/>
        <v>5.4</v>
      </c>
      <c r="X34" s="193">
        <f t="shared" si="24"/>
        <v>0</v>
      </c>
      <c r="Y34" s="193">
        <f t="shared" si="24"/>
        <v>0</v>
      </c>
      <c r="Z34" s="193">
        <f t="shared" si="24"/>
        <v>0</v>
      </c>
      <c r="AA34" s="193">
        <f t="shared" si="24"/>
        <v>0</v>
      </c>
      <c r="AB34" s="193">
        <f t="shared" si="24"/>
        <v>0</v>
      </c>
      <c r="AC34" s="193">
        <f t="shared" si="24"/>
        <v>0</v>
      </c>
      <c r="AD34" s="193">
        <f t="shared" si="24"/>
        <v>1.9</v>
      </c>
      <c r="AE34" s="193">
        <f t="shared" si="24"/>
        <v>0</v>
      </c>
      <c r="AF34" s="193">
        <f t="shared" si="24"/>
        <v>0.1</v>
      </c>
      <c r="AG34" s="193">
        <f t="shared" si="24"/>
        <v>0</v>
      </c>
      <c r="AH34" s="193">
        <f t="shared" si="24"/>
        <v>0</v>
      </c>
      <c r="AI34" s="193">
        <f aca="true" t="shared" si="25" ref="AI34:BN34">SUM(AI33,AI26,AI21,AI15,AI13,AI9)</f>
        <v>0</v>
      </c>
      <c r="AJ34" s="193">
        <f t="shared" si="25"/>
        <v>0</v>
      </c>
      <c r="AK34" s="193">
        <f t="shared" si="25"/>
        <v>0</v>
      </c>
      <c r="AL34" s="193">
        <f t="shared" si="25"/>
        <v>0</v>
      </c>
      <c r="AM34" s="193">
        <f t="shared" si="25"/>
        <v>0</v>
      </c>
      <c r="AN34" s="193">
        <f t="shared" si="25"/>
        <v>0</v>
      </c>
      <c r="AO34" s="193">
        <f t="shared" si="25"/>
        <v>0</v>
      </c>
      <c r="AP34" s="193">
        <f t="shared" si="25"/>
        <v>0</v>
      </c>
      <c r="AQ34" s="193">
        <f t="shared" si="25"/>
        <v>0</v>
      </c>
      <c r="AR34" s="193">
        <f t="shared" si="25"/>
        <v>0</v>
      </c>
      <c r="AS34" s="193">
        <f t="shared" si="25"/>
        <v>0</v>
      </c>
      <c r="AT34" s="193">
        <f t="shared" si="25"/>
        <v>0</v>
      </c>
      <c r="AU34" s="193">
        <f t="shared" si="25"/>
        <v>0</v>
      </c>
      <c r="AV34" s="193">
        <f t="shared" si="25"/>
        <v>0</v>
      </c>
      <c r="AW34" s="193">
        <f t="shared" si="25"/>
        <v>0</v>
      </c>
      <c r="AX34" s="193">
        <f t="shared" si="25"/>
        <v>0</v>
      </c>
      <c r="AY34" s="193">
        <f t="shared" si="25"/>
        <v>0</v>
      </c>
      <c r="AZ34" s="194">
        <f t="shared" si="25"/>
        <v>39.489999999999995</v>
      </c>
      <c r="BA34" s="195">
        <f t="shared" si="25"/>
        <v>0</v>
      </c>
      <c r="BB34" s="192">
        <f t="shared" si="25"/>
        <v>0</v>
      </c>
      <c r="BC34" s="193">
        <f t="shared" si="25"/>
        <v>0</v>
      </c>
      <c r="BD34" s="193">
        <f t="shared" si="25"/>
        <v>0</v>
      </c>
      <c r="BE34" s="193">
        <f t="shared" si="25"/>
        <v>0</v>
      </c>
      <c r="BF34" s="193">
        <f t="shared" si="25"/>
        <v>4.0200000000000005</v>
      </c>
      <c r="BG34" s="193">
        <f t="shared" si="25"/>
        <v>0</v>
      </c>
      <c r="BH34" s="193">
        <f t="shared" si="25"/>
        <v>0.5800000000000001</v>
      </c>
      <c r="BI34" s="193">
        <f t="shared" si="25"/>
        <v>0</v>
      </c>
      <c r="BJ34" s="193">
        <f t="shared" si="25"/>
        <v>0</v>
      </c>
      <c r="BK34" s="193">
        <f t="shared" si="25"/>
        <v>0</v>
      </c>
      <c r="BL34" s="193">
        <f t="shared" si="25"/>
        <v>0</v>
      </c>
      <c r="BM34" s="193">
        <f t="shared" si="25"/>
        <v>7.2</v>
      </c>
      <c r="BN34" s="193">
        <f t="shared" si="25"/>
        <v>0</v>
      </c>
      <c r="BO34" s="193">
        <f aca="true" t="shared" si="26" ref="BO34:CT34">SUM(BO33,BO26,BO21,BO15,BO13,BO9)</f>
        <v>0</v>
      </c>
      <c r="BP34" s="193">
        <f t="shared" si="26"/>
        <v>0</v>
      </c>
      <c r="BQ34" s="193">
        <f t="shared" si="26"/>
        <v>0</v>
      </c>
      <c r="BR34" s="194">
        <f t="shared" si="26"/>
        <v>1.5</v>
      </c>
      <c r="BS34" s="192">
        <f t="shared" si="26"/>
        <v>0.6</v>
      </c>
      <c r="BT34" s="193">
        <f t="shared" si="26"/>
        <v>0.2</v>
      </c>
      <c r="BU34" s="193">
        <f t="shared" si="26"/>
        <v>8.5</v>
      </c>
      <c r="BV34" s="193">
        <f t="shared" si="26"/>
        <v>9.899999999999999</v>
      </c>
      <c r="BW34" s="193">
        <f t="shared" si="26"/>
        <v>0</v>
      </c>
      <c r="BX34" s="193">
        <f t="shared" si="26"/>
        <v>0</v>
      </c>
      <c r="BY34" s="193">
        <f t="shared" si="26"/>
        <v>0</v>
      </c>
      <c r="BZ34" s="193">
        <f t="shared" si="26"/>
        <v>0</v>
      </c>
      <c r="CA34" s="193">
        <f t="shared" si="26"/>
        <v>0</v>
      </c>
      <c r="CB34" s="193">
        <f t="shared" si="26"/>
        <v>0</v>
      </c>
      <c r="CC34" s="193">
        <f t="shared" si="26"/>
        <v>0.1</v>
      </c>
      <c r="CD34" s="193">
        <f t="shared" si="26"/>
        <v>0.1</v>
      </c>
      <c r="CE34" s="193">
        <f t="shared" si="26"/>
        <v>0</v>
      </c>
      <c r="CF34" s="193">
        <f t="shared" si="26"/>
        <v>0</v>
      </c>
      <c r="CG34" s="193">
        <f t="shared" si="26"/>
        <v>0</v>
      </c>
      <c r="CH34" s="193">
        <f t="shared" si="26"/>
        <v>0</v>
      </c>
      <c r="CI34" s="193">
        <f t="shared" si="26"/>
        <v>0</v>
      </c>
      <c r="CJ34" s="193">
        <f t="shared" si="26"/>
        <v>0</v>
      </c>
      <c r="CK34" s="193">
        <f t="shared" si="26"/>
        <v>0</v>
      </c>
      <c r="CL34" s="193">
        <f t="shared" si="26"/>
        <v>0</v>
      </c>
      <c r="CM34" s="193">
        <f t="shared" si="26"/>
        <v>0</v>
      </c>
      <c r="CN34" s="193">
        <f t="shared" si="26"/>
        <v>0</v>
      </c>
      <c r="CO34" s="193">
        <f t="shared" si="26"/>
        <v>0</v>
      </c>
      <c r="CP34" s="193">
        <f t="shared" si="26"/>
        <v>2.66</v>
      </c>
      <c r="CQ34" s="194">
        <f t="shared" si="26"/>
        <v>35.35999999999999</v>
      </c>
      <c r="CR34" s="123">
        <f t="shared" si="26"/>
        <v>74.85</v>
      </c>
      <c r="CS34" s="123">
        <f t="shared" si="26"/>
        <v>797.7</v>
      </c>
      <c r="CT34" s="123">
        <f t="shared" si="26"/>
        <v>664.7</v>
      </c>
      <c r="CU34" s="5"/>
    </row>
    <row r="35" spans="1:98" ht="54" customHeight="1">
      <c r="A35" s="5"/>
      <c r="B35" s="5"/>
      <c r="C35" s="3" t="s">
        <v>129</v>
      </c>
      <c r="D35" s="3"/>
      <c r="CR35" s="57"/>
      <c r="CS35" s="5"/>
      <c r="CT35" s="5"/>
    </row>
    <row r="36" spans="1:2" ht="54" customHeight="1">
      <c r="A36" s="5"/>
      <c r="B36" s="5"/>
    </row>
    <row r="37" spans="1:2" ht="54" customHeight="1">
      <c r="A37" s="5"/>
      <c r="B37" s="5"/>
    </row>
    <row r="38" spans="1:2" ht="54" customHeight="1">
      <c r="A38" s="5"/>
      <c r="B38" s="5"/>
    </row>
    <row r="39" spans="1:2" ht="54" customHeight="1">
      <c r="A39" s="5"/>
      <c r="B39" s="5"/>
    </row>
    <row r="40" spans="1:2" ht="54" customHeight="1">
      <c r="A40" s="5"/>
      <c r="B40" s="5"/>
    </row>
    <row r="41" spans="1:2" ht="54" customHeight="1">
      <c r="A41" s="5"/>
      <c r="B41" s="5"/>
    </row>
  </sheetData>
  <mergeCells count="12">
    <mergeCell ref="BF4:BR4"/>
    <mergeCell ref="BS4:CQ4"/>
    <mergeCell ref="W5:AF5"/>
    <mergeCell ref="CS1:CT1"/>
    <mergeCell ref="C4:AZ4"/>
    <mergeCell ref="C5:D5"/>
    <mergeCell ref="BB5:BL5"/>
    <mergeCell ref="E5:U5"/>
    <mergeCell ref="AL5:AY5"/>
    <mergeCell ref="CI5:CO5"/>
    <mergeCell ref="BS5:CD5"/>
    <mergeCell ref="BM5:BR5"/>
  </mergeCells>
  <printOptions horizontalCentered="1"/>
  <pageMargins left="0.1968503937007874" right="0.1968503937007874" top="0.62" bottom="0.47" header="0" footer="0"/>
  <pageSetup horizontalDpi="600" verticalDpi="600" orientation="portrait" paperSize="9" scale="40" r:id="rId3"/>
  <colBreaks count="2" manualBreakCount="2">
    <brk id="70" max="33" man="1"/>
    <brk id="98" max="3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S33"/>
  <sheetViews>
    <sheetView view="pageBreakPreview" zoomScale="50" zoomScaleSheetLayoutView="50" workbookViewId="0" topLeftCell="A1">
      <selection activeCell="J8" sqref="J8"/>
    </sheetView>
  </sheetViews>
  <sheetFormatPr defaultColWidth="9.00390625" defaultRowHeight="54" customHeight="1"/>
  <cols>
    <col min="1" max="1" width="1.625" style="686" customWidth="1"/>
    <col min="2" max="2" width="20.625" style="686" customWidth="1"/>
    <col min="3" max="4" width="16.625" style="686" customWidth="1"/>
    <col min="5" max="7" width="16.625" style="1" customWidth="1"/>
    <col min="8" max="19" width="16.75390625" style="686" customWidth="1"/>
    <col min="20" max="16384" width="10.75390625" style="686" customWidth="1"/>
  </cols>
  <sheetData>
    <row r="1" spans="6:19" ht="54" customHeight="1">
      <c r="F1" s="1146"/>
      <c r="G1" s="1146"/>
      <c r="H1" s="1146"/>
      <c r="Q1" s="1146"/>
      <c r="R1" s="1146"/>
      <c r="S1" s="1146"/>
    </row>
    <row r="2" ht="54" customHeight="1">
      <c r="B2" s="4" t="s">
        <v>1</v>
      </c>
    </row>
    <row r="3" spans="2:5" ht="54" customHeight="1" thickBot="1">
      <c r="B3" s="687" t="s">
        <v>526</v>
      </c>
      <c r="E3" s="8"/>
    </row>
    <row r="4" spans="2:7" ht="54" customHeight="1">
      <c r="B4" s="688"/>
      <c r="C4" s="1153" t="s">
        <v>515</v>
      </c>
      <c r="D4" s="1154"/>
      <c r="E4" s="10" t="s">
        <v>4</v>
      </c>
      <c r="F4" s="11" t="s">
        <v>5</v>
      </c>
      <c r="G4" s="11" t="s">
        <v>6</v>
      </c>
    </row>
    <row r="5" spans="2:7" ht="54" customHeight="1">
      <c r="B5" s="689" t="s">
        <v>7</v>
      </c>
      <c r="C5" s="690" t="s">
        <v>516</v>
      </c>
      <c r="D5" s="691"/>
      <c r="E5" s="14" t="s">
        <v>15</v>
      </c>
      <c r="F5" s="15" t="s">
        <v>15</v>
      </c>
      <c r="G5" s="15" t="s">
        <v>15</v>
      </c>
    </row>
    <row r="6" spans="2:7" ht="54" customHeight="1" thickBot="1">
      <c r="B6" s="692"/>
      <c r="C6" s="693" t="s">
        <v>517</v>
      </c>
      <c r="D6" s="694" t="s">
        <v>132</v>
      </c>
      <c r="E6" s="35" t="s">
        <v>760</v>
      </c>
      <c r="F6" s="36" t="s">
        <v>761</v>
      </c>
      <c r="G6" s="36" t="s">
        <v>761</v>
      </c>
    </row>
    <row r="7" spans="2:7" ht="54" customHeight="1">
      <c r="B7" s="96" t="s">
        <v>148</v>
      </c>
      <c r="C7" s="695">
        <v>0.1</v>
      </c>
      <c r="D7" s="696">
        <f>SUM(C7:C7)</f>
        <v>0.1</v>
      </c>
      <c r="E7" s="48">
        <f>SUM(D7)</f>
        <v>0.1</v>
      </c>
      <c r="F7" s="49">
        <v>1.5</v>
      </c>
      <c r="G7" s="49">
        <v>1.4</v>
      </c>
    </row>
    <row r="8" spans="2:7" ht="54" customHeight="1" thickBot="1">
      <c r="B8" s="50" t="s">
        <v>151</v>
      </c>
      <c r="C8" s="697">
        <f>SUM(C7:C7)</f>
        <v>0.1</v>
      </c>
      <c r="D8" s="698">
        <f>SUM(C8:C8)</f>
        <v>0.1</v>
      </c>
      <c r="E8" s="54">
        <f>SUM(D8)</f>
        <v>0.1</v>
      </c>
      <c r="F8" s="55">
        <f>SUM(F7)</f>
        <v>1.5</v>
      </c>
      <c r="G8" s="55">
        <f>SUM(G7)</f>
        <v>1.4</v>
      </c>
    </row>
    <row r="9" spans="2:7" ht="54" customHeight="1" thickBot="1">
      <c r="B9" s="122" t="s">
        <v>156</v>
      </c>
      <c r="C9" s="699">
        <f>SUM(C8)</f>
        <v>0.1</v>
      </c>
      <c r="D9" s="700">
        <f>SUM(D8)</f>
        <v>0.1</v>
      </c>
      <c r="E9" s="701">
        <f>SUM(E8)</f>
        <v>0.1</v>
      </c>
      <c r="F9" s="702">
        <f>SUM(F8)</f>
        <v>1.5</v>
      </c>
      <c r="G9" s="703">
        <f>SUM(G8)</f>
        <v>1.4</v>
      </c>
    </row>
    <row r="10" spans="2:7" ht="54" customHeight="1" hidden="1">
      <c r="B10" s="704" t="s">
        <v>129</v>
      </c>
      <c r="E10" s="57"/>
      <c r="F10" s="5"/>
      <c r="G10" s="5"/>
    </row>
    <row r="12" spans="2:17" s="1" customFormat="1" ht="54" customHeight="1" thickBot="1">
      <c r="B12" s="6" t="s">
        <v>762</v>
      </c>
      <c r="C12" s="6"/>
      <c r="D12" s="6"/>
      <c r="E12" s="6"/>
      <c r="F12" s="6"/>
      <c r="G12" s="705"/>
      <c r="H12" s="293"/>
      <c r="I12" s="5"/>
      <c r="J12" s="5"/>
      <c r="K12" s="5"/>
      <c r="L12" s="5"/>
      <c r="M12" s="5"/>
      <c r="Q12" s="8"/>
    </row>
    <row r="13" spans="2:19" s="1" customFormat="1" ht="54" customHeight="1">
      <c r="B13" s="10"/>
      <c r="C13" s="1155" t="s">
        <v>176</v>
      </c>
      <c r="D13" s="1155"/>
      <c r="E13" s="1155"/>
      <c r="F13" s="1156"/>
      <c r="G13" s="456" t="s">
        <v>177</v>
      </c>
      <c r="H13" s="328"/>
      <c r="I13" s="328"/>
      <c r="J13" s="328"/>
      <c r="K13" s="1151"/>
      <c r="L13" s="1152" t="s">
        <v>177</v>
      </c>
      <c r="M13" s="329"/>
      <c r="N13" s="329"/>
      <c r="O13" s="329"/>
      <c r="P13" s="330"/>
      <c r="Q13" s="10" t="s">
        <v>4</v>
      </c>
      <c r="R13" s="11" t="s">
        <v>5</v>
      </c>
      <c r="S13" s="11" t="s">
        <v>6</v>
      </c>
    </row>
    <row r="14" spans="2:19" s="1" customFormat="1" ht="54" customHeight="1">
      <c r="B14" s="14" t="s">
        <v>7</v>
      </c>
      <c r="C14" s="230" t="s">
        <v>416</v>
      </c>
      <c r="D14" s="1150" t="s">
        <v>518</v>
      </c>
      <c r="E14" s="1144"/>
      <c r="F14" s="706"/>
      <c r="G14" s="1113" t="s">
        <v>416</v>
      </c>
      <c r="H14" s="306"/>
      <c r="I14" s="305" t="s">
        <v>519</v>
      </c>
      <c r="J14" s="305"/>
      <c r="K14" s="1148"/>
      <c r="L14" s="231" t="s">
        <v>415</v>
      </c>
      <c r="M14" s="708"/>
      <c r="N14" s="245"/>
      <c r="O14" s="245"/>
      <c r="P14" s="242"/>
      <c r="Q14" s="14" t="s">
        <v>15</v>
      </c>
      <c r="R14" s="15" t="s">
        <v>15</v>
      </c>
      <c r="S14" s="15" t="s">
        <v>15</v>
      </c>
    </row>
    <row r="15" spans="2:19" s="1" customFormat="1" ht="54" customHeight="1" thickBot="1">
      <c r="B15" s="246"/>
      <c r="C15" s="709" t="s">
        <v>763</v>
      </c>
      <c r="D15" s="710" t="s">
        <v>520</v>
      </c>
      <c r="E15" s="26" t="s">
        <v>521</v>
      </c>
      <c r="F15" s="515" t="s">
        <v>132</v>
      </c>
      <c r="G15" s="436" t="s">
        <v>764</v>
      </c>
      <c r="H15" s="709" t="s">
        <v>765</v>
      </c>
      <c r="I15" s="711" t="s">
        <v>766</v>
      </c>
      <c r="J15" s="711" t="s">
        <v>767</v>
      </c>
      <c r="K15" s="712" t="s">
        <v>522</v>
      </c>
      <c r="L15" s="713" t="s">
        <v>523</v>
      </c>
      <c r="M15" s="312" t="s">
        <v>768</v>
      </c>
      <c r="N15" s="714" t="s">
        <v>769</v>
      </c>
      <c r="O15" s="715" t="s">
        <v>64</v>
      </c>
      <c r="P15" s="712" t="s">
        <v>132</v>
      </c>
      <c r="Q15" s="35" t="s">
        <v>760</v>
      </c>
      <c r="R15" s="36" t="s">
        <v>761</v>
      </c>
      <c r="S15" s="36" t="s">
        <v>761</v>
      </c>
    </row>
    <row r="16" spans="2:19" s="58" customFormat="1" ht="54" customHeight="1">
      <c r="B16" s="716" t="s">
        <v>313</v>
      </c>
      <c r="C16" s="717"/>
      <c r="D16" s="718" t="s">
        <v>770</v>
      </c>
      <c r="E16" s="717"/>
      <c r="F16" s="719">
        <f>SUM(C16:E16)</f>
        <v>0</v>
      </c>
      <c r="G16" s="720" t="s">
        <v>771</v>
      </c>
      <c r="H16" s="717"/>
      <c r="I16" s="721">
        <v>0.2</v>
      </c>
      <c r="J16" s="721">
        <v>0.6</v>
      </c>
      <c r="K16" s="722">
        <v>0.6</v>
      </c>
      <c r="L16" s="723"/>
      <c r="M16" s="721"/>
      <c r="N16" s="724"/>
      <c r="O16" s="724"/>
      <c r="P16" s="722">
        <f aca="true" t="shared" si="0" ref="P16:P21">SUM(G16:N16)</f>
        <v>1.4</v>
      </c>
      <c r="Q16" s="725">
        <f aca="true" t="shared" si="1" ref="Q16:Q27">SUM(P16,F16)</f>
        <v>1.4</v>
      </c>
      <c r="R16" s="726">
        <v>4.8</v>
      </c>
      <c r="S16" s="726">
        <v>3.8</v>
      </c>
    </row>
    <row r="17" spans="2:19" s="1" customFormat="1" ht="54" customHeight="1">
      <c r="B17" s="75" t="s">
        <v>141</v>
      </c>
      <c r="C17" s="727"/>
      <c r="D17" s="727"/>
      <c r="E17" s="727"/>
      <c r="F17" s="719">
        <f>SUM(C17:E17)</f>
        <v>0</v>
      </c>
      <c r="G17" s="728"/>
      <c r="H17" s="727"/>
      <c r="I17" s="729">
        <v>0.1</v>
      </c>
      <c r="J17" s="729"/>
      <c r="K17" s="730">
        <v>0.1</v>
      </c>
      <c r="L17" s="731"/>
      <c r="M17" s="729"/>
      <c r="N17" s="732"/>
      <c r="O17" s="732"/>
      <c r="P17" s="733">
        <f t="shared" si="0"/>
        <v>0.2</v>
      </c>
      <c r="Q17" s="734">
        <f t="shared" si="1"/>
        <v>0.2</v>
      </c>
      <c r="R17" s="735">
        <v>0.5</v>
      </c>
      <c r="S17" s="735">
        <v>0.5</v>
      </c>
    </row>
    <row r="18" spans="2:19" s="58" customFormat="1" ht="54" customHeight="1">
      <c r="B18" s="75" t="s">
        <v>142</v>
      </c>
      <c r="C18" s="727"/>
      <c r="D18" s="727"/>
      <c r="E18" s="727"/>
      <c r="F18" s="736">
        <f>SUM(C18:E18)</f>
        <v>0</v>
      </c>
      <c r="G18" s="728"/>
      <c r="H18" s="737">
        <v>1</v>
      </c>
      <c r="I18" s="738"/>
      <c r="J18" s="738">
        <v>0.3</v>
      </c>
      <c r="K18" s="740" t="s">
        <v>524</v>
      </c>
      <c r="L18" s="741">
        <v>0.1</v>
      </c>
      <c r="M18" s="738"/>
      <c r="N18" s="742"/>
      <c r="O18" s="742"/>
      <c r="P18" s="743">
        <f t="shared" si="0"/>
        <v>1.4000000000000001</v>
      </c>
      <c r="Q18" s="744">
        <f t="shared" si="1"/>
        <v>1.4000000000000001</v>
      </c>
      <c r="R18" s="745">
        <v>12</v>
      </c>
      <c r="S18" s="745">
        <v>11</v>
      </c>
    </row>
    <row r="19" spans="2:19" s="58" customFormat="1" ht="54" customHeight="1">
      <c r="B19" s="75" t="s">
        <v>143</v>
      </c>
      <c r="C19" s="727">
        <v>0.1</v>
      </c>
      <c r="D19" s="727">
        <v>0.1</v>
      </c>
      <c r="E19" s="727"/>
      <c r="F19" s="746">
        <f>SUM(C19:E19)</f>
        <v>0.2</v>
      </c>
      <c r="G19" s="728">
        <v>0.1</v>
      </c>
      <c r="H19" s="737">
        <v>0.6</v>
      </c>
      <c r="I19" s="738">
        <v>0.1</v>
      </c>
      <c r="J19" s="738">
        <v>0.2</v>
      </c>
      <c r="K19" s="740"/>
      <c r="L19" s="741">
        <v>0.2</v>
      </c>
      <c r="M19" s="738">
        <v>0.1</v>
      </c>
      <c r="N19" s="742"/>
      <c r="O19" s="742"/>
      <c r="P19" s="743">
        <f t="shared" si="0"/>
        <v>1.3</v>
      </c>
      <c r="Q19" s="747">
        <f t="shared" si="1"/>
        <v>1.5</v>
      </c>
      <c r="R19" s="745">
        <v>5</v>
      </c>
      <c r="S19" s="745">
        <v>2</v>
      </c>
    </row>
    <row r="20" spans="2:19" s="58" customFormat="1" ht="54" customHeight="1">
      <c r="B20" s="200" t="s">
        <v>146</v>
      </c>
      <c r="C20" s="727"/>
      <c r="D20" s="727"/>
      <c r="E20" s="727"/>
      <c r="F20" s="746">
        <v>0</v>
      </c>
      <c r="G20" s="728"/>
      <c r="H20" s="737">
        <v>1.8</v>
      </c>
      <c r="I20" s="738"/>
      <c r="J20" s="738">
        <v>0.4</v>
      </c>
      <c r="K20" s="740"/>
      <c r="L20" s="741"/>
      <c r="M20" s="738"/>
      <c r="N20" s="742">
        <v>0.1</v>
      </c>
      <c r="O20" s="742"/>
      <c r="P20" s="743">
        <f t="shared" si="0"/>
        <v>2.3000000000000003</v>
      </c>
      <c r="Q20" s="744">
        <f t="shared" si="1"/>
        <v>2.3000000000000003</v>
      </c>
      <c r="R20" s="745">
        <v>20</v>
      </c>
      <c r="S20" s="745">
        <v>17</v>
      </c>
    </row>
    <row r="21" spans="2:19" s="58" customFormat="1" ht="54" customHeight="1" thickBot="1">
      <c r="B21" s="50" t="s">
        <v>147</v>
      </c>
      <c r="C21" s="748">
        <f>SUM(C16:C20)</f>
        <v>0.1</v>
      </c>
      <c r="D21" s="748">
        <f>SUM(D16:D20)</f>
        <v>0.1</v>
      </c>
      <c r="E21" s="748">
        <f>SUM(E16:E20)</f>
        <v>0</v>
      </c>
      <c r="F21" s="749">
        <f aca="true" t="shared" si="2" ref="F21:F27">SUM(C21:E21)</f>
        <v>0.2</v>
      </c>
      <c r="G21" s="750">
        <f aca="true" t="shared" si="3" ref="G21:O21">SUM(G16:G20)</f>
        <v>0.1</v>
      </c>
      <c r="H21" s="751">
        <f t="shared" si="3"/>
        <v>3.4000000000000004</v>
      </c>
      <c r="I21" s="751">
        <f t="shared" si="3"/>
        <v>0.4</v>
      </c>
      <c r="J21" s="751">
        <f t="shared" si="3"/>
        <v>1.5</v>
      </c>
      <c r="K21" s="752">
        <f t="shared" si="3"/>
        <v>0.7</v>
      </c>
      <c r="L21" s="750">
        <f t="shared" si="3"/>
        <v>0.30000000000000004</v>
      </c>
      <c r="M21" s="751">
        <f t="shared" si="3"/>
        <v>0.1</v>
      </c>
      <c r="N21" s="748">
        <f t="shared" si="3"/>
        <v>0.1</v>
      </c>
      <c r="O21" s="748">
        <f t="shared" si="3"/>
        <v>0</v>
      </c>
      <c r="P21" s="753">
        <f t="shared" si="0"/>
        <v>6.6</v>
      </c>
      <c r="Q21" s="754">
        <f t="shared" si="1"/>
        <v>6.8</v>
      </c>
      <c r="R21" s="755">
        <f>SUM(R16:R20)</f>
        <v>42.3</v>
      </c>
      <c r="S21" s="755">
        <f>SUM(S16:S20)</f>
        <v>34.3</v>
      </c>
    </row>
    <row r="22" spans="2:19" s="758" customFormat="1" ht="54" customHeight="1">
      <c r="B22" s="109" t="s">
        <v>149</v>
      </c>
      <c r="C22" s="717"/>
      <c r="D22" s="717"/>
      <c r="E22" s="717"/>
      <c r="F22" s="719">
        <f t="shared" si="2"/>
        <v>0</v>
      </c>
      <c r="G22" s="756"/>
      <c r="H22" s="717">
        <v>0.4</v>
      </c>
      <c r="I22" s="721">
        <v>0.8</v>
      </c>
      <c r="J22" s="721">
        <v>1</v>
      </c>
      <c r="K22" s="722"/>
      <c r="L22" s="723"/>
      <c r="M22" s="721"/>
      <c r="N22" s="721"/>
      <c r="O22" s="724">
        <v>0.3</v>
      </c>
      <c r="P22" s="722">
        <f aca="true" t="shared" si="4" ref="P22:P27">SUM(G22:O22)</f>
        <v>2.5</v>
      </c>
      <c r="Q22" s="757">
        <f t="shared" si="1"/>
        <v>2.5</v>
      </c>
      <c r="R22" s="726">
        <v>18.5</v>
      </c>
      <c r="S22" s="726">
        <v>16.6</v>
      </c>
    </row>
    <row r="23" spans="2:19" s="758" customFormat="1" ht="54" customHeight="1">
      <c r="B23" s="109" t="s">
        <v>150</v>
      </c>
      <c r="C23" s="717"/>
      <c r="D23" s="717">
        <v>0.6</v>
      </c>
      <c r="E23" s="717"/>
      <c r="F23" s="719">
        <f t="shared" si="2"/>
        <v>0.6</v>
      </c>
      <c r="G23" s="756"/>
      <c r="H23" s="717">
        <v>2.7</v>
      </c>
      <c r="I23" s="721"/>
      <c r="J23" s="721">
        <v>1</v>
      </c>
      <c r="K23" s="722"/>
      <c r="L23" s="723">
        <v>0.1</v>
      </c>
      <c r="M23" s="721"/>
      <c r="N23" s="721"/>
      <c r="O23" s="724"/>
      <c r="P23" s="722">
        <f t="shared" si="4"/>
        <v>3.8000000000000003</v>
      </c>
      <c r="Q23" s="757">
        <f t="shared" si="1"/>
        <v>4.4</v>
      </c>
      <c r="R23" s="726">
        <v>37.8</v>
      </c>
      <c r="S23" s="726">
        <v>37.8</v>
      </c>
    </row>
    <row r="24" spans="2:19" s="761" customFormat="1" ht="54" customHeight="1" thickBot="1">
      <c r="B24" s="50" t="s">
        <v>151</v>
      </c>
      <c r="C24" s="748">
        <f>SUM(C22:C23)</f>
        <v>0</v>
      </c>
      <c r="D24" s="748">
        <f>SUM(D22:D23)</f>
        <v>0.6</v>
      </c>
      <c r="E24" s="748">
        <f>SUM(E22:E23)</f>
        <v>0</v>
      </c>
      <c r="F24" s="749">
        <f t="shared" si="2"/>
        <v>0.6</v>
      </c>
      <c r="G24" s="750">
        <f aca="true" t="shared" si="5" ref="G24:O24">SUM(G22:G23)</f>
        <v>0</v>
      </c>
      <c r="H24" s="751">
        <f t="shared" si="5"/>
        <v>3.1</v>
      </c>
      <c r="I24" s="751">
        <f t="shared" si="5"/>
        <v>0.8</v>
      </c>
      <c r="J24" s="751">
        <f t="shared" si="5"/>
        <v>2</v>
      </c>
      <c r="K24" s="752">
        <f t="shared" si="5"/>
        <v>0</v>
      </c>
      <c r="L24" s="750">
        <f t="shared" si="5"/>
        <v>0.1</v>
      </c>
      <c r="M24" s="751">
        <f t="shared" si="5"/>
        <v>0</v>
      </c>
      <c r="N24" s="751">
        <f t="shared" si="5"/>
        <v>0</v>
      </c>
      <c r="O24" s="751">
        <f t="shared" si="5"/>
        <v>0.3</v>
      </c>
      <c r="P24" s="759">
        <f t="shared" si="4"/>
        <v>6.3</v>
      </c>
      <c r="Q24" s="754">
        <f t="shared" si="1"/>
        <v>6.8999999999999995</v>
      </c>
      <c r="R24" s="760">
        <f>SUM(R22:R23)</f>
        <v>56.3</v>
      </c>
      <c r="S24" s="760">
        <f>SUM(S22:S23)</f>
        <v>54.4</v>
      </c>
    </row>
    <row r="25" spans="2:19" s="58" customFormat="1" ht="54" customHeight="1">
      <c r="B25" s="109" t="s">
        <v>139</v>
      </c>
      <c r="C25" s="762"/>
      <c r="D25" s="762"/>
      <c r="E25" s="762"/>
      <c r="F25" s="719">
        <f t="shared" si="2"/>
        <v>0</v>
      </c>
      <c r="G25" s="763"/>
      <c r="H25" s="717">
        <v>0.2</v>
      </c>
      <c r="I25" s="764">
        <v>0.3</v>
      </c>
      <c r="J25" s="764">
        <v>0.2</v>
      </c>
      <c r="K25" s="765"/>
      <c r="L25" s="766"/>
      <c r="M25" s="764"/>
      <c r="N25" s="767"/>
      <c r="O25" s="767"/>
      <c r="P25" s="765">
        <f t="shared" si="4"/>
        <v>0.7</v>
      </c>
      <c r="Q25" s="734">
        <f t="shared" si="1"/>
        <v>0.7</v>
      </c>
      <c r="R25" s="768">
        <v>1.2</v>
      </c>
      <c r="S25" s="768">
        <v>0.5</v>
      </c>
    </row>
    <row r="26" spans="2:19" s="58" customFormat="1" ht="54" customHeight="1" thickBot="1">
      <c r="B26" s="50" t="s">
        <v>525</v>
      </c>
      <c r="C26" s="748">
        <f>SUM(C25:C25)</f>
        <v>0</v>
      </c>
      <c r="D26" s="748">
        <f>SUM(D25:D25)</f>
        <v>0</v>
      </c>
      <c r="E26" s="748">
        <f>SUM(E25:E25)</f>
        <v>0</v>
      </c>
      <c r="F26" s="749">
        <f t="shared" si="2"/>
        <v>0</v>
      </c>
      <c r="G26" s="750">
        <f aca="true" t="shared" si="6" ref="G26:O26">SUM(G25:G25)</f>
        <v>0</v>
      </c>
      <c r="H26" s="751">
        <f t="shared" si="6"/>
        <v>0.2</v>
      </c>
      <c r="I26" s="751">
        <f t="shared" si="6"/>
        <v>0.3</v>
      </c>
      <c r="J26" s="751">
        <f t="shared" si="6"/>
        <v>0.2</v>
      </c>
      <c r="K26" s="752">
        <f t="shared" si="6"/>
        <v>0</v>
      </c>
      <c r="L26" s="750">
        <f t="shared" si="6"/>
        <v>0</v>
      </c>
      <c r="M26" s="751">
        <f t="shared" si="6"/>
        <v>0</v>
      </c>
      <c r="N26" s="751">
        <f t="shared" si="6"/>
        <v>0</v>
      </c>
      <c r="O26" s="751">
        <f t="shared" si="6"/>
        <v>0</v>
      </c>
      <c r="P26" s="753">
        <f t="shared" si="4"/>
        <v>0.7</v>
      </c>
      <c r="Q26" s="754">
        <f t="shared" si="1"/>
        <v>0.7</v>
      </c>
      <c r="R26" s="755">
        <f>SUM(R25)</f>
        <v>1.2</v>
      </c>
      <c r="S26" s="755">
        <f>SUM(S25)</f>
        <v>0.5</v>
      </c>
    </row>
    <row r="27" spans="2:19" s="58" customFormat="1" ht="54" customHeight="1">
      <c r="B27" s="37" t="s">
        <v>152</v>
      </c>
      <c r="C27" s="762"/>
      <c r="D27" s="762"/>
      <c r="E27" s="762"/>
      <c r="F27" s="719">
        <f t="shared" si="2"/>
        <v>0</v>
      </c>
      <c r="G27" s="763"/>
      <c r="H27" s="717"/>
      <c r="I27" s="769" t="s">
        <v>771</v>
      </c>
      <c r="J27" s="721">
        <v>0.1</v>
      </c>
      <c r="K27" s="722">
        <v>0.4</v>
      </c>
      <c r="L27" s="723"/>
      <c r="M27" s="721"/>
      <c r="N27" s="721"/>
      <c r="O27" s="724"/>
      <c r="P27" s="722">
        <f t="shared" si="4"/>
        <v>0.5</v>
      </c>
      <c r="Q27" s="770">
        <f t="shared" si="1"/>
        <v>0.5</v>
      </c>
      <c r="R27" s="771">
        <v>4.5</v>
      </c>
      <c r="S27" s="771">
        <v>4.2</v>
      </c>
    </row>
    <row r="28" spans="2:19" s="58" customFormat="1" ht="54" customHeight="1">
      <c r="B28" s="75" t="s">
        <v>401</v>
      </c>
      <c r="C28" s="727"/>
      <c r="D28" s="727">
        <v>1.3</v>
      </c>
      <c r="E28" s="727">
        <v>0.1</v>
      </c>
      <c r="F28" s="772">
        <v>1.4</v>
      </c>
      <c r="G28" s="728"/>
      <c r="H28" s="727">
        <v>8.2</v>
      </c>
      <c r="I28" s="727">
        <v>0.8</v>
      </c>
      <c r="J28" s="727">
        <v>5</v>
      </c>
      <c r="K28" s="772"/>
      <c r="L28" s="728">
        <v>2.4</v>
      </c>
      <c r="M28" s="727"/>
      <c r="N28" s="727"/>
      <c r="O28" s="727">
        <v>0.1</v>
      </c>
      <c r="P28" s="772">
        <v>16.5</v>
      </c>
      <c r="Q28" s="773">
        <v>17.9</v>
      </c>
      <c r="R28" s="773">
        <v>174.5</v>
      </c>
      <c r="S28" s="773">
        <v>166.4</v>
      </c>
    </row>
    <row r="29" spans="2:19" s="58" customFormat="1" ht="54" customHeight="1">
      <c r="B29" s="62" t="s">
        <v>153</v>
      </c>
      <c r="C29" s="774"/>
      <c r="D29" s="775">
        <v>0.8</v>
      </c>
      <c r="E29" s="774"/>
      <c r="F29" s="746">
        <f>SUM(C29:E29)</f>
        <v>0.8</v>
      </c>
      <c r="G29" s="776"/>
      <c r="H29" s="775">
        <v>15</v>
      </c>
      <c r="I29" s="742">
        <v>0.4</v>
      </c>
      <c r="J29" s="742">
        <v>4.7</v>
      </c>
      <c r="K29" s="743"/>
      <c r="L29" s="777">
        <v>1.5</v>
      </c>
      <c r="M29" s="742"/>
      <c r="N29" s="742"/>
      <c r="O29" s="778">
        <v>0.1</v>
      </c>
      <c r="P29" s="743">
        <f>SUM(G29:O29)</f>
        <v>21.700000000000003</v>
      </c>
      <c r="Q29" s="779">
        <f>SUM(P29,F29)</f>
        <v>22.500000000000004</v>
      </c>
      <c r="R29" s="780">
        <v>235</v>
      </c>
      <c r="S29" s="780">
        <v>235</v>
      </c>
    </row>
    <row r="30" spans="2:19" s="58" customFormat="1" ht="54" customHeight="1" thickBot="1">
      <c r="B30" s="781" t="s">
        <v>155</v>
      </c>
      <c r="C30" s="782">
        <f aca="true" t="shared" si="7" ref="C30:S30">SUM(C27:C29)</f>
        <v>0</v>
      </c>
      <c r="D30" s="782">
        <f t="shared" si="7"/>
        <v>2.1</v>
      </c>
      <c r="E30" s="782">
        <f t="shared" si="7"/>
        <v>0.1</v>
      </c>
      <c r="F30" s="783">
        <f t="shared" si="7"/>
        <v>2.2</v>
      </c>
      <c r="G30" s="784">
        <f t="shared" si="7"/>
        <v>0</v>
      </c>
      <c r="H30" s="782">
        <f t="shared" si="7"/>
        <v>23.2</v>
      </c>
      <c r="I30" s="782">
        <f t="shared" si="7"/>
        <v>1.2000000000000002</v>
      </c>
      <c r="J30" s="782">
        <f t="shared" si="7"/>
        <v>9.8</v>
      </c>
      <c r="K30" s="783">
        <f t="shared" si="7"/>
        <v>0.4</v>
      </c>
      <c r="L30" s="784">
        <f t="shared" si="7"/>
        <v>3.9</v>
      </c>
      <c r="M30" s="782">
        <f t="shared" si="7"/>
        <v>0</v>
      </c>
      <c r="N30" s="782">
        <f t="shared" si="7"/>
        <v>0</v>
      </c>
      <c r="O30" s="782">
        <f t="shared" si="7"/>
        <v>0.2</v>
      </c>
      <c r="P30" s="783">
        <f t="shared" si="7"/>
        <v>38.7</v>
      </c>
      <c r="Q30" s="785">
        <f t="shared" si="7"/>
        <v>40.900000000000006</v>
      </c>
      <c r="R30" s="785">
        <f t="shared" si="7"/>
        <v>414</v>
      </c>
      <c r="S30" s="785">
        <f t="shared" si="7"/>
        <v>405.6</v>
      </c>
    </row>
    <row r="31" spans="2:19" s="1" customFormat="1" ht="54" customHeight="1">
      <c r="B31" s="109" t="s">
        <v>327</v>
      </c>
      <c r="C31" s="762"/>
      <c r="D31" s="762"/>
      <c r="E31" s="762"/>
      <c r="F31" s="719">
        <f>SUM(C31:E31)</f>
        <v>0</v>
      </c>
      <c r="G31" s="763"/>
      <c r="H31" s="717">
        <v>0.4</v>
      </c>
      <c r="I31" s="764">
        <v>0.1</v>
      </c>
      <c r="J31" s="764">
        <v>0.2</v>
      </c>
      <c r="K31" s="765">
        <v>0.1</v>
      </c>
      <c r="L31" s="766"/>
      <c r="M31" s="764"/>
      <c r="N31" s="764"/>
      <c r="O31" s="767"/>
      <c r="P31" s="765">
        <f>SUM(G31:O31)</f>
        <v>0.7999999999999999</v>
      </c>
      <c r="Q31" s="757">
        <f>SUM(P31,F31)</f>
        <v>0.7999999999999999</v>
      </c>
      <c r="R31" s="768">
        <v>10</v>
      </c>
      <c r="S31" s="768">
        <v>10</v>
      </c>
    </row>
    <row r="32" spans="2:19" s="1" customFormat="1" ht="54" customHeight="1" thickBot="1">
      <c r="B32" s="50" t="s">
        <v>128</v>
      </c>
      <c r="C32" s="727">
        <f>SUM(C31:C31)</f>
        <v>0</v>
      </c>
      <c r="D32" s="727">
        <f>SUM(D31:D31)</f>
        <v>0</v>
      </c>
      <c r="E32" s="727">
        <f>SUM(E31:E31)</f>
        <v>0</v>
      </c>
      <c r="F32" s="772">
        <f>SUM(C32:E32)</f>
        <v>0</v>
      </c>
      <c r="G32" s="750">
        <f aca="true" t="shared" si="8" ref="G32:O32">SUM(G31:G31)</f>
        <v>0</v>
      </c>
      <c r="H32" s="751">
        <f t="shared" si="8"/>
        <v>0.4</v>
      </c>
      <c r="I32" s="751">
        <f t="shared" si="8"/>
        <v>0.1</v>
      </c>
      <c r="J32" s="751">
        <f t="shared" si="8"/>
        <v>0.2</v>
      </c>
      <c r="K32" s="752">
        <f t="shared" si="8"/>
        <v>0.1</v>
      </c>
      <c r="L32" s="728">
        <f t="shared" si="8"/>
        <v>0</v>
      </c>
      <c r="M32" s="737">
        <f t="shared" si="8"/>
        <v>0</v>
      </c>
      <c r="N32" s="737">
        <f t="shared" si="8"/>
        <v>0</v>
      </c>
      <c r="O32" s="737">
        <f t="shared" si="8"/>
        <v>0</v>
      </c>
      <c r="P32" s="730">
        <f>SUM(G32:O32)</f>
        <v>0.7999999999999999</v>
      </c>
      <c r="Q32" s="786">
        <f>SUM(P32,F32)</f>
        <v>0.7999999999999999</v>
      </c>
      <c r="R32" s="735">
        <f>SUM(R31)</f>
        <v>10</v>
      </c>
      <c r="S32" s="735">
        <f>SUM(S31)</f>
        <v>10</v>
      </c>
    </row>
    <row r="33" spans="2:19" s="1" customFormat="1" ht="54" customHeight="1" thickBot="1">
      <c r="B33" s="122" t="s">
        <v>156</v>
      </c>
      <c r="C33" s="787">
        <f aca="true" t="shared" si="9" ref="C33:S33">SUM(C32,C30,C26,C24,C21)</f>
        <v>0.1</v>
      </c>
      <c r="D33" s="787">
        <f t="shared" si="9"/>
        <v>2.8000000000000003</v>
      </c>
      <c r="E33" s="787">
        <f t="shared" si="9"/>
        <v>0.1</v>
      </c>
      <c r="F33" s="788">
        <f t="shared" si="9"/>
        <v>3.0000000000000004</v>
      </c>
      <c r="G33" s="789">
        <f t="shared" si="9"/>
        <v>0.1</v>
      </c>
      <c r="H33" s="787">
        <f t="shared" si="9"/>
        <v>30.299999999999997</v>
      </c>
      <c r="I33" s="787">
        <f t="shared" si="9"/>
        <v>2.8000000000000003</v>
      </c>
      <c r="J33" s="787">
        <f t="shared" si="9"/>
        <v>13.7</v>
      </c>
      <c r="K33" s="788">
        <f t="shared" si="9"/>
        <v>1.2</v>
      </c>
      <c r="L33" s="789">
        <f t="shared" si="9"/>
        <v>4.3</v>
      </c>
      <c r="M33" s="787">
        <f t="shared" si="9"/>
        <v>0.1</v>
      </c>
      <c r="N33" s="787">
        <f t="shared" si="9"/>
        <v>0.1</v>
      </c>
      <c r="O33" s="787">
        <f t="shared" si="9"/>
        <v>0.5</v>
      </c>
      <c r="P33" s="788">
        <f t="shared" si="9"/>
        <v>53.1</v>
      </c>
      <c r="Q33" s="790">
        <f t="shared" si="9"/>
        <v>56.1</v>
      </c>
      <c r="R33" s="791">
        <f t="shared" si="9"/>
        <v>523.8</v>
      </c>
      <c r="S33" s="792">
        <f t="shared" si="9"/>
        <v>504.8</v>
      </c>
    </row>
  </sheetData>
  <mergeCells count="9">
    <mergeCell ref="D14:E14"/>
    <mergeCell ref="G14:H14"/>
    <mergeCell ref="I14:K14"/>
    <mergeCell ref="Q1:S1"/>
    <mergeCell ref="G13:K13"/>
    <mergeCell ref="L13:P13"/>
    <mergeCell ref="C4:D4"/>
    <mergeCell ref="F1:H1"/>
    <mergeCell ref="C13:F13"/>
  </mergeCells>
  <printOptions horizontalCentered="1"/>
  <pageMargins left="0.1968503937007874" right="0.1968503937007874" top="0.6" bottom="0.7874015748031497" header="0" footer="0"/>
  <pageSetup horizontalDpi="600" verticalDpi="600" orientation="portrait" paperSize="9" scale="45" r:id="rId1"/>
  <colBreaks count="1" manualBreakCount="1">
    <brk id="1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N39"/>
  <sheetViews>
    <sheetView view="pageBreakPreview" zoomScale="50" zoomScaleSheetLayoutView="50" workbookViewId="0" topLeftCell="A1">
      <selection activeCell="Z39" sqref="Z39:AC39"/>
    </sheetView>
  </sheetViews>
  <sheetFormatPr defaultColWidth="9.00390625" defaultRowHeight="54" customHeight="1"/>
  <cols>
    <col min="1" max="1" width="1.625" style="1" customWidth="1"/>
    <col min="2" max="2" width="20.625" style="1" customWidth="1"/>
    <col min="3" max="7" width="12.625" style="1" hidden="1" customWidth="1"/>
    <col min="8" max="8" width="12.625" style="1" customWidth="1"/>
    <col min="9" max="10" width="12.625" style="1" hidden="1" customWidth="1"/>
    <col min="11" max="11" width="12.625" style="1" customWidth="1"/>
    <col min="12" max="13" width="12.625" style="1" hidden="1" customWidth="1"/>
    <col min="14" max="15" width="12.625" style="1" customWidth="1"/>
    <col min="16" max="17" width="12.625" style="1" hidden="1" customWidth="1"/>
    <col min="18" max="18" width="12.625" style="1" customWidth="1"/>
    <col min="19" max="19" width="12.625" style="1" hidden="1" customWidth="1"/>
    <col min="20" max="21" width="12.625" style="1" customWidth="1"/>
    <col min="22" max="22" width="12.625" style="1" hidden="1" customWidth="1"/>
    <col min="23" max="23" width="12.625" style="1" customWidth="1"/>
    <col min="24" max="25" width="12.625" style="1" hidden="1" customWidth="1"/>
    <col min="26" max="26" width="12.625" style="1" customWidth="1"/>
    <col min="27" max="28" width="12.625" style="1" hidden="1" customWidth="1"/>
    <col min="29" max="29" width="12.625" style="1" customWidth="1"/>
    <col min="30" max="31" width="12.625" style="1" hidden="1" customWidth="1"/>
    <col min="32" max="32" width="12.625" style="1" customWidth="1"/>
    <col min="33" max="45" width="12.625" style="1" hidden="1" customWidth="1"/>
    <col min="46" max="46" width="12.625" style="1" customWidth="1"/>
    <col min="47" max="47" width="12.625" style="1" hidden="1" customWidth="1"/>
    <col min="48" max="48" width="12.625" style="1" customWidth="1"/>
    <col min="49" max="49" width="12.625" style="1" hidden="1" customWidth="1"/>
    <col min="50" max="50" width="12.625" style="1" customWidth="1"/>
    <col min="51" max="59" width="12.625" style="1" hidden="1" customWidth="1"/>
    <col min="60" max="62" width="12.625" style="1" customWidth="1"/>
    <col min="63" max="65" width="15.625" style="1" customWidth="1"/>
    <col min="66" max="66" width="1.625" style="1" customWidth="1"/>
    <col min="67" max="16384" width="12.625" style="1" customWidth="1"/>
  </cols>
  <sheetData>
    <row r="1" spans="32:66" ht="54" customHeight="1">
      <c r="AF1" s="793"/>
      <c r="AG1" s="793"/>
      <c r="AH1" s="793"/>
      <c r="BL1" s="1146"/>
      <c r="BM1" s="1146"/>
      <c r="BN1" s="3"/>
    </row>
    <row r="2" ht="54" customHeight="1">
      <c r="B2" s="4" t="s">
        <v>1</v>
      </c>
    </row>
    <row r="3" spans="2:63" ht="54" customHeight="1" thickBot="1">
      <c r="B3" s="6" t="s">
        <v>592</v>
      </c>
      <c r="P3" s="7"/>
      <c r="Q3" s="7"/>
      <c r="BJ3" s="7"/>
      <c r="BK3" s="8"/>
    </row>
    <row r="4" spans="2:65" ht="54" customHeight="1">
      <c r="B4" s="10"/>
      <c r="C4" s="1159" t="s">
        <v>527</v>
      </c>
      <c r="D4" s="1160"/>
      <c r="E4" s="1160"/>
      <c r="F4" s="1160"/>
      <c r="G4" s="1160"/>
      <c r="H4" s="1160"/>
      <c r="I4" s="1160"/>
      <c r="J4" s="1160"/>
      <c r="K4" s="1161"/>
      <c r="L4" s="794" t="s">
        <v>177</v>
      </c>
      <c r="M4" s="795"/>
      <c r="N4" s="1157" t="s">
        <v>413</v>
      </c>
      <c r="O4" s="1157"/>
      <c r="P4" s="1157"/>
      <c r="Q4" s="1157"/>
      <c r="R4" s="1157"/>
      <c r="S4" s="1157"/>
      <c r="T4" s="1157"/>
      <c r="U4" s="1157"/>
      <c r="V4" s="1157"/>
      <c r="W4" s="1157"/>
      <c r="X4" s="1157"/>
      <c r="Y4" s="1157"/>
      <c r="Z4" s="1158"/>
      <c r="AA4" s="796"/>
      <c r="AB4" s="797"/>
      <c r="AC4" s="1162" t="s">
        <v>413</v>
      </c>
      <c r="AD4" s="1163"/>
      <c r="AE4" s="1163"/>
      <c r="AF4" s="1163"/>
      <c r="AG4" s="1163"/>
      <c r="AH4" s="1163"/>
      <c r="AI4" s="1163"/>
      <c r="AJ4" s="1163"/>
      <c r="AK4" s="1163"/>
      <c r="AL4" s="1163"/>
      <c r="AM4" s="1163"/>
      <c r="AN4" s="1163"/>
      <c r="AO4" s="1163"/>
      <c r="AP4" s="1163"/>
      <c r="AQ4" s="1163"/>
      <c r="AR4" s="1163"/>
      <c r="AS4" s="1163"/>
      <c r="AT4" s="1163"/>
      <c r="AU4" s="1163"/>
      <c r="AV4" s="1163"/>
      <c r="AW4" s="1163"/>
      <c r="AX4" s="1163"/>
      <c r="AY4" s="1163"/>
      <c r="AZ4" s="1163"/>
      <c r="BA4" s="1163"/>
      <c r="BB4" s="1163"/>
      <c r="BC4" s="1163"/>
      <c r="BD4" s="1163"/>
      <c r="BE4" s="1163"/>
      <c r="BF4" s="1163"/>
      <c r="BG4" s="1163"/>
      <c r="BH4" s="1163"/>
      <c r="BI4" s="1163"/>
      <c r="BJ4" s="1164"/>
      <c r="BK4" s="10" t="s">
        <v>4</v>
      </c>
      <c r="BL4" s="11" t="s">
        <v>5</v>
      </c>
      <c r="BM4" s="11" t="s">
        <v>6</v>
      </c>
    </row>
    <row r="5" spans="2:65" ht="54" customHeight="1">
      <c r="B5" s="14" t="s">
        <v>7</v>
      </c>
      <c r="C5" s="1113" t="s">
        <v>528</v>
      </c>
      <c r="D5" s="305"/>
      <c r="E5" s="305"/>
      <c r="F5" s="305"/>
      <c r="G5" s="306"/>
      <c r="H5" s="331" t="s">
        <v>529</v>
      </c>
      <c r="I5" s="305"/>
      <c r="J5" s="306"/>
      <c r="K5" s="242"/>
      <c r="L5" s="1113" t="s">
        <v>530</v>
      </c>
      <c r="M5" s="305"/>
      <c r="N5" s="305"/>
      <c r="O5" s="305"/>
      <c r="P5" s="305"/>
      <c r="Q5" s="305"/>
      <c r="R5" s="305"/>
      <c r="S5" s="305"/>
      <c r="T5" s="305"/>
      <c r="U5" s="305"/>
      <c r="V5" s="1114"/>
      <c r="W5" s="331" t="s">
        <v>10</v>
      </c>
      <c r="X5" s="305"/>
      <c r="Y5" s="305"/>
      <c r="Z5" s="1148"/>
      <c r="AA5" s="299"/>
      <c r="AB5" s="300"/>
      <c r="AC5" s="1113" t="s">
        <v>531</v>
      </c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504"/>
      <c r="AZ5" s="504"/>
      <c r="BA5" s="504"/>
      <c r="BB5" s="504"/>
      <c r="BC5" s="504"/>
      <c r="BD5" s="504"/>
      <c r="BE5" s="504"/>
      <c r="BF5" s="504"/>
      <c r="BG5" s="505"/>
      <c r="BH5" s="245"/>
      <c r="BI5" s="245"/>
      <c r="BJ5" s="242"/>
      <c r="BK5" s="14" t="s">
        <v>15</v>
      </c>
      <c r="BL5" s="15" t="s">
        <v>15</v>
      </c>
      <c r="BM5" s="15" t="s">
        <v>15</v>
      </c>
    </row>
    <row r="6" spans="2:65" ht="54" customHeight="1" thickBot="1">
      <c r="B6" s="246"/>
      <c r="C6" s="798" t="s">
        <v>532</v>
      </c>
      <c r="D6" s="444" t="s">
        <v>533</v>
      </c>
      <c r="E6" s="799" t="s">
        <v>534</v>
      </c>
      <c r="F6" s="262" t="s">
        <v>535</v>
      </c>
      <c r="G6" s="444" t="s">
        <v>536</v>
      </c>
      <c r="H6" s="20" t="s">
        <v>537</v>
      </c>
      <c r="I6" s="20" t="s">
        <v>538</v>
      </c>
      <c r="J6" s="439" t="s">
        <v>539</v>
      </c>
      <c r="K6" s="310" t="s">
        <v>132</v>
      </c>
      <c r="L6" s="798" t="s">
        <v>540</v>
      </c>
      <c r="M6" s="18" t="s">
        <v>541</v>
      </c>
      <c r="N6" s="314" t="s">
        <v>542</v>
      </c>
      <c r="O6" s="23" t="s">
        <v>543</v>
      </c>
      <c r="P6" s="23" t="s">
        <v>544</v>
      </c>
      <c r="Q6" s="23" t="s">
        <v>545</v>
      </c>
      <c r="R6" s="800" t="s">
        <v>546</v>
      </c>
      <c r="S6" s="800" t="s">
        <v>547</v>
      </c>
      <c r="T6" s="18" t="s">
        <v>548</v>
      </c>
      <c r="U6" s="18" t="s">
        <v>549</v>
      </c>
      <c r="V6" s="249" t="s">
        <v>550</v>
      </c>
      <c r="W6" s="801" t="s">
        <v>593</v>
      </c>
      <c r="X6" s="801" t="s">
        <v>551</v>
      </c>
      <c r="Y6" s="801" t="s">
        <v>552</v>
      </c>
      <c r="Z6" s="310" t="s">
        <v>553</v>
      </c>
      <c r="AA6" s="304" t="s">
        <v>554</v>
      </c>
      <c r="AB6" s="34" t="s">
        <v>555</v>
      </c>
      <c r="AC6" s="304" t="s">
        <v>556</v>
      </c>
      <c r="AD6" s="308" t="s">
        <v>557</v>
      </c>
      <c r="AE6" s="248" t="s">
        <v>558</v>
      </c>
      <c r="AF6" s="248" t="s">
        <v>559</v>
      </c>
      <c r="AG6" s="439" t="s">
        <v>560</v>
      </c>
      <c r="AH6" s="308" t="s">
        <v>561</v>
      </c>
      <c r="AI6" s="308" t="s">
        <v>562</v>
      </c>
      <c r="AJ6" s="308" t="s">
        <v>563</v>
      </c>
      <c r="AK6" s="17" t="s">
        <v>564</v>
      </c>
      <c r="AL6" s="308" t="s">
        <v>565</v>
      </c>
      <c r="AM6" s="17" t="s">
        <v>566</v>
      </c>
      <c r="AN6" s="308" t="s">
        <v>567</v>
      </c>
      <c r="AO6" s="313" t="s">
        <v>568</v>
      </c>
      <c r="AP6" s="17" t="s">
        <v>569</v>
      </c>
      <c r="AQ6" s="308" t="s">
        <v>570</v>
      </c>
      <c r="AR6" s="308" t="s">
        <v>571</v>
      </c>
      <c r="AS6" s="248" t="s">
        <v>572</v>
      </c>
      <c r="AT6" s="439" t="s">
        <v>573</v>
      </c>
      <c r="AU6" s="439" t="s">
        <v>574</v>
      </c>
      <c r="AV6" s="308" t="s">
        <v>575</v>
      </c>
      <c r="AW6" s="439" t="s">
        <v>576</v>
      </c>
      <c r="AX6" s="439" t="s">
        <v>577</v>
      </c>
      <c r="AY6" s="439" t="s">
        <v>578</v>
      </c>
      <c r="AZ6" s="439" t="s">
        <v>579</v>
      </c>
      <c r="BA6" s="439" t="s">
        <v>580</v>
      </c>
      <c r="BB6" s="439" t="s">
        <v>581</v>
      </c>
      <c r="BC6" s="439" t="s">
        <v>582</v>
      </c>
      <c r="BD6" s="439" t="s">
        <v>583</v>
      </c>
      <c r="BE6" s="20" t="s">
        <v>584</v>
      </c>
      <c r="BF6" s="20" t="s">
        <v>585</v>
      </c>
      <c r="BG6" s="20" t="s">
        <v>586</v>
      </c>
      <c r="BH6" s="17" t="s">
        <v>587</v>
      </c>
      <c r="BI6" s="521" t="s">
        <v>64</v>
      </c>
      <c r="BJ6" s="802" t="s">
        <v>132</v>
      </c>
      <c r="BK6" s="35" t="s">
        <v>594</v>
      </c>
      <c r="BL6" s="36" t="s">
        <v>595</v>
      </c>
      <c r="BM6" s="36" t="s">
        <v>595</v>
      </c>
    </row>
    <row r="7" spans="2:65" s="58" customFormat="1" ht="54" customHeight="1">
      <c r="B7" s="716" t="s">
        <v>313</v>
      </c>
      <c r="C7" s="38"/>
      <c r="D7" s="38"/>
      <c r="E7" s="38"/>
      <c r="F7" s="38"/>
      <c r="G7" s="38"/>
      <c r="H7" s="98"/>
      <c r="I7" s="98"/>
      <c r="J7" s="98"/>
      <c r="K7" s="272">
        <f aca="true" t="shared" si="0" ref="K7:K19">SUM(C7:J7)</f>
        <v>0</v>
      </c>
      <c r="L7" s="416"/>
      <c r="M7" s="467"/>
      <c r="N7" s="98"/>
      <c r="O7" s="98"/>
      <c r="P7" s="40"/>
      <c r="Q7" s="40"/>
      <c r="R7" s="98"/>
      <c r="S7" s="98"/>
      <c r="T7" s="98"/>
      <c r="U7" s="40"/>
      <c r="V7" s="38"/>
      <c r="W7" s="410"/>
      <c r="X7" s="410"/>
      <c r="Y7" s="410"/>
      <c r="Z7" s="407">
        <v>0.29</v>
      </c>
      <c r="AA7" s="803"/>
      <c r="AB7" s="804"/>
      <c r="AC7" s="124"/>
      <c r="AD7" s="805"/>
      <c r="AE7" s="805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0">
        <v>0.08</v>
      </c>
      <c r="AU7" s="806"/>
      <c r="AV7" s="40">
        <v>0.06</v>
      </c>
      <c r="AW7" s="40"/>
      <c r="AX7" s="98"/>
      <c r="AY7" s="98"/>
      <c r="AZ7" s="98"/>
      <c r="BA7" s="410"/>
      <c r="BB7" s="410"/>
      <c r="BC7" s="410"/>
      <c r="BD7" s="410"/>
      <c r="BE7" s="410"/>
      <c r="BF7" s="410"/>
      <c r="BG7" s="410"/>
      <c r="BH7" s="807"/>
      <c r="BI7" s="410">
        <v>0.48</v>
      </c>
      <c r="BJ7" s="588">
        <f aca="true" t="shared" si="1" ref="BJ7:BJ17">SUM(L7:BI7)</f>
        <v>0.9099999999999999</v>
      </c>
      <c r="BK7" s="285">
        <f aca="true" t="shared" si="2" ref="BK7:BK17">SUM(BJ7,K7)</f>
        <v>0.9099999999999999</v>
      </c>
      <c r="BL7" s="411">
        <v>3.5</v>
      </c>
      <c r="BM7" s="411">
        <v>3.4</v>
      </c>
    </row>
    <row r="8" spans="2:65" ht="54" customHeight="1">
      <c r="B8" s="75" t="s">
        <v>141</v>
      </c>
      <c r="C8" s="63"/>
      <c r="D8" s="63"/>
      <c r="E8" s="63"/>
      <c r="F8" s="63"/>
      <c r="G8" s="63"/>
      <c r="H8" s="66"/>
      <c r="I8" s="66"/>
      <c r="J8" s="66"/>
      <c r="K8" s="808">
        <f t="shared" si="0"/>
        <v>0</v>
      </c>
      <c r="L8" s="809"/>
      <c r="M8" s="810"/>
      <c r="N8" s="66"/>
      <c r="O8" s="66"/>
      <c r="P8" s="65"/>
      <c r="Q8" s="65"/>
      <c r="R8" s="66"/>
      <c r="S8" s="66"/>
      <c r="T8" s="66"/>
      <c r="U8" s="65"/>
      <c r="V8" s="63"/>
      <c r="W8" s="70"/>
      <c r="X8" s="70"/>
      <c r="Y8" s="70"/>
      <c r="Z8" s="211"/>
      <c r="AA8" s="811"/>
      <c r="AB8" s="812"/>
      <c r="AC8" s="106"/>
      <c r="AD8" s="813"/>
      <c r="AE8" s="813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65"/>
      <c r="AU8" s="814"/>
      <c r="AV8" s="65"/>
      <c r="AW8" s="65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222"/>
      <c r="BI8" s="70">
        <v>1.4</v>
      </c>
      <c r="BJ8" s="815">
        <f t="shared" si="1"/>
        <v>1.4</v>
      </c>
      <c r="BK8" s="94">
        <f t="shared" si="2"/>
        <v>1.4</v>
      </c>
      <c r="BL8" s="735" t="s">
        <v>596</v>
      </c>
      <c r="BM8" s="735" t="s">
        <v>596</v>
      </c>
    </row>
    <row r="9" spans="2:65" s="58" customFormat="1" ht="54" customHeight="1">
      <c r="B9" s="75" t="s">
        <v>588</v>
      </c>
      <c r="C9" s="63"/>
      <c r="D9" s="63"/>
      <c r="E9" s="63"/>
      <c r="F9" s="63"/>
      <c r="G9" s="63"/>
      <c r="H9" s="80"/>
      <c r="I9" s="80"/>
      <c r="J9" s="80"/>
      <c r="K9" s="816">
        <f t="shared" si="0"/>
        <v>0</v>
      </c>
      <c r="L9" s="817"/>
      <c r="M9" s="818"/>
      <c r="N9" s="80"/>
      <c r="O9" s="80"/>
      <c r="P9" s="65"/>
      <c r="Q9" s="65"/>
      <c r="R9" s="80"/>
      <c r="S9" s="80"/>
      <c r="T9" s="80"/>
      <c r="U9" s="65"/>
      <c r="V9" s="63"/>
      <c r="W9" s="353"/>
      <c r="X9" s="353"/>
      <c r="Y9" s="353"/>
      <c r="Z9" s="350"/>
      <c r="AA9" s="819"/>
      <c r="AB9" s="820"/>
      <c r="AC9" s="106"/>
      <c r="AD9" s="813"/>
      <c r="AE9" s="81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65"/>
      <c r="AU9" s="814"/>
      <c r="AV9" s="65">
        <v>0.1</v>
      </c>
      <c r="AW9" s="65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226"/>
      <c r="BI9" s="353"/>
      <c r="BJ9" s="821">
        <f t="shared" si="1"/>
        <v>0.1</v>
      </c>
      <c r="BK9" s="87">
        <f t="shared" si="2"/>
        <v>0.1</v>
      </c>
      <c r="BL9" s="745">
        <v>0.1</v>
      </c>
      <c r="BM9" s="745">
        <v>0.1</v>
      </c>
    </row>
    <row r="10" spans="2:65" s="58" customFormat="1" ht="54" customHeight="1">
      <c r="B10" s="75" t="s">
        <v>142</v>
      </c>
      <c r="C10" s="63"/>
      <c r="D10" s="63"/>
      <c r="E10" s="63"/>
      <c r="F10" s="63"/>
      <c r="G10" s="63"/>
      <c r="H10" s="80"/>
      <c r="I10" s="80"/>
      <c r="J10" s="80"/>
      <c r="K10" s="816">
        <f t="shared" si="0"/>
        <v>0</v>
      </c>
      <c r="L10" s="817"/>
      <c r="M10" s="818"/>
      <c r="N10" s="80"/>
      <c r="O10" s="80"/>
      <c r="P10" s="65"/>
      <c r="Q10" s="65"/>
      <c r="R10" s="80"/>
      <c r="S10" s="80"/>
      <c r="T10" s="80"/>
      <c r="U10" s="65">
        <v>0.1</v>
      </c>
      <c r="V10" s="63"/>
      <c r="W10" s="353"/>
      <c r="X10" s="353"/>
      <c r="Y10" s="353"/>
      <c r="Z10" s="350"/>
      <c r="AA10" s="819"/>
      <c r="AB10" s="820"/>
      <c r="AC10" s="106"/>
      <c r="AD10" s="813"/>
      <c r="AE10" s="81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65"/>
      <c r="AU10" s="814"/>
      <c r="AV10" s="65">
        <v>1.2</v>
      </c>
      <c r="AW10" s="65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226"/>
      <c r="BI10" s="353"/>
      <c r="BJ10" s="821">
        <f t="shared" si="1"/>
        <v>1.3</v>
      </c>
      <c r="BK10" s="87">
        <f t="shared" si="2"/>
        <v>1.3</v>
      </c>
      <c r="BL10" s="745">
        <v>4.4</v>
      </c>
      <c r="BM10" s="745">
        <v>4.3</v>
      </c>
    </row>
    <row r="11" spans="2:65" ht="54" customHeight="1">
      <c r="B11" s="75" t="s">
        <v>589</v>
      </c>
      <c r="C11" s="63"/>
      <c r="D11" s="63"/>
      <c r="E11" s="63"/>
      <c r="F11" s="63"/>
      <c r="G11" s="63"/>
      <c r="H11" s="66"/>
      <c r="I11" s="66"/>
      <c r="J11" s="66"/>
      <c r="K11" s="808">
        <f t="shared" si="0"/>
        <v>0</v>
      </c>
      <c r="L11" s="809"/>
      <c r="M11" s="810"/>
      <c r="N11" s="66"/>
      <c r="O11" s="66"/>
      <c r="P11" s="65"/>
      <c r="Q11" s="65"/>
      <c r="R11" s="66"/>
      <c r="S11" s="66"/>
      <c r="T11" s="66"/>
      <c r="U11" s="65"/>
      <c r="V11" s="63"/>
      <c r="W11" s="70"/>
      <c r="X11" s="70"/>
      <c r="Y11" s="70"/>
      <c r="Z11" s="211"/>
      <c r="AA11" s="811"/>
      <c r="AB11" s="812"/>
      <c r="AC11" s="106">
        <v>0.4</v>
      </c>
      <c r="AD11" s="813"/>
      <c r="AE11" s="813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65">
        <v>0.4</v>
      </c>
      <c r="AU11" s="814"/>
      <c r="AV11" s="65">
        <v>0.1</v>
      </c>
      <c r="AW11" s="65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222"/>
      <c r="BI11" s="70"/>
      <c r="BJ11" s="815">
        <f t="shared" si="1"/>
        <v>0.9</v>
      </c>
      <c r="BK11" s="94">
        <f t="shared" si="2"/>
        <v>0.9</v>
      </c>
      <c r="BL11" s="735">
        <v>1.6</v>
      </c>
      <c r="BM11" s="735">
        <v>1.3</v>
      </c>
    </row>
    <row r="12" spans="2:65" s="58" customFormat="1" ht="54" customHeight="1">
      <c r="B12" s="200" t="s">
        <v>146</v>
      </c>
      <c r="C12" s="822"/>
      <c r="D12" s="822"/>
      <c r="E12" s="822"/>
      <c r="F12" s="822"/>
      <c r="G12" s="822"/>
      <c r="H12" s="742"/>
      <c r="I12" s="742"/>
      <c r="J12" s="742"/>
      <c r="K12" s="719">
        <f t="shared" si="0"/>
        <v>0</v>
      </c>
      <c r="L12" s="823"/>
      <c r="M12" s="824"/>
      <c r="N12" s="742"/>
      <c r="O12" s="742"/>
      <c r="P12" s="775"/>
      <c r="Q12" s="775"/>
      <c r="R12" s="742"/>
      <c r="S12" s="742"/>
      <c r="T12" s="742"/>
      <c r="U12" s="775">
        <v>0.1</v>
      </c>
      <c r="V12" s="822"/>
      <c r="W12" s="825"/>
      <c r="X12" s="825"/>
      <c r="Y12" s="825"/>
      <c r="Z12" s="743"/>
      <c r="AA12" s="777"/>
      <c r="AB12" s="743"/>
      <c r="AC12" s="826"/>
      <c r="AD12" s="822"/>
      <c r="AE12" s="822"/>
      <c r="AF12" s="825"/>
      <c r="AG12" s="825"/>
      <c r="AH12" s="825"/>
      <c r="AI12" s="825"/>
      <c r="AJ12" s="825"/>
      <c r="AK12" s="825"/>
      <c r="AL12" s="825"/>
      <c r="AM12" s="825"/>
      <c r="AN12" s="825"/>
      <c r="AO12" s="825"/>
      <c r="AP12" s="825"/>
      <c r="AQ12" s="825"/>
      <c r="AR12" s="825"/>
      <c r="AS12" s="825"/>
      <c r="AT12" s="775">
        <v>0.1</v>
      </c>
      <c r="AU12" s="775"/>
      <c r="AV12" s="775">
        <v>1.8</v>
      </c>
      <c r="AW12" s="775"/>
      <c r="AX12" s="742"/>
      <c r="AY12" s="742"/>
      <c r="AZ12" s="742"/>
      <c r="BA12" s="742"/>
      <c r="BB12" s="742"/>
      <c r="BC12" s="742"/>
      <c r="BD12" s="742"/>
      <c r="BE12" s="742"/>
      <c r="BF12" s="742"/>
      <c r="BG12" s="742"/>
      <c r="BH12" s="828"/>
      <c r="BI12" s="822"/>
      <c r="BJ12" s="746">
        <f t="shared" si="1"/>
        <v>2</v>
      </c>
      <c r="BK12" s="747">
        <f t="shared" si="2"/>
        <v>2</v>
      </c>
      <c r="BL12" s="745">
        <v>3.9</v>
      </c>
      <c r="BM12" s="745">
        <v>3.8</v>
      </c>
    </row>
    <row r="13" spans="2:65" s="58" customFormat="1" ht="54" customHeight="1" thickBot="1">
      <c r="B13" s="50" t="s">
        <v>147</v>
      </c>
      <c r="C13" s="51">
        <f aca="true" t="shared" si="3" ref="C13:J13">SUM(C7:C12)</f>
        <v>0</v>
      </c>
      <c r="D13" s="51">
        <f t="shared" si="3"/>
        <v>0</v>
      </c>
      <c r="E13" s="51">
        <f t="shared" si="3"/>
        <v>0</v>
      </c>
      <c r="F13" s="51">
        <f t="shared" si="3"/>
        <v>0</v>
      </c>
      <c r="G13" s="51">
        <f t="shared" si="3"/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209">
        <f t="shared" si="0"/>
        <v>0</v>
      </c>
      <c r="L13" s="126">
        <f aca="true" t="shared" si="4" ref="L13:AQ13">SUM(L7:L12)</f>
        <v>0</v>
      </c>
      <c r="M13" s="51">
        <f t="shared" si="4"/>
        <v>0</v>
      </c>
      <c r="N13" s="51">
        <f t="shared" si="4"/>
        <v>0</v>
      </c>
      <c r="O13" s="51">
        <f t="shared" si="4"/>
        <v>0</v>
      </c>
      <c r="P13" s="51">
        <f t="shared" si="4"/>
        <v>0</v>
      </c>
      <c r="Q13" s="51">
        <f t="shared" si="4"/>
        <v>0</v>
      </c>
      <c r="R13" s="51">
        <f t="shared" si="4"/>
        <v>0</v>
      </c>
      <c r="S13" s="51">
        <f t="shared" si="4"/>
        <v>0</v>
      </c>
      <c r="T13" s="51">
        <f t="shared" si="4"/>
        <v>0</v>
      </c>
      <c r="U13" s="51">
        <f t="shared" si="4"/>
        <v>0.2</v>
      </c>
      <c r="V13" s="51">
        <f t="shared" si="4"/>
        <v>0</v>
      </c>
      <c r="W13" s="51">
        <f t="shared" si="4"/>
        <v>0</v>
      </c>
      <c r="X13" s="51">
        <f t="shared" si="4"/>
        <v>0</v>
      </c>
      <c r="Y13" s="51">
        <f t="shared" si="4"/>
        <v>0</v>
      </c>
      <c r="Z13" s="127">
        <f t="shared" si="4"/>
        <v>0.29</v>
      </c>
      <c r="AA13" s="126">
        <f t="shared" si="4"/>
        <v>0</v>
      </c>
      <c r="AB13" s="127">
        <f t="shared" si="4"/>
        <v>0</v>
      </c>
      <c r="AC13" s="126">
        <f t="shared" si="4"/>
        <v>0.4</v>
      </c>
      <c r="AD13" s="51">
        <f t="shared" si="4"/>
        <v>0</v>
      </c>
      <c r="AE13" s="51">
        <f t="shared" si="4"/>
        <v>0</v>
      </c>
      <c r="AF13" s="51">
        <f t="shared" si="4"/>
        <v>0</v>
      </c>
      <c r="AG13" s="51">
        <f t="shared" si="4"/>
        <v>0</v>
      </c>
      <c r="AH13" s="51">
        <f t="shared" si="4"/>
        <v>0</v>
      </c>
      <c r="AI13" s="51">
        <f t="shared" si="4"/>
        <v>0</v>
      </c>
      <c r="AJ13" s="51">
        <f t="shared" si="4"/>
        <v>0</v>
      </c>
      <c r="AK13" s="51">
        <f t="shared" si="4"/>
        <v>0</v>
      </c>
      <c r="AL13" s="51">
        <f t="shared" si="4"/>
        <v>0</v>
      </c>
      <c r="AM13" s="51">
        <f t="shared" si="4"/>
        <v>0</v>
      </c>
      <c r="AN13" s="51">
        <f t="shared" si="4"/>
        <v>0</v>
      </c>
      <c r="AO13" s="51">
        <f t="shared" si="4"/>
        <v>0</v>
      </c>
      <c r="AP13" s="51">
        <f t="shared" si="4"/>
        <v>0</v>
      </c>
      <c r="AQ13" s="51">
        <f t="shared" si="4"/>
        <v>0</v>
      </c>
      <c r="AR13" s="51">
        <f aca="true" t="shared" si="5" ref="AR13:BI13">SUM(AR7:AR12)</f>
        <v>0</v>
      </c>
      <c r="AS13" s="51">
        <f t="shared" si="5"/>
        <v>0</v>
      </c>
      <c r="AT13" s="51">
        <f t="shared" si="5"/>
        <v>0.5800000000000001</v>
      </c>
      <c r="AU13" s="51">
        <f t="shared" si="5"/>
        <v>0</v>
      </c>
      <c r="AV13" s="51">
        <f t="shared" si="5"/>
        <v>3.26</v>
      </c>
      <c r="AW13" s="51">
        <f t="shared" si="5"/>
        <v>0</v>
      </c>
      <c r="AX13" s="51">
        <f t="shared" si="5"/>
        <v>0</v>
      </c>
      <c r="AY13" s="51">
        <f t="shared" si="5"/>
        <v>0</v>
      </c>
      <c r="AZ13" s="51">
        <f t="shared" si="5"/>
        <v>0</v>
      </c>
      <c r="BA13" s="51">
        <f t="shared" si="5"/>
        <v>0</v>
      </c>
      <c r="BB13" s="51">
        <f t="shared" si="5"/>
        <v>0</v>
      </c>
      <c r="BC13" s="51">
        <f t="shared" si="5"/>
        <v>0</v>
      </c>
      <c r="BD13" s="51">
        <f t="shared" si="5"/>
        <v>0</v>
      </c>
      <c r="BE13" s="51">
        <f t="shared" si="5"/>
        <v>0</v>
      </c>
      <c r="BF13" s="51">
        <f t="shared" si="5"/>
        <v>0</v>
      </c>
      <c r="BG13" s="51">
        <f t="shared" si="5"/>
        <v>0</v>
      </c>
      <c r="BH13" s="51">
        <f t="shared" si="5"/>
        <v>0</v>
      </c>
      <c r="BI13" s="51">
        <f t="shared" si="5"/>
        <v>1.88</v>
      </c>
      <c r="BJ13" s="209">
        <f t="shared" si="1"/>
        <v>6.61</v>
      </c>
      <c r="BK13" s="358">
        <f t="shared" si="2"/>
        <v>6.61</v>
      </c>
      <c r="BL13" s="829">
        <f>SUM(BL7:BL12)</f>
        <v>13.5</v>
      </c>
      <c r="BM13" s="829">
        <f>SUM(BM7:BM12)</f>
        <v>12.899999999999999</v>
      </c>
    </row>
    <row r="14" spans="2:65" s="58" customFormat="1" ht="54" customHeight="1">
      <c r="B14" s="161" t="s">
        <v>149</v>
      </c>
      <c r="C14" s="321"/>
      <c r="D14" s="321"/>
      <c r="E14" s="321"/>
      <c r="F14" s="321"/>
      <c r="G14" s="321"/>
      <c r="H14" s="322"/>
      <c r="I14" s="322"/>
      <c r="J14" s="322"/>
      <c r="K14" s="830">
        <f t="shared" si="0"/>
        <v>0</v>
      </c>
      <c r="L14" s="831"/>
      <c r="M14" s="832"/>
      <c r="N14" s="322"/>
      <c r="O14" s="322"/>
      <c r="P14" s="320"/>
      <c r="Q14" s="320"/>
      <c r="R14" s="322">
        <v>1</v>
      </c>
      <c r="S14" s="322"/>
      <c r="T14" s="322">
        <v>0.5</v>
      </c>
      <c r="U14" s="320"/>
      <c r="V14" s="321"/>
      <c r="W14" s="333"/>
      <c r="X14" s="333"/>
      <c r="Y14" s="333"/>
      <c r="Z14" s="326"/>
      <c r="AA14" s="833"/>
      <c r="AB14" s="834"/>
      <c r="AC14" s="447"/>
      <c r="AD14" s="835"/>
      <c r="AE14" s="835"/>
      <c r="AF14" s="333"/>
      <c r="AG14" s="326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20"/>
      <c r="AU14" s="836"/>
      <c r="AV14" s="320">
        <v>4.2</v>
      </c>
      <c r="AW14" s="320"/>
      <c r="AX14" s="322"/>
      <c r="AY14" s="322"/>
      <c r="AZ14" s="322"/>
      <c r="BA14" s="333"/>
      <c r="BB14" s="333"/>
      <c r="BC14" s="333"/>
      <c r="BD14" s="333"/>
      <c r="BE14" s="333"/>
      <c r="BF14" s="333"/>
      <c r="BG14" s="333"/>
      <c r="BH14" s="333"/>
      <c r="BI14" s="333"/>
      <c r="BJ14" s="837">
        <f t="shared" si="1"/>
        <v>5.7</v>
      </c>
      <c r="BK14" s="838">
        <f t="shared" si="2"/>
        <v>5.7</v>
      </c>
      <c r="BL14" s="839">
        <v>22</v>
      </c>
      <c r="BM14" s="411">
        <v>19.8</v>
      </c>
    </row>
    <row r="15" spans="1:65" s="58" customFormat="1" ht="54" customHeight="1">
      <c r="A15" s="317"/>
      <c r="B15" s="62" t="s">
        <v>150</v>
      </c>
      <c r="C15" s="63"/>
      <c r="D15" s="65"/>
      <c r="E15" s="65"/>
      <c r="F15" s="65"/>
      <c r="G15" s="65"/>
      <c r="H15" s="80">
        <v>1.4</v>
      </c>
      <c r="I15" s="80"/>
      <c r="J15" s="80"/>
      <c r="K15" s="821">
        <f t="shared" si="0"/>
        <v>1.4</v>
      </c>
      <c r="L15" s="840"/>
      <c r="M15" s="841"/>
      <c r="N15" s="80"/>
      <c r="O15" s="80"/>
      <c r="P15" s="65"/>
      <c r="Q15" s="65"/>
      <c r="R15" s="80">
        <v>1.4</v>
      </c>
      <c r="S15" s="80"/>
      <c r="T15" s="80"/>
      <c r="U15" s="65"/>
      <c r="V15" s="65"/>
      <c r="W15" s="80"/>
      <c r="X15" s="80"/>
      <c r="Y15" s="80"/>
      <c r="Z15" s="350"/>
      <c r="AA15" s="819"/>
      <c r="AB15" s="820"/>
      <c r="AC15" s="106"/>
      <c r="AD15" s="814"/>
      <c r="AE15" s="814"/>
      <c r="AF15" s="80"/>
      <c r="AG15" s="350"/>
      <c r="AH15" s="353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65"/>
      <c r="AU15" s="814"/>
      <c r="AV15" s="65">
        <v>2.3</v>
      </c>
      <c r="AW15" s="65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21">
        <f t="shared" si="1"/>
        <v>3.6999999999999997</v>
      </c>
      <c r="BK15" s="87">
        <f t="shared" si="2"/>
        <v>5.1</v>
      </c>
      <c r="BL15" s="88">
        <v>21.7</v>
      </c>
      <c r="BM15" s="412">
        <v>21.7</v>
      </c>
    </row>
    <row r="16" spans="1:65" s="58" customFormat="1" ht="54" customHeight="1">
      <c r="A16" s="317"/>
      <c r="B16" s="62" t="s">
        <v>399</v>
      </c>
      <c r="C16" s="63"/>
      <c r="D16" s="65"/>
      <c r="E16" s="65"/>
      <c r="F16" s="65"/>
      <c r="G16" s="65"/>
      <c r="H16" s="80"/>
      <c r="I16" s="80"/>
      <c r="J16" s="80"/>
      <c r="K16" s="821">
        <f t="shared" si="0"/>
        <v>0</v>
      </c>
      <c r="L16" s="840"/>
      <c r="M16" s="841"/>
      <c r="N16" s="80"/>
      <c r="O16" s="80"/>
      <c r="P16" s="65"/>
      <c r="Q16" s="65"/>
      <c r="R16" s="80"/>
      <c r="S16" s="80"/>
      <c r="T16" s="80"/>
      <c r="U16" s="65"/>
      <c r="V16" s="65"/>
      <c r="W16" s="80"/>
      <c r="X16" s="80"/>
      <c r="Y16" s="80"/>
      <c r="Z16" s="350"/>
      <c r="AA16" s="819"/>
      <c r="AB16" s="820"/>
      <c r="AC16" s="106"/>
      <c r="AD16" s="814"/>
      <c r="AE16" s="814"/>
      <c r="AF16" s="80">
        <v>0.4</v>
      </c>
      <c r="AG16" s="350"/>
      <c r="AH16" s="353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65">
        <v>0.2</v>
      </c>
      <c r="AU16" s="814"/>
      <c r="AV16" s="65">
        <v>0.4</v>
      </c>
      <c r="AW16" s="65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21">
        <f t="shared" si="1"/>
        <v>1</v>
      </c>
      <c r="BK16" s="87">
        <f t="shared" si="2"/>
        <v>1</v>
      </c>
      <c r="BL16" s="415">
        <v>0.8</v>
      </c>
      <c r="BM16" s="842" t="s">
        <v>596</v>
      </c>
    </row>
    <row r="17" spans="2:65" ht="54" customHeight="1" thickBot="1">
      <c r="B17" s="50" t="s">
        <v>151</v>
      </c>
      <c r="C17" s="51">
        <f aca="true" t="shared" si="6" ref="C17:J17">SUM(C14:C16)</f>
        <v>0</v>
      </c>
      <c r="D17" s="51">
        <f t="shared" si="6"/>
        <v>0</v>
      </c>
      <c r="E17" s="51">
        <f t="shared" si="6"/>
        <v>0</v>
      </c>
      <c r="F17" s="51">
        <f t="shared" si="6"/>
        <v>0</v>
      </c>
      <c r="G17" s="51">
        <f t="shared" si="6"/>
        <v>0</v>
      </c>
      <c r="H17" s="51">
        <f t="shared" si="6"/>
        <v>1.4</v>
      </c>
      <c r="I17" s="51">
        <f t="shared" si="6"/>
        <v>0</v>
      </c>
      <c r="J17" s="51">
        <f t="shared" si="6"/>
        <v>0</v>
      </c>
      <c r="K17" s="843">
        <f t="shared" si="0"/>
        <v>1.4</v>
      </c>
      <c r="L17" s="126">
        <f aca="true" t="shared" si="7" ref="L17:AQ17">SUM(L14:L16)</f>
        <v>0</v>
      </c>
      <c r="M17" s="51">
        <f t="shared" si="7"/>
        <v>0</v>
      </c>
      <c r="N17" s="51">
        <f t="shared" si="7"/>
        <v>0</v>
      </c>
      <c r="O17" s="51">
        <f t="shared" si="7"/>
        <v>0</v>
      </c>
      <c r="P17" s="51">
        <f t="shared" si="7"/>
        <v>0</v>
      </c>
      <c r="Q17" s="51">
        <f t="shared" si="7"/>
        <v>0</v>
      </c>
      <c r="R17" s="51">
        <f t="shared" si="7"/>
        <v>2.4</v>
      </c>
      <c r="S17" s="51">
        <f t="shared" si="7"/>
        <v>0</v>
      </c>
      <c r="T17" s="51">
        <f t="shared" si="7"/>
        <v>0.5</v>
      </c>
      <c r="U17" s="51">
        <f t="shared" si="7"/>
        <v>0</v>
      </c>
      <c r="V17" s="51">
        <f t="shared" si="7"/>
        <v>0</v>
      </c>
      <c r="W17" s="51">
        <f t="shared" si="7"/>
        <v>0</v>
      </c>
      <c r="X17" s="51">
        <f t="shared" si="7"/>
        <v>0</v>
      </c>
      <c r="Y17" s="51">
        <f t="shared" si="7"/>
        <v>0</v>
      </c>
      <c r="Z17" s="127">
        <f t="shared" si="7"/>
        <v>0</v>
      </c>
      <c r="AA17" s="126">
        <f t="shared" si="7"/>
        <v>0</v>
      </c>
      <c r="AB17" s="127">
        <f t="shared" si="7"/>
        <v>0</v>
      </c>
      <c r="AC17" s="126">
        <f t="shared" si="7"/>
        <v>0</v>
      </c>
      <c r="AD17" s="51">
        <f t="shared" si="7"/>
        <v>0</v>
      </c>
      <c r="AE17" s="51">
        <f t="shared" si="7"/>
        <v>0</v>
      </c>
      <c r="AF17" s="51">
        <f t="shared" si="7"/>
        <v>0.4</v>
      </c>
      <c r="AG17" s="209">
        <f t="shared" si="7"/>
        <v>0</v>
      </c>
      <c r="AH17" s="51">
        <f t="shared" si="7"/>
        <v>0</v>
      </c>
      <c r="AI17" s="51">
        <f t="shared" si="7"/>
        <v>0</v>
      </c>
      <c r="AJ17" s="51">
        <f t="shared" si="7"/>
        <v>0</v>
      </c>
      <c r="AK17" s="51">
        <f t="shared" si="7"/>
        <v>0</v>
      </c>
      <c r="AL17" s="51">
        <f t="shared" si="7"/>
        <v>0</v>
      </c>
      <c r="AM17" s="51">
        <f t="shared" si="7"/>
        <v>0</v>
      </c>
      <c r="AN17" s="51">
        <f t="shared" si="7"/>
        <v>0</v>
      </c>
      <c r="AO17" s="51">
        <f t="shared" si="7"/>
        <v>0</v>
      </c>
      <c r="AP17" s="51">
        <f t="shared" si="7"/>
        <v>0</v>
      </c>
      <c r="AQ17" s="51">
        <f t="shared" si="7"/>
        <v>0</v>
      </c>
      <c r="AR17" s="51">
        <f aca="true" t="shared" si="8" ref="AR17:BI17">SUM(AR14:AR16)</f>
        <v>0</v>
      </c>
      <c r="AS17" s="51">
        <f t="shared" si="8"/>
        <v>0</v>
      </c>
      <c r="AT17" s="51">
        <f t="shared" si="8"/>
        <v>0.2</v>
      </c>
      <c r="AU17" s="51">
        <f t="shared" si="8"/>
        <v>0</v>
      </c>
      <c r="AV17" s="51">
        <f t="shared" si="8"/>
        <v>6.9</v>
      </c>
      <c r="AW17" s="51">
        <f t="shared" si="8"/>
        <v>0</v>
      </c>
      <c r="AX17" s="51">
        <f t="shared" si="8"/>
        <v>0</v>
      </c>
      <c r="AY17" s="51">
        <f t="shared" si="8"/>
        <v>0</v>
      </c>
      <c r="AZ17" s="51">
        <f t="shared" si="8"/>
        <v>0</v>
      </c>
      <c r="BA17" s="51">
        <f t="shared" si="8"/>
        <v>0</v>
      </c>
      <c r="BB17" s="51">
        <f t="shared" si="8"/>
        <v>0</v>
      </c>
      <c r="BC17" s="51">
        <f t="shared" si="8"/>
        <v>0</v>
      </c>
      <c r="BD17" s="51">
        <f t="shared" si="8"/>
        <v>0</v>
      </c>
      <c r="BE17" s="51">
        <f t="shared" si="8"/>
        <v>0</v>
      </c>
      <c r="BF17" s="51">
        <f t="shared" si="8"/>
        <v>0</v>
      </c>
      <c r="BG17" s="51">
        <f t="shared" si="8"/>
        <v>0</v>
      </c>
      <c r="BH17" s="51">
        <f t="shared" si="8"/>
        <v>0</v>
      </c>
      <c r="BI17" s="51">
        <f t="shared" si="8"/>
        <v>0</v>
      </c>
      <c r="BJ17" s="843">
        <f t="shared" si="1"/>
        <v>10.4</v>
      </c>
      <c r="BK17" s="54">
        <f t="shared" si="2"/>
        <v>11.8</v>
      </c>
      <c r="BL17" s="55">
        <f>SUM(BL14:BL16)</f>
        <v>44.5</v>
      </c>
      <c r="BM17" s="55">
        <f>SUM(BM14:BM16)</f>
        <v>41.5</v>
      </c>
    </row>
    <row r="18" spans="2:65" s="860" customFormat="1" ht="54" customHeight="1">
      <c r="B18" s="844" t="s">
        <v>138</v>
      </c>
      <c r="C18" s="845"/>
      <c r="D18" s="845"/>
      <c r="E18" s="845"/>
      <c r="F18" s="845"/>
      <c r="G18" s="845"/>
      <c r="H18" s="846"/>
      <c r="I18" s="846"/>
      <c r="J18" s="846"/>
      <c r="K18" s="736">
        <f t="shared" si="0"/>
        <v>0</v>
      </c>
      <c r="L18" s="847"/>
      <c r="M18" s="848"/>
      <c r="N18" s="846"/>
      <c r="O18" s="846"/>
      <c r="P18" s="849"/>
      <c r="Q18" s="849"/>
      <c r="R18" s="846"/>
      <c r="S18" s="846"/>
      <c r="T18" s="846"/>
      <c r="U18" s="849"/>
      <c r="V18" s="845"/>
      <c r="W18" s="850"/>
      <c r="X18" s="850"/>
      <c r="Y18" s="850"/>
      <c r="Z18" s="851">
        <v>0.2</v>
      </c>
      <c r="AA18" s="852"/>
      <c r="AB18" s="853"/>
      <c r="AC18" s="854"/>
      <c r="AD18" s="855"/>
      <c r="AE18" s="855"/>
      <c r="AF18" s="850"/>
      <c r="AG18" s="850"/>
      <c r="AH18" s="850"/>
      <c r="AI18" s="850"/>
      <c r="AJ18" s="850"/>
      <c r="AK18" s="850"/>
      <c r="AL18" s="850"/>
      <c r="AM18" s="850"/>
      <c r="AN18" s="850"/>
      <c r="AO18" s="850"/>
      <c r="AP18" s="850"/>
      <c r="AQ18" s="850"/>
      <c r="AR18" s="850"/>
      <c r="AS18" s="850"/>
      <c r="AT18" s="849">
        <v>0.5</v>
      </c>
      <c r="AU18" s="856"/>
      <c r="AV18" s="849">
        <v>0.3</v>
      </c>
      <c r="AW18" s="849"/>
      <c r="AX18" s="846"/>
      <c r="AY18" s="846"/>
      <c r="AZ18" s="846"/>
      <c r="BA18" s="850"/>
      <c r="BB18" s="850"/>
      <c r="BC18" s="850"/>
      <c r="BD18" s="850"/>
      <c r="BE18" s="850"/>
      <c r="BF18" s="850"/>
      <c r="BG18" s="850"/>
      <c r="BH18" s="857"/>
      <c r="BI18" s="850"/>
      <c r="BJ18" s="736">
        <v>1</v>
      </c>
      <c r="BK18" s="858">
        <v>1</v>
      </c>
      <c r="BL18" s="859">
        <v>4.4</v>
      </c>
      <c r="BM18" s="859">
        <v>3.7</v>
      </c>
    </row>
    <row r="19" spans="2:65" s="860" customFormat="1" ht="54" customHeight="1">
      <c r="B19" s="62" t="s">
        <v>139</v>
      </c>
      <c r="C19" s="63"/>
      <c r="D19" s="63"/>
      <c r="E19" s="63"/>
      <c r="F19" s="63"/>
      <c r="G19" s="63"/>
      <c r="H19" s="66"/>
      <c r="I19" s="66"/>
      <c r="J19" s="66"/>
      <c r="K19" s="815">
        <f t="shared" si="0"/>
        <v>0</v>
      </c>
      <c r="L19" s="861"/>
      <c r="M19" s="862"/>
      <c r="N19" s="66"/>
      <c r="O19" s="66"/>
      <c r="P19" s="65"/>
      <c r="Q19" s="65"/>
      <c r="R19" s="66"/>
      <c r="S19" s="66"/>
      <c r="T19" s="66"/>
      <c r="U19" s="65"/>
      <c r="V19" s="63"/>
      <c r="W19" s="70"/>
      <c r="X19" s="70"/>
      <c r="Y19" s="70"/>
      <c r="Z19" s="211"/>
      <c r="AA19" s="811"/>
      <c r="AB19" s="812"/>
      <c r="AC19" s="106"/>
      <c r="AD19" s="813"/>
      <c r="AE19" s="813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65">
        <v>0.7</v>
      </c>
      <c r="AU19" s="814"/>
      <c r="AV19" s="65">
        <v>0.3</v>
      </c>
      <c r="AW19" s="65"/>
      <c r="AX19" s="66"/>
      <c r="AY19" s="66"/>
      <c r="AZ19" s="66"/>
      <c r="BA19" s="70"/>
      <c r="BB19" s="70"/>
      <c r="BC19" s="70"/>
      <c r="BD19" s="70"/>
      <c r="BE19" s="70"/>
      <c r="BF19" s="70"/>
      <c r="BG19" s="70"/>
      <c r="BH19" s="828"/>
      <c r="BI19" s="70"/>
      <c r="BJ19" s="815">
        <f>SUM(L19:BI19)</f>
        <v>1</v>
      </c>
      <c r="BK19" s="72">
        <f>SUM(BJ19,K19)</f>
        <v>1</v>
      </c>
      <c r="BL19" s="73">
        <v>4.8</v>
      </c>
      <c r="BM19" s="73">
        <v>1</v>
      </c>
    </row>
    <row r="20" spans="2:65" s="860" customFormat="1" ht="54" customHeight="1" thickBot="1">
      <c r="B20" s="74" t="s">
        <v>140</v>
      </c>
      <c r="C20" s="751">
        <f aca="true" t="shared" si="9" ref="C20:AH20">SUM(C18:C19)</f>
        <v>0</v>
      </c>
      <c r="D20" s="751">
        <f t="shared" si="9"/>
        <v>0</v>
      </c>
      <c r="E20" s="751">
        <f t="shared" si="9"/>
        <v>0</v>
      </c>
      <c r="F20" s="751">
        <f t="shared" si="9"/>
        <v>0</v>
      </c>
      <c r="G20" s="751">
        <f t="shared" si="9"/>
        <v>0</v>
      </c>
      <c r="H20" s="751">
        <f t="shared" si="9"/>
        <v>0</v>
      </c>
      <c r="I20" s="751">
        <f t="shared" si="9"/>
        <v>0</v>
      </c>
      <c r="J20" s="751">
        <f t="shared" si="9"/>
        <v>0</v>
      </c>
      <c r="K20" s="749">
        <f t="shared" si="9"/>
        <v>0</v>
      </c>
      <c r="L20" s="750">
        <f t="shared" si="9"/>
        <v>0</v>
      </c>
      <c r="M20" s="751">
        <f t="shared" si="9"/>
        <v>0</v>
      </c>
      <c r="N20" s="751">
        <f t="shared" si="9"/>
        <v>0</v>
      </c>
      <c r="O20" s="751">
        <f t="shared" si="9"/>
        <v>0</v>
      </c>
      <c r="P20" s="751">
        <f t="shared" si="9"/>
        <v>0</v>
      </c>
      <c r="Q20" s="751">
        <f t="shared" si="9"/>
        <v>0</v>
      </c>
      <c r="R20" s="751">
        <f t="shared" si="9"/>
        <v>0</v>
      </c>
      <c r="S20" s="751">
        <f t="shared" si="9"/>
        <v>0</v>
      </c>
      <c r="T20" s="751">
        <f t="shared" si="9"/>
        <v>0</v>
      </c>
      <c r="U20" s="751">
        <f t="shared" si="9"/>
        <v>0</v>
      </c>
      <c r="V20" s="751">
        <f t="shared" si="9"/>
        <v>0</v>
      </c>
      <c r="W20" s="751">
        <f t="shared" si="9"/>
        <v>0</v>
      </c>
      <c r="X20" s="751">
        <f t="shared" si="9"/>
        <v>0</v>
      </c>
      <c r="Y20" s="751">
        <f t="shared" si="9"/>
        <v>0</v>
      </c>
      <c r="Z20" s="752">
        <f t="shared" si="9"/>
        <v>0.2</v>
      </c>
      <c r="AA20" s="750">
        <f t="shared" si="9"/>
        <v>0</v>
      </c>
      <c r="AB20" s="752">
        <f t="shared" si="9"/>
        <v>0</v>
      </c>
      <c r="AC20" s="750">
        <f t="shared" si="9"/>
        <v>0</v>
      </c>
      <c r="AD20" s="751">
        <f t="shared" si="9"/>
        <v>0</v>
      </c>
      <c r="AE20" s="751">
        <f t="shared" si="9"/>
        <v>0</v>
      </c>
      <c r="AF20" s="751">
        <f t="shared" si="9"/>
        <v>0</v>
      </c>
      <c r="AG20" s="751">
        <f t="shared" si="9"/>
        <v>0</v>
      </c>
      <c r="AH20" s="751">
        <f t="shared" si="9"/>
        <v>0</v>
      </c>
      <c r="AI20" s="751">
        <f aca="true" t="shared" si="10" ref="AI20:BM20">SUM(AI18:AI19)</f>
        <v>0</v>
      </c>
      <c r="AJ20" s="751">
        <f t="shared" si="10"/>
        <v>0</v>
      </c>
      <c r="AK20" s="751">
        <f t="shared" si="10"/>
        <v>0</v>
      </c>
      <c r="AL20" s="751">
        <f t="shared" si="10"/>
        <v>0</v>
      </c>
      <c r="AM20" s="751">
        <f t="shared" si="10"/>
        <v>0</v>
      </c>
      <c r="AN20" s="751">
        <f t="shared" si="10"/>
        <v>0</v>
      </c>
      <c r="AO20" s="751">
        <f t="shared" si="10"/>
        <v>0</v>
      </c>
      <c r="AP20" s="751">
        <f t="shared" si="10"/>
        <v>0</v>
      </c>
      <c r="AQ20" s="751">
        <f t="shared" si="10"/>
        <v>0</v>
      </c>
      <c r="AR20" s="751">
        <f t="shared" si="10"/>
        <v>0</v>
      </c>
      <c r="AS20" s="751">
        <f t="shared" si="10"/>
        <v>0</v>
      </c>
      <c r="AT20" s="751">
        <f t="shared" si="10"/>
        <v>1.2</v>
      </c>
      <c r="AU20" s="751">
        <f t="shared" si="10"/>
        <v>0</v>
      </c>
      <c r="AV20" s="751">
        <f t="shared" si="10"/>
        <v>0.6</v>
      </c>
      <c r="AW20" s="751">
        <f t="shared" si="10"/>
        <v>0</v>
      </c>
      <c r="AX20" s="751">
        <f t="shared" si="10"/>
        <v>0</v>
      </c>
      <c r="AY20" s="751">
        <f t="shared" si="10"/>
        <v>0</v>
      </c>
      <c r="AZ20" s="751">
        <f t="shared" si="10"/>
        <v>0</v>
      </c>
      <c r="BA20" s="751">
        <f t="shared" si="10"/>
        <v>0</v>
      </c>
      <c r="BB20" s="751">
        <f t="shared" si="10"/>
        <v>0</v>
      </c>
      <c r="BC20" s="751">
        <f t="shared" si="10"/>
        <v>0</v>
      </c>
      <c r="BD20" s="751">
        <f t="shared" si="10"/>
        <v>0</v>
      </c>
      <c r="BE20" s="751">
        <f t="shared" si="10"/>
        <v>0</v>
      </c>
      <c r="BF20" s="751">
        <f t="shared" si="10"/>
        <v>0</v>
      </c>
      <c r="BG20" s="751">
        <f t="shared" si="10"/>
        <v>0</v>
      </c>
      <c r="BH20" s="751">
        <f t="shared" si="10"/>
        <v>0</v>
      </c>
      <c r="BI20" s="751">
        <f t="shared" si="10"/>
        <v>0</v>
      </c>
      <c r="BJ20" s="749">
        <f t="shared" si="10"/>
        <v>2</v>
      </c>
      <c r="BK20" s="754">
        <f t="shared" si="10"/>
        <v>2</v>
      </c>
      <c r="BL20" s="754">
        <f t="shared" si="10"/>
        <v>9.2</v>
      </c>
      <c r="BM20" s="754">
        <f t="shared" si="10"/>
        <v>4.7</v>
      </c>
    </row>
    <row r="21" spans="2:65" ht="54" customHeight="1">
      <c r="B21" s="37" t="s">
        <v>318</v>
      </c>
      <c r="C21" s="38"/>
      <c r="D21" s="38"/>
      <c r="E21" s="38"/>
      <c r="F21" s="38"/>
      <c r="G21" s="38"/>
      <c r="H21" s="41"/>
      <c r="I21" s="41"/>
      <c r="J21" s="41"/>
      <c r="K21" s="808">
        <f aca="true" t="shared" si="11" ref="K21:K29">SUM(C21:J21)</f>
        <v>0</v>
      </c>
      <c r="L21" s="809"/>
      <c r="M21" s="810"/>
      <c r="N21" s="41"/>
      <c r="O21" s="41"/>
      <c r="P21" s="40"/>
      <c r="Q21" s="40"/>
      <c r="R21" s="41"/>
      <c r="S21" s="41"/>
      <c r="T21" s="41"/>
      <c r="U21" s="40"/>
      <c r="V21" s="38"/>
      <c r="W21" s="366"/>
      <c r="X21" s="366"/>
      <c r="Y21" s="366"/>
      <c r="Z21" s="363">
        <v>3.8</v>
      </c>
      <c r="AA21" s="863"/>
      <c r="AB21" s="864"/>
      <c r="AC21" s="124">
        <v>1.5</v>
      </c>
      <c r="AD21" s="805"/>
      <c r="AE21" s="805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40">
        <v>1.1</v>
      </c>
      <c r="AU21" s="806"/>
      <c r="AV21" s="40"/>
      <c r="AW21" s="40"/>
      <c r="AX21" s="41"/>
      <c r="AY21" s="41"/>
      <c r="AZ21" s="41"/>
      <c r="BA21" s="366"/>
      <c r="BB21" s="366"/>
      <c r="BC21" s="366"/>
      <c r="BD21" s="366"/>
      <c r="BE21" s="366"/>
      <c r="BF21" s="366"/>
      <c r="BG21" s="366"/>
      <c r="BH21" s="366"/>
      <c r="BI21" s="366"/>
      <c r="BJ21" s="865">
        <f aca="true" t="shared" si="12" ref="BJ21:BJ27">SUM(L21:BI21)</f>
        <v>6.4</v>
      </c>
      <c r="BK21" s="866">
        <f aca="true" t="shared" si="13" ref="BK21:BK29">SUM(BJ21,K21)</f>
        <v>6.4</v>
      </c>
      <c r="BL21" s="49">
        <v>31.5</v>
      </c>
      <c r="BM21" s="49">
        <v>31.5</v>
      </c>
    </row>
    <row r="22" spans="2:65" ht="54" customHeight="1">
      <c r="B22" s="109" t="s">
        <v>243</v>
      </c>
      <c r="C22" s="267"/>
      <c r="D22" s="267"/>
      <c r="E22" s="267"/>
      <c r="F22" s="267"/>
      <c r="G22" s="267"/>
      <c r="H22" s="46"/>
      <c r="I22" s="46"/>
      <c r="J22" s="46"/>
      <c r="K22" s="808">
        <f t="shared" si="11"/>
        <v>0</v>
      </c>
      <c r="L22" s="809"/>
      <c r="M22" s="810"/>
      <c r="N22" s="46"/>
      <c r="O22" s="46"/>
      <c r="P22" s="268"/>
      <c r="Q22" s="268"/>
      <c r="R22" s="46"/>
      <c r="S22" s="46"/>
      <c r="T22" s="46"/>
      <c r="U22" s="268"/>
      <c r="V22" s="267"/>
      <c r="W22" s="45"/>
      <c r="X22" s="45"/>
      <c r="Y22" s="45"/>
      <c r="Z22" s="205">
        <v>3</v>
      </c>
      <c r="AA22" s="867"/>
      <c r="AB22" s="868"/>
      <c r="AC22" s="275"/>
      <c r="AD22" s="869"/>
      <c r="AE22" s="869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268">
        <v>2</v>
      </c>
      <c r="AU22" s="870"/>
      <c r="AV22" s="268">
        <v>6</v>
      </c>
      <c r="AW22" s="268"/>
      <c r="AX22" s="46"/>
      <c r="AY22" s="46"/>
      <c r="AZ22" s="46"/>
      <c r="BA22" s="45"/>
      <c r="BB22" s="45"/>
      <c r="BC22" s="45"/>
      <c r="BD22" s="45"/>
      <c r="BE22" s="45"/>
      <c r="BF22" s="45"/>
      <c r="BG22" s="45"/>
      <c r="BH22" s="45"/>
      <c r="BI22" s="45"/>
      <c r="BJ22" s="871">
        <f t="shared" si="12"/>
        <v>11</v>
      </c>
      <c r="BK22" s="94">
        <f t="shared" si="13"/>
        <v>11</v>
      </c>
      <c r="BL22" s="286">
        <v>88</v>
      </c>
      <c r="BM22" s="73">
        <v>79</v>
      </c>
    </row>
    <row r="23" spans="2:65" ht="54" customHeight="1">
      <c r="B23" s="109" t="s">
        <v>590</v>
      </c>
      <c r="C23" s="267"/>
      <c r="D23" s="267"/>
      <c r="E23" s="267"/>
      <c r="F23" s="267"/>
      <c r="G23" s="267"/>
      <c r="H23" s="46"/>
      <c r="I23" s="46"/>
      <c r="J23" s="46"/>
      <c r="K23" s="808">
        <f t="shared" si="11"/>
        <v>0</v>
      </c>
      <c r="L23" s="809"/>
      <c r="M23" s="810"/>
      <c r="N23" s="46"/>
      <c r="O23" s="46"/>
      <c r="P23" s="268"/>
      <c r="Q23" s="268"/>
      <c r="R23" s="46"/>
      <c r="S23" s="46"/>
      <c r="T23" s="46"/>
      <c r="U23" s="268"/>
      <c r="V23" s="267"/>
      <c r="W23" s="45"/>
      <c r="X23" s="45"/>
      <c r="Y23" s="45"/>
      <c r="Z23" s="205"/>
      <c r="AA23" s="867"/>
      <c r="AB23" s="868"/>
      <c r="AC23" s="275"/>
      <c r="AD23" s="869"/>
      <c r="AE23" s="869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268"/>
      <c r="AU23" s="870"/>
      <c r="AV23" s="268"/>
      <c r="AW23" s="268"/>
      <c r="AX23" s="46"/>
      <c r="AY23" s="46"/>
      <c r="AZ23" s="46"/>
      <c r="BA23" s="45"/>
      <c r="BB23" s="45"/>
      <c r="BC23" s="45"/>
      <c r="BD23" s="45"/>
      <c r="BE23" s="45"/>
      <c r="BF23" s="45"/>
      <c r="BG23" s="45"/>
      <c r="BH23" s="45"/>
      <c r="BI23" s="45">
        <v>0.2</v>
      </c>
      <c r="BJ23" s="815">
        <f t="shared" si="12"/>
        <v>0.2</v>
      </c>
      <c r="BK23" s="872">
        <f t="shared" si="13"/>
        <v>0.2</v>
      </c>
      <c r="BL23" s="73">
        <v>1.6</v>
      </c>
      <c r="BM23" s="286">
        <v>1.4</v>
      </c>
    </row>
    <row r="24" spans="2:65" ht="54" customHeight="1">
      <c r="B24" s="109" t="s">
        <v>400</v>
      </c>
      <c r="C24" s="267"/>
      <c r="D24" s="267"/>
      <c r="E24" s="267"/>
      <c r="F24" s="267"/>
      <c r="G24" s="267"/>
      <c r="H24" s="46"/>
      <c r="I24" s="46"/>
      <c r="J24" s="46"/>
      <c r="K24" s="808">
        <f t="shared" si="11"/>
        <v>0</v>
      </c>
      <c r="L24" s="809"/>
      <c r="M24" s="810"/>
      <c r="N24" s="46"/>
      <c r="O24" s="46"/>
      <c r="P24" s="268"/>
      <c r="Q24" s="268"/>
      <c r="R24" s="46"/>
      <c r="S24" s="46"/>
      <c r="T24" s="46"/>
      <c r="U24" s="268"/>
      <c r="V24" s="267"/>
      <c r="W24" s="45"/>
      <c r="X24" s="45"/>
      <c r="Y24" s="45"/>
      <c r="Z24" s="205"/>
      <c r="AA24" s="867"/>
      <c r="AB24" s="868"/>
      <c r="AC24" s="275"/>
      <c r="AD24" s="869"/>
      <c r="AE24" s="869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268"/>
      <c r="AU24" s="870"/>
      <c r="AV24" s="268">
        <v>1</v>
      </c>
      <c r="AW24" s="268"/>
      <c r="AX24" s="46">
        <v>2</v>
      </c>
      <c r="AY24" s="46"/>
      <c r="AZ24" s="46"/>
      <c r="BA24" s="45"/>
      <c r="BB24" s="45"/>
      <c r="BC24" s="45"/>
      <c r="BD24" s="45"/>
      <c r="BE24" s="45"/>
      <c r="BF24" s="45"/>
      <c r="BG24" s="45"/>
      <c r="BH24" s="45"/>
      <c r="BI24" s="45"/>
      <c r="BJ24" s="873">
        <f t="shared" si="12"/>
        <v>3</v>
      </c>
      <c r="BK24" s="94">
        <f t="shared" si="13"/>
        <v>3</v>
      </c>
      <c r="BL24" s="73">
        <v>6.6</v>
      </c>
      <c r="BM24" s="95">
        <v>6.6</v>
      </c>
    </row>
    <row r="25" spans="2:65" ht="54" customHeight="1">
      <c r="B25" s="109" t="s">
        <v>244</v>
      </c>
      <c r="C25" s="267"/>
      <c r="D25" s="267"/>
      <c r="E25" s="267"/>
      <c r="F25" s="267"/>
      <c r="G25" s="267"/>
      <c r="H25" s="46"/>
      <c r="I25" s="46"/>
      <c r="J25" s="46"/>
      <c r="K25" s="808">
        <f t="shared" si="11"/>
        <v>0</v>
      </c>
      <c r="L25" s="809"/>
      <c r="M25" s="810"/>
      <c r="N25" s="46"/>
      <c r="O25" s="268">
        <v>0.5</v>
      </c>
      <c r="P25" s="222"/>
      <c r="Q25" s="268"/>
      <c r="R25" s="46"/>
      <c r="S25" s="46"/>
      <c r="T25" s="46"/>
      <c r="U25" s="268"/>
      <c r="V25" s="267"/>
      <c r="W25" s="45">
        <v>1</v>
      </c>
      <c r="X25" s="45"/>
      <c r="Y25" s="45"/>
      <c r="Z25" s="205">
        <v>1</v>
      </c>
      <c r="AA25" s="867"/>
      <c r="AB25" s="868"/>
      <c r="AC25" s="275"/>
      <c r="AD25" s="869"/>
      <c r="AE25" s="869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268">
        <v>1</v>
      </c>
      <c r="AU25" s="870"/>
      <c r="AV25" s="268">
        <v>1.5</v>
      </c>
      <c r="AW25" s="268"/>
      <c r="AX25" s="46">
        <v>1</v>
      </c>
      <c r="AY25" s="46"/>
      <c r="AZ25" s="46"/>
      <c r="BA25" s="45"/>
      <c r="BB25" s="45"/>
      <c r="BC25" s="45"/>
      <c r="BD25" s="45"/>
      <c r="BE25" s="45"/>
      <c r="BF25" s="45"/>
      <c r="BG25" s="45"/>
      <c r="BH25" s="45"/>
      <c r="BI25" s="45"/>
      <c r="BJ25" s="815">
        <f t="shared" si="12"/>
        <v>6</v>
      </c>
      <c r="BK25" s="94">
        <f t="shared" si="13"/>
        <v>6</v>
      </c>
      <c r="BL25" s="286">
        <v>18</v>
      </c>
      <c r="BM25" s="95">
        <v>12</v>
      </c>
    </row>
    <row r="26" spans="2:65" ht="54" customHeight="1">
      <c r="B26" s="109" t="s">
        <v>245</v>
      </c>
      <c r="C26" s="267"/>
      <c r="D26" s="267"/>
      <c r="E26" s="267"/>
      <c r="F26" s="267"/>
      <c r="G26" s="267"/>
      <c r="H26" s="46"/>
      <c r="I26" s="46"/>
      <c r="J26" s="46"/>
      <c r="K26" s="808">
        <f t="shared" si="11"/>
        <v>0</v>
      </c>
      <c r="L26" s="809"/>
      <c r="M26" s="810"/>
      <c r="N26" s="46"/>
      <c r="O26" s="46"/>
      <c r="P26" s="268"/>
      <c r="Q26" s="268"/>
      <c r="R26" s="46"/>
      <c r="S26" s="46"/>
      <c r="T26" s="46"/>
      <c r="U26" s="268"/>
      <c r="V26" s="267"/>
      <c r="W26" s="45"/>
      <c r="X26" s="45"/>
      <c r="Y26" s="45"/>
      <c r="Z26" s="205">
        <v>2</v>
      </c>
      <c r="AA26" s="867"/>
      <c r="AB26" s="868"/>
      <c r="AC26" s="275"/>
      <c r="AD26" s="869"/>
      <c r="AE26" s="869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268">
        <v>1.5</v>
      </c>
      <c r="AU26" s="870"/>
      <c r="AV26" s="268">
        <v>4.5</v>
      </c>
      <c r="AW26" s="268"/>
      <c r="AX26" s="46"/>
      <c r="AY26" s="46"/>
      <c r="AZ26" s="46"/>
      <c r="BA26" s="45"/>
      <c r="BB26" s="45"/>
      <c r="BC26" s="45"/>
      <c r="BD26" s="45"/>
      <c r="BE26" s="45"/>
      <c r="BF26" s="45"/>
      <c r="BG26" s="45"/>
      <c r="BH26" s="45"/>
      <c r="BI26" s="45"/>
      <c r="BJ26" s="815">
        <f t="shared" si="12"/>
        <v>8</v>
      </c>
      <c r="BK26" s="94">
        <f t="shared" si="13"/>
        <v>8</v>
      </c>
      <c r="BL26" s="73">
        <v>20</v>
      </c>
      <c r="BM26" s="95">
        <v>18</v>
      </c>
    </row>
    <row r="27" spans="2:65" ht="54" customHeight="1">
      <c r="B27" s="109" t="s">
        <v>591</v>
      </c>
      <c r="C27" s="267"/>
      <c r="D27" s="267"/>
      <c r="E27" s="267"/>
      <c r="F27" s="267"/>
      <c r="G27" s="267"/>
      <c r="H27" s="46"/>
      <c r="I27" s="46"/>
      <c r="J27" s="46"/>
      <c r="K27" s="808">
        <f t="shared" si="11"/>
        <v>0</v>
      </c>
      <c r="L27" s="809"/>
      <c r="M27" s="810"/>
      <c r="N27" s="46"/>
      <c r="O27" s="46"/>
      <c r="P27" s="268"/>
      <c r="Q27" s="268"/>
      <c r="R27" s="46"/>
      <c r="S27" s="46"/>
      <c r="T27" s="46"/>
      <c r="U27" s="268"/>
      <c r="V27" s="267"/>
      <c r="W27" s="45"/>
      <c r="X27" s="45"/>
      <c r="Y27" s="45"/>
      <c r="Z27" s="205"/>
      <c r="AA27" s="867"/>
      <c r="AB27" s="868"/>
      <c r="AC27" s="275"/>
      <c r="AD27" s="869"/>
      <c r="AE27" s="869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268"/>
      <c r="AU27" s="870"/>
      <c r="AV27" s="268"/>
      <c r="AW27" s="268"/>
      <c r="AX27" s="46"/>
      <c r="AY27" s="46"/>
      <c r="AZ27" s="46"/>
      <c r="BA27" s="45"/>
      <c r="BB27" s="45"/>
      <c r="BC27" s="45"/>
      <c r="BD27" s="45"/>
      <c r="BE27" s="45"/>
      <c r="BF27" s="45"/>
      <c r="BG27" s="45"/>
      <c r="BH27" s="45"/>
      <c r="BI27" s="45">
        <v>2</v>
      </c>
      <c r="BJ27" s="815">
        <f t="shared" si="12"/>
        <v>2</v>
      </c>
      <c r="BK27" s="872">
        <f t="shared" si="13"/>
        <v>2</v>
      </c>
      <c r="BL27" s="73">
        <v>5.3</v>
      </c>
      <c r="BM27" s="73">
        <v>5.3</v>
      </c>
    </row>
    <row r="28" spans="2:65" ht="54" customHeight="1">
      <c r="B28" s="62" t="s">
        <v>321</v>
      </c>
      <c r="C28" s="63"/>
      <c r="D28" s="63"/>
      <c r="E28" s="63"/>
      <c r="F28" s="63"/>
      <c r="G28" s="63"/>
      <c r="H28" s="66"/>
      <c r="I28" s="66"/>
      <c r="J28" s="66"/>
      <c r="K28" s="808">
        <f t="shared" si="11"/>
        <v>0</v>
      </c>
      <c r="L28" s="809"/>
      <c r="M28" s="810"/>
      <c r="N28" s="66"/>
      <c r="O28" s="66"/>
      <c r="P28" s="65"/>
      <c r="Q28" s="65"/>
      <c r="R28" s="66"/>
      <c r="S28" s="66"/>
      <c r="T28" s="66"/>
      <c r="U28" s="65"/>
      <c r="V28" s="63"/>
      <c r="W28" s="70"/>
      <c r="X28" s="70"/>
      <c r="Y28" s="70"/>
      <c r="Z28" s="211"/>
      <c r="AA28" s="69"/>
      <c r="AB28" s="211"/>
      <c r="AC28" s="106"/>
      <c r="AD28" s="63"/>
      <c r="AE28" s="63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65"/>
      <c r="AU28" s="65"/>
      <c r="AV28" s="65"/>
      <c r="AW28" s="65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5">
        <v>1</v>
      </c>
      <c r="BI28" s="5"/>
      <c r="BJ28" s="815">
        <f>SUM(L28:BH28)</f>
        <v>1</v>
      </c>
      <c r="BK28" s="94">
        <f t="shared" si="13"/>
        <v>1</v>
      </c>
      <c r="BL28" s="95">
        <v>4</v>
      </c>
      <c r="BM28" s="95">
        <v>3</v>
      </c>
    </row>
    <row r="29" spans="2:65" ht="54" customHeight="1" thickBot="1">
      <c r="B29" s="50" t="s">
        <v>135</v>
      </c>
      <c r="C29" s="51">
        <f aca="true" t="shared" si="14" ref="C29:J29">SUM(C21:C28)</f>
        <v>0</v>
      </c>
      <c r="D29" s="51">
        <f t="shared" si="14"/>
        <v>0</v>
      </c>
      <c r="E29" s="51">
        <f t="shared" si="14"/>
        <v>0</v>
      </c>
      <c r="F29" s="51">
        <f t="shared" si="14"/>
        <v>0</v>
      </c>
      <c r="G29" s="51">
        <f t="shared" si="14"/>
        <v>0</v>
      </c>
      <c r="H29" s="51">
        <f t="shared" si="14"/>
        <v>0</v>
      </c>
      <c r="I29" s="51">
        <f t="shared" si="14"/>
        <v>0</v>
      </c>
      <c r="J29" s="51">
        <f t="shared" si="14"/>
        <v>0</v>
      </c>
      <c r="K29" s="843">
        <f t="shared" si="11"/>
        <v>0</v>
      </c>
      <c r="L29" s="126">
        <f aca="true" t="shared" si="15" ref="L29:BG29">SUM(L21:L28)</f>
        <v>0</v>
      </c>
      <c r="M29" s="51">
        <f t="shared" si="15"/>
        <v>0</v>
      </c>
      <c r="N29" s="51">
        <f t="shared" si="15"/>
        <v>0</v>
      </c>
      <c r="O29" s="51">
        <f t="shared" si="15"/>
        <v>0.5</v>
      </c>
      <c r="P29" s="51">
        <f t="shared" si="15"/>
        <v>0</v>
      </c>
      <c r="Q29" s="51">
        <f t="shared" si="15"/>
        <v>0</v>
      </c>
      <c r="R29" s="51">
        <f t="shared" si="15"/>
        <v>0</v>
      </c>
      <c r="S29" s="51">
        <f t="shared" si="15"/>
        <v>0</v>
      </c>
      <c r="T29" s="51">
        <f t="shared" si="15"/>
        <v>0</v>
      </c>
      <c r="U29" s="51">
        <f t="shared" si="15"/>
        <v>0</v>
      </c>
      <c r="V29" s="51">
        <f t="shared" si="15"/>
        <v>0</v>
      </c>
      <c r="W29" s="51">
        <f t="shared" si="15"/>
        <v>1</v>
      </c>
      <c r="X29" s="51">
        <f t="shared" si="15"/>
        <v>0</v>
      </c>
      <c r="Y29" s="51">
        <f t="shared" si="15"/>
        <v>0</v>
      </c>
      <c r="Z29" s="127">
        <f t="shared" si="15"/>
        <v>9.8</v>
      </c>
      <c r="AA29" s="126">
        <f t="shared" si="15"/>
        <v>0</v>
      </c>
      <c r="AB29" s="127">
        <f t="shared" si="15"/>
        <v>0</v>
      </c>
      <c r="AC29" s="126">
        <f t="shared" si="15"/>
        <v>1.5</v>
      </c>
      <c r="AD29" s="51">
        <f t="shared" si="15"/>
        <v>0</v>
      </c>
      <c r="AE29" s="51">
        <f t="shared" si="15"/>
        <v>0</v>
      </c>
      <c r="AF29" s="51">
        <f t="shared" si="15"/>
        <v>0</v>
      </c>
      <c r="AG29" s="51">
        <f t="shared" si="15"/>
        <v>0</v>
      </c>
      <c r="AH29" s="51">
        <f t="shared" si="15"/>
        <v>0</v>
      </c>
      <c r="AI29" s="51">
        <f t="shared" si="15"/>
        <v>0</v>
      </c>
      <c r="AJ29" s="51">
        <f t="shared" si="15"/>
        <v>0</v>
      </c>
      <c r="AK29" s="51">
        <f t="shared" si="15"/>
        <v>0</v>
      </c>
      <c r="AL29" s="51">
        <f t="shared" si="15"/>
        <v>0</v>
      </c>
      <c r="AM29" s="51">
        <f t="shared" si="15"/>
        <v>0</v>
      </c>
      <c r="AN29" s="51">
        <f t="shared" si="15"/>
        <v>0</v>
      </c>
      <c r="AO29" s="51">
        <f t="shared" si="15"/>
        <v>0</v>
      </c>
      <c r="AP29" s="51">
        <f t="shared" si="15"/>
        <v>0</v>
      </c>
      <c r="AQ29" s="51">
        <f t="shared" si="15"/>
        <v>0</v>
      </c>
      <c r="AR29" s="51">
        <f t="shared" si="15"/>
        <v>0</v>
      </c>
      <c r="AS29" s="51">
        <f t="shared" si="15"/>
        <v>0</v>
      </c>
      <c r="AT29" s="51">
        <f t="shared" si="15"/>
        <v>5.6</v>
      </c>
      <c r="AU29" s="51">
        <f t="shared" si="15"/>
        <v>0</v>
      </c>
      <c r="AV29" s="51">
        <f t="shared" si="15"/>
        <v>13</v>
      </c>
      <c r="AW29" s="51">
        <f t="shared" si="15"/>
        <v>0</v>
      </c>
      <c r="AX29" s="51">
        <f t="shared" si="15"/>
        <v>3</v>
      </c>
      <c r="AY29" s="51">
        <f t="shared" si="15"/>
        <v>0</v>
      </c>
      <c r="AZ29" s="51">
        <f t="shared" si="15"/>
        <v>0</v>
      </c>
      <c r="BA29" s="51">
        <f t="shared" si="15"/>
        <v>0</v>
      </c>
      <c r="BB29" s="51">
        <f t="shared" si="15"/>
        <v>0</v>
      </c>
      <c r="BC29" s="51">
        <f t="shared" si="15"/>
        <v>0</v>
      </c>
      <c r="BD29" s="51">
        <f t="shared" si="15"/>
        <v>0</v>
      </c>
      <c r="BE29" s="51">
        <f t="shared" si="15"/>
        <v>0</v>
      </c>
      <c r="BF29" s="51">
        <f t="shared" si="15"/>
        <v>0</v>
      </c>
      <c r="BG29" s="51">
        <f t="shared" si="15"/>
        <v>0</v>
      </c>
      <c r="BH29" s="51">
        <f>SUM(BH28)</f>
        <v>1</v>
      </c>
      <c r="BI29" s="51">
        <f>SUM(BI21:BI28)</f>
        <v>2.2</v>
      </c>
      <c r="BJ29" s="843">
        <f>SUM(L29:BI29)</f>
        <v>37.6</v>
      </c>
      <c r="BK29" s="54">
        <f t="shared" si="13"/>
        <v>37.6</v>
      </c>
      <c r="BL29" s="55">
        <f>SUM(BL21:BL28)</f>
        <v>175</v>
      </c>
      <c r="BM29" s="55">
        <f>SUM(BM21:BM28)</f>
        <v>156.8</v>
      </c>
    </row>
    <row r="30" spans="2:65" s="58" customFormat="1" ht="54" customHeight="1">
      <c r="B30" s="116" t="s">
        <v>401</v>
      </c>
      <c r="C30" s="452"/>
      <c r="D30" s="278"/>
      <c r="E30" s="278"/>
      <c r="F30" s="278"/>
      <c r="G30" s="278"/>
      <c r="H30" s="278"/>
      <c r="I30" s="278"/>
      <c r="J30" s="278"/>
      <c r="K30" s="830">
        <v>0</v>
      </c>
      <c r="L30" s="452"/>
      <c r="M30" s="278"/>
      <c r="N30" s="278">
        <v>20.7</v>
      </c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553">
        <v>8.3</v>
      </c>
      <c r="AA30" s="452"/>
      <c r="AB30" s="553"/>
      <c r="AC30" s="452">
        <v>14.1</v>
      </c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>
        <v>21.9</v>
      </c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874"/>
      <c r="BI30" s="40"/>
      <c r="BJ30" s="830">
        <v>65</v>
      </c>
      <c r="BK30" s="875">
        <v>65</v>
      </c>
      <c r="BL30" s="174">
        <v>438</v>
      </c>
      <c r="BM30" s="174">
        <v>438</v>
      </c>
    </row>
    <row r="31" spans="2:65" s="58" customFormat="1" ht="54" customHeight="1" thickBot="1">
      <c r="B31" s="50" t="s">
        <v>155</v>
      </c>
      <c r="C31" s="876">
        <f aca="true" t="shared" si="16" ref="C31:AH31">SUM(C30)</f>
        <v>0</v>
      </c>
      <c r="D31" s="877">
        <f t="shared" si="16"/>
        <v>0</v>
      </c>
      <c r="E31" s="877">
        <f t="shared" si="16"/>
        <v>0</v>
      </c>
      <c r="F31" s="877">
        <f t="shared" si="16"/>
        <v>0</v>
      </c>
      <c r="G31" s="877">
        <f t="shared" si="16"/>
        <v>0</v>
      </c>
      <c r="H31" s="877">
        <f t="shared" si="16"/>
        <v>0</v>
      </c>
      <c r="I31" s="877">
        <f t="shared" si="16"/>
        <v>0</v>
      </c>
      <c r="J31" s="877">
        <f t="shared" si="16"/>
        <v>0</v>
      </c>
      <c r="K31" s="878">
        <f t="shared" si="16"/>
        <v>0</v>
      </c>
      <c r="L31" s="876">
        <f t="shared" si="16"/>
        <v>0</v>
      </c>
      <c r="M31" s="877">
        <f t="shared" si="16"/>
        <v>0</v>
      </c>
      <c r="N31" s="877">
        <f t="shared" si="16"/>
        <v>20.7</v>
      </c>
      <c r="O31" s="877">
        <f t="shared" si="16"/>
        <v>0</v>
      </c>
      <c r="P31" s="877">
        <f t="shared" si="16"/>
        <v>0</v>
      </c>
      <c r="Q31" s="877">
        <f t="shared" si="16"/>
        <v>0</v>
      </c>
      <c r="R31" s="877">
        <f t="shared" si="16"/>
        <v>0</v>
      </c>
      <c r="S31" s="877">
        <f t="shared" si="16"/>
        <v>0</v>
      </c>
      <c r="T31" s="877">
        <f t="shared" si="16"/>
        <v>0</v>
      </c>
      <c r="U31" s="877">
        <f t="shared" si="16"/>
        <v>0</v>
      </c>
      <c r="V31" s="877">
        <f t="shared" si="16"/>
        <v>0</v>
      </c>
      <c r="W31" s="877">
        <f t="shared" si="16"/>
        <v>0</v>
      </c>
      <c r="X31" s="877">
        <f t="shared" si="16"/>
        <v>0</v>
      </c>
      <c r="Y31" s="877">
        <f t="shared" si="16"/>
        <v>0</v>
      </c>
      <c r="Z31" s="878">
        <f t="shared" si="16"/>
        <v>8.3</v>
      </c>
      <c r="AA31" s="879">
        <f t="shared" si="16"/>
        <v>0</v>
      </c>
      <c r="AB31" s="878">
        <f t="shared" si="16"/>
        <v>0</v>
      </c>
      <c r="AC31" s="879">
        <f t="shared" si="16"/>
        <v>14.1</v>
      </c>
      <c r="AD31" s="877">
        <f t="shared" si="16"/>
        <v>0</v>
      </c>
      <c r="AE31" s="877">
        <f t="shared" si="16"/>
        <v>0</v>
      </c>
      <c r="AF31" s="877">
        <f t="shared" si="16"/>
        <v>0</v>
      </c>
      <c r="AG31" s="877">
        <f t="shared" si="16"/>
        <v>0</v>
      </c>
      <c r="AH31" s="877">
        <f t="shared" si="16"/>
        <v>0</v>
      </c>
      <c r="AI31" s="877">
        <f aca="true" t="shared" si="17" ref="AI31:BM31">SUM(AI30)</f>
        <v>0</v>
      </c>
      <c r="AJ31" s="877">
        <f t="shared" si="17"/>
        <v>0</v>
      </c>
      <c r="AK31" s="877">
        <f t="shared" si="17"/>
        <v>0</v>
      </c>
      <c r="AL31" s="877">
        <f t="shared" si="17"/>
        <v>0</v>
      </c>
      <c r="AM31" s="877">
        <f t="shared" si="17"/>
        <v>0</v>
      </c>
      <c r="AN31" s="877">
        <f t="shared" si="17"/>
        <v>0</v>
      </c>
      <c r="AO31" s="877">
        <f t="shared" si="17"/>
        <v>0</v>
      </c>
      <c r="AP31" s="877">
        <f t="shared" si="17"/>
        <v>0</v>
      </c>
      <c r="AQ31" s="877">
        <f t="shared" si="17"/>
        <v>0</v>
      </c>
      <c r="AR31" s="877">
        <f t="shared" si="17"/>
        <v>0</v>
      </c>
      <c r="AS31" s="877">
        <f t="shared" si="17"/>
        <v>0</v>
      </c>
      <c r="AT31" s="877">
        <f t="shared" si="17"/>
        <v>21.9</v>
      </c>
      <c r="AU31" s="877">
        <f t="shared" si="17"/>
        <v>0</v>
      </c>
      <c r="AV31" s="877">
        <f t="shared" si="17"/>
        <v>0</v>
      </c>
      <c r="AW31" s="877">
        <f t="shared" si="17"/>
        <v>0</v>
      </c>
      <c r="AX31" s="877">
        <f t="shared" si="17"/>
        <v>0</v>
      </c>
      <c r="AY31" s="877">
        <f t="shared" si="17"/>
        <v>0</v>
      </c>
      <c r="AZ31" s="877">
        <f t="shared" si="17"/>
        <v>0</v>
      </c>
      <c r="BA31" s="877">
        <f t="shared" si="17"/>
        <v>0</v>
      </c>
      <c r="BB31" s="877">
        <f t="shared" si="17"/>
        <v>0</v>
      </c>
      <c r="BC31" s="877">
        <f t="shared" si="17"/>
        <v>0</v>
      </c>
      <c r="BD31" s="877">
        <f t="shared" si="17"/>
        <v>0</v>
      </c>
      <c r="BE31" s="877">
        <f t="shared" si="17"/>
        <v>0</v>
      </c>
      <c r="BF31" s="877">
        <f t="shared" si="17"/>
        <v>0</v>
      </c>
      <c r="BG31" s="877">
        <f t="shared" si="17"/>
        <v>0</v>
      </c>
      <c r="BH31" s="877">
        <f t="shared" si="17"/>
        <v>0</v>
      </c>
      <c r="BI31" s="877">
        <f t="shared" si="17"/>
        <v>0</v>
      </c>
      <c r="BJ31" s="880">
        <f t="shared" si="17"/>
        <v>65</v>
      </c>
      <c r="BK31" s="879">
        <f t="shared" si="17"/>
        <v>65</v>
      </c>
      <c r="BL31" s="879">
        <f t="shared" si="17"/>
        <v>438</v>
      </c>
      <c r="BM31" s="879">
        <f t="shared" si="17"/>
        <v>438</v>
      </c>
    </row>
    <row r="32" spans="2:65" ht="54" customHeight="1">
      <c r="B32" s="37" t="s">
        <v>127</v>
      </c>
      <c r="C32" s="38"/>
      <c r="D32" s="267"/>
      <c r="E32" s="267"/>
      <c r="F32" s="267"/>
      <c r="G32" s="267"/>
      <c r="H32" s="46"/>
      <c r="I32" s="46"/>
      <c r="J32" s="46"/>
      <c r="K32" s="808">
        <f aca="true" t="shared" si="18" ref="K32:K37">SUM(C32:J32)</f>
        <v>0</v>
      </c>
      <c r="L32" s="809"/>
      <c r="M32" s="810"/>
      <c r="N32" s="46"/>
      <c r="O32" s="46">
        <v>0.5</v>
      </c>
      <c r="P32" s="268"/>
      <c r="Q32" s="268"/>
      <c r="R32" s="46"/>
      <c r="S32" s="46"/>
      <c r="T32" s="46"/>
      <c r="U32" s="268"/>
      <c r="V32" s="267"/>
      <c r="W32" s="45"/>
      <c r="X32" s="45"/>
      <c r="Y32" s="45"/>
      <c r="Z32" s="205">
        <v>0.5</v>
      </c>
      <c r="AA32" s="867"/>
      <c r="AB32" s="868"/>
      <c r="AC32" s="275"/>
      <c r="AD32" s="869"/>
      <c r="AE32" s="869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268"/>
      <c r="AU32" s="870"/>
      <c r="AV32" s="268">
        <v>1</v>
      </c>
      <c r="AW32" s="268"/>
      <c r="AX32" s="46">
        <v>1</v>
      </c>
      <c r="AY32" s="46"/>
      <c r="AZ32" s="46"/>
      <c r="BA32" s="45"/>
      <c r="BB32" s="45"/>
      <c r="BC32" s="45"/>
      <c r="BD32" s="45"/>
      <c r="BE32" s="45"/>
      <c r="BF32" s="45"/>
      <c r="BG32" s="45"/>
      <c r="BH32" s="881"/>
      <c r="BI32" s="45"/>
      <c r="BJ32" s="865">
        <f aca="true" t="shared" si="19" ref="BJ32:BJ37">SUM(L32:BI32)</f>
        <v>3</v>
      </c>
      <c r="BK32" s="872">
        <f aca="true" t="shared" si="20" ref="BK32:BK37">SUM(BJ32,K32)</f>
        <v>3</v>
      </c>
      <c r="BL32" s="49">
        <v>9</v>
      </c>
      <c r="BM32" s="49">
        <v>7.6</v>
      </c>
    </row>
    <row r="33" spans="2:65" ht="54" customHeight="1">
      <c r="B33" s="62" t="s">
        <v>502</v>
      </c>
      <c r="C33" s="63"/>
      <c r="D33" s="63"/>
      <c r="E33" s="63"/>
      <c r="F33" s="63"/>
      <c r="G33" s="63"/>
      <c r="H33" s="66"/>
      <c r="I33" s="66"/>
      <c r="J33" s="66"/>
      <c r="K33" s="808">
        <f t="shared" si="18"/>
        <v>0</v>
      </c>
      <c r="L33" s="809"/>
      <c r="M33" s="810"/>
      <c r="N33" s="66"/>
      <c r="O33" s="66"/>
      <c r="P33" s="65"/>
      <c r="Q33" s="65"/>
      <c r="R33" s="66"/>
      <c r="S33" s="66"/>
      <c r="T33" s="66">
        <v>0.5</v>
      </c>
      <c r="U33" s="65"/>
      <c r="V33" s="63"/>
      <c r="W33" s="70"/>
      <c r="X33" s="70"/>
      <c r="Y33" s="70"/>
      <c r="Z33" s="211"/>
      <c r="AA33" s="69"/>
      <c r="AB33" s="211"/>
      <c r="AC33" s="106"/>
      <c r="AD33" s="63"/>
      <c r="AE33" s="63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65"/>
      <c r="AU33" s="65"/>
      <c r="AV33" s="65">
        <v>0.5</v>
      </c>
      <c r="AW33" s="65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222"/>
      <c r="BI33" s="63"/>
      <c r="BJ33" s="815">
        <f t="shared" si="19"/>
        <v>1</v>
      </c>
      <c r="BK33" s="94">
        <f t="shared" si="20"/>
        <v>1</v>
      </c>
      <c r="BL33" s="95">
        <v>20</v>
      </c>
      <c r="BM33" s="95">
        <v>16</v>
      </c>
    </row>
    <row r="34" spans="2:65" ht="54" customHeight="1">
      <c r="B34" s="62" t="s">
        <v>246</v>
      </c>
      <c r="C34" s="63"/>
      <c r="D34" s="63"/>
      <c r="E34" s="63"/>
      <c r="F34" s="63"/>
      <c r="G34" s="63"/>
      <c r="H34" s="66"/>
      <c r="I34" s="66"/>
      <c r="J34" s="66"/>
      <c r="K34" s="808">
        <f t="shared" si="18"/>
        <v>0</v>
      </c>
      <c r="L34" s="809"/>
      <c r="M34" s="810"/>
      <c r="N34" s="66"/>
      <c r="O34" s="66"/>
      <c r="P34" s="65"/>
      <c r="Q34" s="65"/>
      <c r="R34" s="66">
        <v>1.4</v>
      </c>
      <c r="S34" s="66"/>
      <c r="T34" s="66"/>
      <c r="U34" s="65"/>
      <c r="V34" s="63"/>
      <c r="W34" s="70"/>
      <c r="X34" s="70"/>
      <c r="Y34" s="70"/>
      <c r="Z34" s="211"/>
      <c r="AA34" s="69"/>
      <c r="AB34" s="211"/>
      <c r="AC34" s="106"/>
      <c r="AD34" s="63"/>
      <c r="AE34" s="63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65">
        <v>18</v>
      </c>
      <c r="AU34" s="65"/>
      <c r="AV34" s="65"/>
      <c r="AW34" s="65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222"/>
      <c r="BI34" s="63"/>
      <c r="BJ34" s="815">
        <f t="shared" si="19"/>
        <v>19.4</v>
      </c>
      <c r="BK34" s="94">
        <f t="shared" si="20"/>
        <v>19.4</v>
      </c>
      <c r="BL34" s="95">
        <v>80.4</v>
      </c>
      <c r="BM34" s="95">
        <v>73</v>
      </c>
    </row>
    <row r="35" spans="2:65" ht="54" customHeight="1">
      <c r="B35" s="62" t="s">
        <v>327</v>
      </c>
      <c r="C35" s="63"/>
      <c r="D35" s="63"/>
      <c r="E35" s="63"/>
      <c r="F35" s="63"/>
      <c r="G35" s="63"/>
      <c r="H35" s="66"/>
      <c r="I35" s="66"/>
      <c r="J35" s="66"/>
      <c r="K35" s="808">
        <f t="shared" si="18"/>
        <v>0</v>
      </c>
      <c r="L35" s="809"/>
      <c r="M35" s="810"/>
      <c r="N35" s="66"/>
      <c r="O35" s="66"/>
      <c r="P35" s="65"/>
      <c r="Q35" s="65"/>
      <c r="R35" s="66"/>
      <c r="S35" s="66"/>
      <c r="T35" s="66"/>
      <c r="U35" s="65"/>
      <c r="V35" s="63"/>
      <c r="W35" s="70"/>
      <c r="X35" s="70"/>
      <c r="Y35" s="70"/>
      <c r="Z35" s="211"/>
      <c r="AA35" s="69"/>
      <c r="AB35" s="211"/>
      <c r="AC35" s="106"/>
      <c r="AD35" s="63"/>
      <c r="AE35" s="63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65"/>
      <c r="AU35" s="65"/>
      <c r="AV35" s="65"/>
      <c r="AW35" s="65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222"/>
      <c r="BI35" s="63">
        <v>0.9</v>
      </c>
      <c r="BJ35" s="815">
        <f t="shared" si="19"/>
        <v>0.9</v>
      </c>
      <c r="BK35" s="94">
        <f t="shared" si="20"/>
        <v>0.9</v>
      </c>
      <c r="BL35" s="95">
        <v>7</v>
      </c>
      <c r="BM35" s="95">
        <v>7</v>
      </c>
    </row>
    <row r="36" spans="2:65" ht="54" customHeight="1">
      <c r="B36" s="62" t="s">
        <v>403</v>
      </c>
      <c r="C36" s="63"/>
      <c r="D36" s="63"/>
      <c r="E36" s="63"/>
      <c r="F36" s="63"/>
      <c r="G36" s="63"/>
      <c r="H36" s="66"/>
      <c r="I36" s="66"/>
      <c r="J36" s="66"/>
      <c r="K36" s="808">
        <f t="shared" si="18"/>
        <v>0</v>
      </c>
      <c r="L36" s="809"/>
      <c r="M36" s="810"/>
      <c r="N36" s="66"/>
      <c r="O36" s="66"/>
      <c r="P36" s="65"/>
      <c r="Q36" s="65"/>
      <c r="R36" s="66"/>
      <c r="S36" s="66"/>
      <c r="T36" s="66"/>
      <c r="U36" s="65"/>
      <c r="V36" s="63"/>
      <c r="W36" s="70"/>
      <c r="X36" s="70"/>
      <c r="Y36" s="70"/>
      <c r="Z36" s="211"/>
      <c r="AA36" s="69"/>
      <c r="AB36" s="211"/>
      <c r="AC36" s="106"/>
      <c r="AD36" s="63"/>
      <c r="AE36" s="63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65"/>
      <c r="AU36" s="65"/>
      <c r="AV36" s="65">
        <v>1.1</v>
      </c>
      <c r="AW36" s="65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222"/>
      <c r="BI36" s="63"/>
      <c r="BJ36" s="815">
        <f t="shared" si="19"/>
        <v>1.1</v>
      </c>
      <c r="BK36" s="94">
        <f t="shared" si="20"/>
        <v>1.1</v>
      </c>
      <c r="BL36" s="95">
        <v>6</v>
      </c>
      <c r="BM36" s="95">
        <v>2</v>
      </c>
    </row>
    <row r="37" spans="2:65" ht="54" customHeight="1" thickBot="1">
      <c r="B37" s="50" t="s">
        <v>128</v>
      </c>
      <c r="C37" s="76">
        <f aca="true" t="shared" si="21" ref="C37:J37">SUM(C32:C36)</f>
        <v>0</v>
      </c>
      <c r="D37" s="76">
        <f t="shared" si="21"/>
        <v>0</v>
      </c>
      <c r="E37" s="76">
        <f t="shared" si="21"/>
        <v>0</v>
      </c>
      <c r="F37" s="76">
        <f t="shared" si="21"/>
        <v>0</v>
      </c>
      <c r="G37" s="76">
        <f t="shared" si="21"/>
        <v>0</v>
      </c>
      <c r="H37" s="76">
        <f t="shared" si="21"/>
        <v>0</v>
      </c>
      <c r="I37" s="76">
        <f t="shared" si="21"/>
        <v>0</v>
      </c>
      <c r="J37" s="76">
        <f t="shared" si="21"/>
        <v>0</v>
      </c>
      <c r="K37" s="873">
        <f t="shared" si="18"/>
        <v>0</v>
      </c>
      <c r="L37" s="125">
        <f aca="true" t="shared" si="22" ref="L37:AQ37">SUM(L32:L36)</f>
        <v>0</v>
      </c>
      <c r="M37" s="76">
        <f t="shared" si="22"/>
        <v>0</v>
      </c>
      <c r="N37" s="76">
        <f t="shared" si="22"/>
        <v>0</v>
      </c>
      <c r="O37" s="76">
        <f t="shared" si="22"/>
        <v>0.5</v>
      </c>
      <c r="P37" s="76">
        <f t="shared" si="22"/>
        <v>0</v>
      </c>
      <c r="Q37" s="76">
        <f t="shared" si="22"/>
        <v>0</v>
      </c>
      <c r="R37" s="76">
        <f t="shared" si="22"/>
        <v>1.4</v>
      </c>
      <c r="S37" s="76">
        <f t="shared" si="22"/>
        <v>0</v>
      </c>
      <c r="T37" s="76">
        <f t="shared" si="22"/>
        <v>0.5</v>
      </c>
      <c r="U37" s="76">
        <f t="shared" si="22"/>
        <v>0</v>
      </c>
      <c r="V37" s="76">
        <f t="shared" si="22"/>
        <v>0</v>
      </c>
      <c r="W37" s="76">
        <f t="shared" si="22"/>
        <v>0</v>
      </c>
      <c r="X37" s="76">
        <f t="shared" si="22"/>
        <v>0</v>
      </c>
      <c r="Y37" s="76">
        <f t="shared" si="22"/>
        <v>0</v>
      </c>
      <c r="Z37" s="128">
        <f t="shared" si="22"/>
        <v>0.5</v>
      </c>
      <c r="AA37" s="125">
        <f t="shared" si="22"/>
        <v>0</v>
      </c>
      <c r="AB37" s="128">
        <f t="shared" si="22"/>
        <v>0</v>
      </c>
      <c r="AC37" s="125">
        <f t="shared" si="22"/>
        <v>0</v>
      </c>
      <c r="AD37" s="76">
        <f t="shared" si="22"/>
        <v>0</v>
      </c>
      <c r="AE37" s="76">
        <f t="shared" si="22"/>
        <v>0</v>
      </c>
      <c r="AF37" s="76">
        <f t="shared" si="22"/>
        <v>0</v>
      </c>
      <c r="AG37" s="76">
        <f t="shared" si="22"/>
        <v>0</v>
      </c>
      <c r="AH37" s="76">
        <f t="shared" si="22"/>
        <v>0</v>
      </c>
      <c r="AI37" s="76">
        <f t="shared" si="22"/>
        <v>0</v>
      </c>
      <c r="AJ37" s="76">
        <f t="shared" si="22"/>
        <v>0</v>
      </c>
      <c r="AK37" s="76">
        <f t="shared" si="22"/>
        <v>0</v>
      </c>
      <c r="AL37" s="76">
        <f t="shared" si="22"/>
        <v>0</v>
      </c>
      <c r="AM37" s="76">
        <f t="shared" si="22"/>
        <v>0</v>
      </c>
      <c r="AN37" s="76">
        <f t="shared" si="22"/>
        <v>0</v>
      </c>
      <c r="AO37" s="76">
        <f t="shared" si="22"/>
        <v>0</v>
      </c>
      <c r="AP37" s="76">
        <f t="shared" si="22"/>
        <v>0</v>
      </c>
      <c r="AQ37" s="76">
        <f t="shared" si="22"/>
        <v>0</v>
      </c>
      <c r="AR37" s="76">
        <f aca="true" t="shared" si="23" ref="AR37:BI37">SUM(AR32:AR36)</f>
        <v>0</v>
      </c>
      <c r="AS37" s="76">
        <f t="shared" si="23"/>
        <v>0</v>
      </c>
      <c r="AT37" s="76">
        <f t="shared" si="23"/>
        <v>18</v>
      </c>
      <c r="AU37" s="76">
        <f t="shared" si="23"/>
        <v>0</v>
      </c>
      <c r="AV37" s="76">
        <f t="shared" si="23"/>
        <v>2.6</v>
      </c>
      <c r="AW37" s="76">
        <f t="shared" si="23"/>
        <v>0</v>
      </c>
      <c r="AX37" s="76">
        <f t="shared" si="23"/>
        <v>1</v>
      </c>
      <c r="AY37" s="76">
        <f t="shared" si="23"/>
        <v>0</v>
      </c>
      <c r="AZ37" s="76">
        <f t="shared" si="23"/>
        <v>0</v>
      </c>
      <c r="BA37" s="76">
        <f t="shared" si="23"/>
        <v>0</v>
      </c>
      <c r="BB37" s="76">
        <f t="shared" si="23"/>
        <v>0</v>
      </c>
      <c r="BC37" s="76">
        <f t="shared" si="23"/>
        <v>0</v>
      </c>
      <c r="BD37" s="76">
        <f t="shared" si="23"/>
        <v>0</v>
      </c>
      <c r="BE37" s="76">
        <f t="shared" si="23"/>
        <v>0</v>
      </c>
      <c r="BF37" s="76">
        <f t="shared" si="23"/>
        <v>0</v>
      </c>
      <c r="BG37" s="76">
        <f t="shared" si="23"/>
        <v>0</v>
      </c>
      <c r="BH37" s="76">
        <f t="shared" si="23"/>
        <v>0</v>
      </c>
      <c r="BI37" s="76">
        <f t="shared" si="23"/>
        <v>0.9</v>
      </c>
      <c r="BJ37" s="871">
        <f t="shared" si="19"/>
        <v>25.4</v>
      </c>
      <c r="BK37" s="882">
        <f t="shared" si="20"/>
        <v>25.4</v>
      </c>
      <c r="BL37" s="95">
        <f>SUM(BL32:BL36)</f>
        <v>122.4</v>
      </c>
      <c r="BM37" s="95">
        <f>SUM(BM32:BM36)</f>
        <v>105.6</v>
      </c>
    </row>
    <row r="38" spans="2:65" ht="54" customHeight="1" thickBot="1">
      <c r="B38" s="122" t="s">
        <v>156</v>
      </c>
      <c r="C38" s="192">
        <f aca="true" t="shared" si="24" ref="C38:AH38">SUM(C37,C31,C29,C20,C17,C13)</f>
        <v>0</v>
      </c>
      <c r="D38" s="193">
        <f t="shared" si="24"/>
        <v>0</v>
      </c>
      <c r="E38" s="193">
        <f t="shared" si="24"/>
        <v>0</v>
      </c>
      <c r="F38" s="193">
        <f t="shared" si="24"/>
        <v>0</v>
      </c>
      <c r="G38" s="193">
        <f t="shared" si="24"/>
        <v>0</v>
      </c>
      <c r="H38" s="193">
        <f t="shared" si="24"/>
        <v>1.4</v>
      </c>
      <c r="I38" s="193">
        <f t="shared" si="24"/>
        <v>0</v>
      </c>
      <c r="J38" s="193">
        <f t="shared" si="24"/>
        <v>0</v>
      </c>
      <c r="K38" s="194">
        <f t="shared" si="24"/>
        <v>1.4</v>
      </c>
      <c r="L38" s="192">
        <f t="shared" si="24"/>
        <v>0</v>
      </c>
      <c r="M38" s="193">
        <f t="shared" si="24"/>
        <v>0</v>
      </c>
      <c r="N38" s="193">
        <f t="shared" si="24"/>
        <v>20.7</v>
      </c>
      <c r="O38" s="193">
        <f t="shared" si="24"/>
        <v>1</v>
      </c>
      <c r="P38" s="193">
        <f t="shared" si="24"/>
        <v>0</v>
      </c>
      <c r="Q38" s="193">
        <f t="shared" si="24"/>
        <v>0</v>
      </c>
      <c r="R38" s="193">
        <f t="shared" si="24"/>
        <v>3.8</v>
      </c>
      <c r="S38" s="193">
        <f t="shared" si="24"/>
        <v>0</v>
      </c>
      <c r="T38" s="193">
        <f t="shared" si="24"/>
        <v>1</v>
      </c>
      <c r="U38" s="193">
        <f t="shared" si="24"/>
        <v>0.2</v>
      </c>
      <c r="V38" s="193">
        <f t="shared" si="24"/>
        <v>0</v>
      </c>
      <c r="W38" s="193">
        <f t="shared" si="24"/>
        <v>1</v>
      </c>
      <c r="X38" s="193">
        <f t="shared" si="24"/>
        <v>0</v>
      </c>
      <c r="Y38" s="193">
        <f t="shared" si="24"/>
        <v>0</v>
      </c>
      <c r="Z38" s="194">
        <f t="shared" si="24"/>
        <v>19.09</v>
      </c>
      <c r="AA38" s="192">
        <f t="shared" si="24"/>
        <v>0</v>
      </c>
      <c r="AB38" s="194">
        <f t="shared" si="24"/>
        <v>0</v>
      </c>
      <c r="AC38" s="192">
        <f t="shared" si="24"/>
        <v>16</v>
      </c>
      <c r="AD38" s="193">
        <f t="shared" si="24"/>
        <v>0</v>
      </c>
      <c r="AE38" s="193">
        <f t="shared" si="24"/>
        <v>0</v>
      </c>
      <c r="AF38" s="193">
        <f t="shared" si="24"/>
        <v>0.4</v>
      </c>
      <c r="AG38" s="193">
        <f t="shared" si="24"/>
        <v>0</v>
      </c>
      <c r="AH38" s="193">
        <f t="shared" si="24"/>
        <v>0</v>
      </c>
      <c r="AI38" s="193">
        <f aca="true" t="shared" si="25" ref="AI38:BM38">SUM(AI37,AI31,AI29,AI20,AI17,AI13)</f>
        <v>0</v>
      </c>
      <c r="AJ38" s="193">
        <f t="shared" si="25"/>
        <v>0</v>
      </c>
      <c r="AK38" s="193">
        <f t="shared" si="25"/>
        <v>0</v>
      </c>
      <c r="AL38" s="193">
        <f t="shared" si="25"/>
        <v>0</v>
      </c>
      <c r="AM38" s="193">
        <f t="shared" si="25"/>
        <v>0</v>
      </c>
      <c r="AN38" s="193">
        <f t="shared" si="25"/>
        <v>0</v>
      </c>
      <c r="AO38" s="193">
        <f t="shared" si="25"/>
        <v>0</v>
      </c>
      <c r="AP38" s="193">
        <f t="shared" si="25"/>
        <v>0</v>
      </c>
      <c r="AQ38" s="193">
        <f t="shared" si="25"/>
        <v>0</v>
      </c>
      <c r="AR38" s="193">
        <f t="shared" si="25"/>
        <v>0</v>
      </c>
      <c r="AS38" s="193">
        <f t="shared" si="25"/>
        <v>0</v>
      </c>
      <c r="AT38" s="193">
        <f t="shared" si="25"/>
        <v>47.480000000000004</v>
      </c>
      <c r="AU38" s="193">
        <f t="shared" si="25"/>
        <v>0</v>
      </c>
      <c r="AV38" s="193">
        <f t="shared" si="25"/>
        <v>26.36</v>
      </c>
      <c r="AW38" s="193">
        <f t="shared" si="25"/>
        <v>0</v>
      </c>
      <c r="AX38" s="193">
        <f t="shared" si="25"/>
        <v>4</v>
      </c>
      <c r="AY38" s="193">
        <f t="shared" si="25"/>
        <v>0</v>
      </c>
      <c r="AZ38" s="193">
        <f t="shared" si="25"/>
        <v>0</v>
      </c>
      <c r="BA38" s="193">
        <f t="shared" si="25"/>
        <v>0</v>
      </c>
      <c r="BB38" s="193">
        <f t="shared" si="25"/>
        <v>0</v>
      </c>
      <c r="BC38" s="193">
        <f t="shared" si="25"/>
        <v>0</v>
      </c>
      <c r="BD38" s="193">
        <f t="shared" si="25"/>
        <v>0</v>
      </c>
      <c r="BE38" s="193">
        <f t="shared" si="25"/>
        <v>0</v>
      </c>
      <c r="BF38" s="193">
        <f t="shared" si="25"/>
        <v>0</v>
      </c>
      <c r="BG38" s="193">
        <f t="shared" si="25"/>
        <v>0</v>
      </c>
      <c r="BH38" s="193">
        <f t="shared" si="25"/>
        <v>1</v>
      </c>
      <c r="BI38" s="193">
        <f t="shared" si="25"/>
        <v>4.98</v>
      </c>
      <c r="BJ38" s="194">
        <f t="shared" si="25"/>
        <v>147.01000000000002</v>
      </c>
      <c r="BK38" s="291">
        <f t="shared" si="25"/>
        <v>148.41000000000003</v>
      </c>
      <c r="BL38" s="123">
        <f t="shared" si="25"/>
        <v>802.6</v>
      </c>
      <c r="BM38" s="883">
        <f t="shared" si="25"/>
        <v>759.5000000000001</v>
      </c>
    </row>
    <row r="39" spans="2:65" ht="54" customHeight="1">
      <c r="B39" s="5"/>
      <c r="C39" s="884" t="s">
        <v>129</v>
      </c>
      <c r="D39" s="884"/>
      <c r="E39" s="884"/>
      <c r="F39" s="884"/>
      <c r="G39" s="884"/>
      <c r="K39" s="5"/>
      <c r="AF39" s="5"/>
      <c r="AI39" s="5"/>
      <c r="BI39" s="5"/>
      <c r="BJ39" s="5"/>
      <c r="BK39" s="57"/>
      <c r="BL39" s="5"/>
      <c r="BM39" s="5"/>
    </row>
  </sheetData>
  <mergeCells count="9">
    <mergeCell ref="N4:Z4"/>
    <mergeCell ref="BL1:BM1"/>
    <mergeCell ref="H5:J5"/>
    <mergeCell ref="C4:K4"/>
    <mergeCell ref="L5:V5"/>
    <mergeCell ref="C5:G5"/>
    <mergeCell ref="AC5:AX5"/>
    <mergeCell ref="W5:Z5"/>
    <mergeCell ref="AC4:BJ4"/>
  </mergeCells>
  <printOptions horizontalCentered="1"/>
  <pageMargins left="0.1968503937007874" right="0.1968503937007874" top="0.29" bottom="0.34" header="0" footer="0"/>
  <pageSetup fitToWidth="2" horizontalDpi="600" verticalDpi="600" orientation="portrait" paperSize="9" scale="40" r:id="rId3"/>
  <colBreaks count="1" manualBreakCount="1">
    <brk id="28" max="3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X24"/>
  <sheetViews>
    <sheetView showOutlineSymbols="0" view="pageBreakPreview" zoomScale="40" zoomScaleNormal="87" zoomScaleSheetLayoutView="40" workbookViewId="0" topLeftCell="A10">
      <selection activeCell="R24" sqref="R24"/>
    </sheetView>
  </sheetViews>
  <sheetFormatPr defaultColWidth="9.00390625" defaultRowHeight="54" customHeight="1"/>
  <cols>
    <col min="1" max="1" width="1.625" style="1" customWidth="1"/>
    <col min="2" max="3" width="20.625" style="1" customWidth="1"/>
    <col min="4" max="6" width="20.625" style="1" hidden="1" customWidth="1"/>
    <col min="7" max="9" width="20.625" style="1" customWidth="1"/>
    <col min="10" max="11" width="20.625" style="1" hidden="1" customWidth="1"/>
    <col min="12" max="13" width="20.625" style="1" customWidth="1"/>
    <col min="14" max="16" width="20.625" style="1" hidden="1" customWidth="1"/>
    <col min="17" max="18" width="20.625" style="1" customWidth="1"/>
    <col min="19" max="19" width="20.625" style="1" hidden="1" customWidth="1"/>
    <col min="20" max="23" width="20.625" style="1" customWidth="1"/>
    <col min="24" max="24" width="1.625" style="1" customWidth="1"/>
    <col min="25" max="25" width="8.75390625" style="1" customWidth="1"/>
    <col min="26" max="16384" width="10.75390625" style="1" customWidth="1"/>
  </cols>
  <sheetData>
    <row r="1" spans="22:24" ht="54" customHeight="1">
      <c r="V1" s="1146"/>
      <c r="W1" s="1146"/>
      <c r="X1" s="1146"/>
    </row>
    <row r="2" spans="2:24" ht="54" customHeight="1">
      <c r="B2" s="4" t="s">
        <v>1</v>
      </c>
      <c r="V2" s="3"/>
      <c r="W2" s="3"/>
      <c r="X2" s="3"/>
    </row>
    <row r="3" spans="2:21" ht="54" customHeight="1" thickBot="1">
      <c r="B3" s="6" t="s">
        <v>612</v>
      </c>
      <c r="I3" s="7"/>
      <c r="J3" s="7"/>
      <c r="K3" s="7"/>
      <c r="L3" s="7"/>
      <c r="M3" s="7"/>
      <c r="N3" s="7"/>
      <c r="O3" s="7"/>
      <c r="P3" s="7"/>
      <c r="U3" s="8"/>
    </row>
    <row r="4" spans="2:23" ht="54" customHeight="1">
      <c r="B4" s="885"/>
      <c r="C4" s="1165" t="s">
        <v>527</v>
      </c>
      <c r="D4" s="1166"/>
      <c r="E4" s="1166"/>
      <c r="F4" s="1166"/>
      <c r="G4" s="1166"/>
      <c r="H4" s="886"/>
      <c r="I4" s="328" t="s">
        <v>177</v>
      </c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30"/>
      <c r="U4" s="10" t="s">
        <v>4</v>
      </c>
      <c r="V4" s="11" t="s">
        <v>5</v>
      </c>
      <c r="W4" s="11" t="s">
        <v>6</v>
      </c>
    </row>
    <row r="5" spans="2:23" ht="54" customHeight="1">
      <c r="B5" s="12" t="s">
        <v>7</v>
      </c>
      <c r="C5" s="243" t="s">
        <v>416</v>
      </c>
      <c r="D5" s="331" t="s">
        <v>597</v>
      </c>
      <c r="E5" s="1167"/>
      <c r="F5" s="1167"/>
      <c r="G5" s="1167"/>
      <c r="H5" s="887"/>
      <c r="I5" s="1113" t="s">
        <v>416</v>
      </c>
      <c r="J5" s="306"/>
      <c r="K5" s="429" t="s">
        <v>519</v>
      </c>
      <c r="L5" s="331" t="s">
        <v>519</v>
      </c>
      <c r="M5" s="305"/>
      <c r="N5" s="888"/>
      <c r="O5" s="888"/>
      <c r="P5" s="889"/>
      <c r="Q5" s="228" t="s">
        <v>415</v>
      </c>
      <c r="R5" s="228"/>
      <c r="S5" s="244" t="s">
        <v>64</v>
      </c>
      <c r="T5" s="242"/>
      <c r="U5" s="14" t="s">
        <v>15</v>
      </c>
      <c r="V5" s="15" t="s">
        <v>15</v>
      </c>
      <c r="W5" s="15" t="s">
        <v>15</v>
      </c>
    </row>
    <row r="6" spans="2:23" ht="54" customHeight="1" thickBot="1">
      <c r="B6" s="436"/>
      <c r="C6" s="304" t="s">
        <v>598</v>
      </c>
      <c r="D6" s="308" t="s">
        <v>599</v>
      </c>
      <c r="E6" s="313" t="s">
        <v>600</v>
      </c>
      <c r="F6" s="308" t="s">
        <v>601</v>
      </c>
      <c r="G6" s="439" t="s">
        <v>613</v>
      </c>
      <c r="H6" s="310" t="s">
        <v>132</v>
      </c>
      <c r="I6" s="313" t="s">
        <v>602</v>
      </c>
      <c r="J6" s="314" t="s">
        <v>603</v>
      </c>
      <c r="K6" s="439" t="s">
        <v>604</v>
      </c>
      <c r="L6" s="439" t="s">
        <v>605</v>
      </c>
      <c r="M6" s="439" t="s">
        <v>606</v>
      </c>
      <c r="N6" s="439" t="s">
        <v>607</v>
      </c>
      <c r="O6" s="439" t="s">
        <v>608</v>
      </c>
      <c r="P6" s="439" t="s">
        <v>609</v>
      </c>
      <c r="Q6" s="439" t="s">
        <v>610</v>
      </c>
      <c r="R6" s="439" t="s">
        <v>611</v>
      </c>
      <c r="S6" s="309" t="s">
        <v>398</v>
      </c>
      <c r="T6" s="439" t="s">
        <v>126</v>
      </c>
      <c r="U6" s="35" t="s">
        <v>136</v>
      </c>
      <c r="V6" s="36" t="s">
        <v>137</v>
      </c>
      <c r="W6" s="36" t="s">
        <v>137</v>
      </c>
    </row>
    <row r="7" spans="2:23" s="58" customFormat="1" ht="54" customHeight="1">
      <c r="B7" s="716" t="s">
        <v>313</v>
      </c>
      <c r="C7" s="723"/>
      <c r="D7" s="721"/>
      <c r="E7" s="890"/>
      <c r="F7" s="721"/>
      <c r="G7" s="724"/>
      <c r="H7" s="722">
        <f>SUM(C7:G7)</f>
        <v>0</v>
      </c>
      <c r="I7" s="891">
        <v>0.5</v>
      </c>
      <c r="J7" s="891"/>
      <c r="K7" s="717"/>
      <c r="L7" s="721">
        <v>3.6</v>
      </c>
      <c r="M7" s="721"/>
      <c r="N7" s="721"/>
      <c r="O7" s="721"/>
      <c r="P7" s="721"/>
      <c r="Q7" s="721"/>
      <c r="R7" s="721"/>
      <c r="S7" s="721"/>
      <c r="T7" s="892">
        <f>SUM(C7:S7)</f>
        <v>4.1</v>
      </c>
      <c r="U7" s="757">
        <f aca="true" t="shared" si="0" ref="U7:U23">SUM(H7,T7)</f>
        <v>4.1</v>
      </c>
      <c r="V7" s="726">
        <v>25.3</v>
      </c>
      <c r="W7" s="893">
        <v>4.7</v>
      </c>
    </row>
    <row r="8" spans="2:23" ht="54" customHeight="1">
      <c r="B8" s="75" t="s">
        <v>141</v>
      </c>
      <c r="C8" s="894"/>
      <c r="D8" s="732"/>
      <c r="E8" s="895"/>
      <c r="F8" s="732"/>
      <c r="G8" s="896">
        <v>0.1</v>
      </c>
      <c r="H8" s="765">
        <f>SUM(C8:G8)</f>
        <v>0.1</v>
      </c>
      <c r="I8" s="822"/>
      <c r="J8" s="822"/>
      <c r="K8" s="775"/>
      <c r="L8" s="732">
        <v>2</v>
      </c>
      <c r="M8" s="732"/>
      <c r="N8" s="732"/>
      <c r="O8" s="732"/>
      <c r="P8" s="732"/>
      <c r="Q8" s="732">
        <v>0.1</v>
      </c>
      <c r="R8" s="732"/>
      <c r="S8" s="732"/>
      <c r="T8" s="892">
        <f aca="true" t="shared" si="1" ref="T8:T23">SUM(I8:S8)</f>
        <v>2.1</v>
      </c>
      <c r="U8" s="757">
        <f t="shared" si="0"/>
        <v>2.2</v>
      </c>
      <c r="V8" s="735">
        <v>3</v>
      </c>
      <c r="W8" s="735">
        <v>2</v>
      </c>
    </row>
    <row r="9" spans="2:23" s="58" customFormat="1" ht="54" customHeight="1">
      <c r="B9" s="62" t="s">
        <v>143</v>
      </c>
      <c r="C9" s="777">
        <v>0.1</v>
      </c>
      <c r="D9" s="742"/>
      <c r="E9" s="897"/>
      <c r="F9" s="742"/>
      <c r="G9" s="778"/>
      <c r="H9" s="722">
        <f>SUM(C9:G9)</f>
        <v>0.1</v>
      </c>
      <c r="I9" s="822">
        <v>0.1</v>
      </c>
      <c r="J9" s="822"/>
      <c r="K9" s="775"/>
      <c r="L9" s="80">
        <v>0.5</v>
      </c>
      <c r="M9" s="742"/>
      <c r="N9" s="742"/>
      <c r="O9" s="742"/>
      <c r="P9" s="742"/>
      <c r="Q9" s="742">
        <v>1.2</v>
      </c>
      <c r="R9" s="742"/>
      <c r="S9" s="742"/>
      <c r="T9" s="892">
        <f t="shared" si="1"/>
        <v>1.7999999999999998</v>
      </c>
      <c r="U9" s="757">
        <f t="shared" si="0"/>
        <v>1.9</v>
      </c>
      <c r="V9" s="898">
        <v>6</v>
      </c>
      <c r="W9" s="898">
        <v>3</v>
      </c>
    </row>
    <row r="10" spans="2:23" s="58" customFormat="1" ht="54" customHeight="1">
      <c r="B10" s="899" t="s">
        <v>144</v>
      </c>
      <c r="C10" s="723"/>
      <c r="D10" s="721"/>
      <c r="E10" s="890"/>
      <c r="F10" s="721"/>
      <c r="G10" s="724"/>
      <c r="H10" s="722">
        <f>SUM(C10:G10)</f>
        <v>0</v>
      </c>
      <c r="I10" s="891">
        <v>0.5</v>
      </c>
      <c r="J10" s="891"/>
      <c r="K10" s="717"/>
      <c r="L10" s="721"/>
      <c r="M10" s="721"/>
      <c r="N10" s="721"/>
      <c r="O10" s="721"/>
      <c r="P10" s="721"/>
      <c r="Q10" s="721"/>
      <c r="R10" s="721"/>
      <c r="S10" s="721"/>
      <c r="T10" s="892">
        <f t="shared" si="1"/>
        <v>0.5</v>
      </c>
      <c r="U10" s="757">
        <f t="shared" si="0"/>
        <v>0.5</v>
      </c>
      <c r="V10" s="726">
        <v>6.6</v>
      </c>
      <c r="W10" s="726">
        <v>6</v>
      </c>
    </row>
    <row r="11" spans="2:23" s="58" customFormat="1" ht="54" customHeight="1" thickBot="1">
      <c r="B11" s="50" t="s">
        <v>147</v>
      </c>
      <c r="C11" s="750">
        <f aca="true" t="shared" si="2" ref="C11:S11">SUM(C7:C10)</f>
        <v>0.1</v>
      </c>
      <c r="D11" s="748">
        <f t="shared" si="2"/>
        <v>0</v>
      </c>
      <c r="E11" s="748">
        <f t="shared" si="2"/>
        <v>0</v>
      </c>
      <c r="F11" s="748">
        <f t="shared" si="2"/>
        <v>0</v>
      </c>
      <c r="G11" s="748">
        <f t="shared" si="2"/>
        <v>0.1</v>
      </c>
      <c r="H11" s="900">
        <f t="shared" si="2"/>
        <v>0.2</v>
      </c>
      <c r="I11" s="901">
        <f t="shared" si="2"/>
        <v>1.1</v>
      </c>
      <c r="J11" s="748">
        <f t="shared" si="2"/>
        <v>0</v>
      </c>
      <c r="K11" s="748">
        <f t="shared" si="2"/>
        <v>0</v>
      </c>
      <c r="L11" s="748">
        <f t="shared" si="2"/>
        <v>6.1</v>
      </c>
      <c r="M11" s="748">
        <f t="shared" si="2"/>
        <v>0</v>
      </c>
      <c r="N11" s="748">
        <f t="shared" si="2"/>
        <v>0</v>
      </c>
      <c r="O11" s="748">
        <f t="shared" si="2"/>
        <v>0</v>
      </c>
      <c r="P11" s="748">
        <f t="shared" si="2"/>
        <v>0</v>
      </c>
      <c r="Q11" s="748">
        <f t="shared" si="2"/>
        <v>1.3</v>
      </c>
      <c r="R11" s="748">
        <f t="shared" si="2"/>
        <v>0</v>
      </c>
      <c r="S11" s="748">
        <f t="shared" si="2"/>
        <v>0</v>
      </c>
      <c r="T11" s="902">
        <f t="shared" si="1"/>
        <v>8.5</v>
      </c>
      <c r="U11" s="903">
        <f t="shared" si="0"/>
        <v>8.7</v>
      </c>
      <c r="V11" s="901">
        <f>SUM(V7:V10)</f>
        <v>40.9</v>
      </c>
      <c r="W11" s="904">
        <f>SUM(W7:W10)</f>
        <v>15.7</v>
      </c>
    </row>
    <row r="12" spans="2:23" s="58" customFormat="1" ht="54" customHeight="1">
      <c r="B12" s="899" t="s">
        <v>150</v>
      </c>
      <c r="C12" s="100"/>
      <c r="D12" s="102"/>
      <c r="E12" s="103"/>
      <c r="F12" s="102"/>
      <c r="G12" s="99"/>
      <c r="H12" s="213">
        <f aca="true" t="shared" si="3" ref="H12:H19">SUM(C12:G12)</f>
        <v>0</v>
      </c>
      <c r="I12" s="267"/>
      <c r="J12" s="267"/>
      <c r="K12" s="268"/>
      <c r="L12" s="102">
        <v>0.1</v>
      </c>
      <c r="M12" s="102"/>
      <c r="N12" s="102"/>
      <c r="O12" s="102"/>
      <c r="P12" s="102"/>
      <c r="Q12" s="102">
        <v>0.1</v>
      </c>
      <c r="R12" s="102"/>
      <c r="S12" s="102"/>
      <c r="T12" s="892">
        <f t="shared" si="1"/>
        <v>0.2</v>
      </c>
      <c r="U12" s="757">
        <f t="shared" si="0"/>
        <v>0.2</v>
      </c>
      <c r="V12" s="271">
        <v>0.4</v>
      </c>
      <c r="W12" s="271">
        <v>0.4</v>
      </c>
    </row>
    <row r="13" spans="2:23" ht="54" customHeight="1" thickBot="1">
      <c r="B13" s="50" t="s">
        <v>151</v>
      </c>
      <c r="C13" s="126">
        <f>SUM(C12:C12)</f>
        <v>0</v>
      </c>
      <c r="D13" s="53">
        <f>SUM(D12:D12)</f>
        <v>0</v>
      </c>
      <c r="E13" s="53">
        <f>SUM(E12:E12)</f>
        <v>0</v>
      </c>
      <c r="F13" s="53">
        <f>SUM(F12:F12)</f>
        <v>0</v>
      </c>
      <c r="G13" s="119">
        <f>SUM(G12:G12)</f>
        <v>0</v>
      </c>
      <c r="H13" s="905">
        <f t="shared" si="3"/>
        <v>0</v>
      </c>
      <c r="I13" s="51">
        <f aca="true" t="shared" si="4" ref="I13:S13">SUM(I12:I12)</f>
        <v>0</v>
      </c>
      <c r="J13" s="51">
        <f t="shared" si="4"/>
        <v>0</v>
      </c>
      <c r="K13" s="51">
        <f t="shared" si="4"/>
        <v>0</v>
      </c>
      <c r="L13" s="51">
        <f t="shared" si="4"/>
        <v>0.1</v>
      </c>
      <c r="M13" s="51">
        <f t="shared" si="4"/>
        <v>0</v>
      </c>
      <c r="N13" s="51">
        <f t="shared" si="4"/>
        <v>0</v>
      </c>
      <c r="O13" s="51">
        <f t="shared" si="4"/>
        <v>0</v>
      </c>
      <c r="P13" s="51">
        <f t="shared" si="4"/>
        <v>0</v>
      </c>
      <c r="Q13" s="51">
        <f t="shared" si="4"/>
        <v>0.1</v>
      </c>
      <c r="R13" s="51">
        <f t="shared" si="4"/>
        <v>0</v>
      </c>
      <c r="S13" s="51">
        <f t="shared" si="4"/>
        <v>0</v>
      </c>
      <c r="T13" s="902">
        <f t="shared" si="1"/>
        <v>0.2</v>
      </c>
      <c r="U13" s="903">
        <f t="shared" si="0"/>
        <v>0.2</v>
      </c>
      <c r="V13" s="55">
        <f>SUM(V12)</f>
        <v>0.4</v>
      </c>
      <c r="W13" s="55">
        <f>SUM(W12)</f>
        <v>0.4</v>
      </c>
    </row>
    <row r="14" spans="2:23" s="58" customFormat="1" ht="54" customHeight="1">
      <c r="B14" s="899" t="s">
        <v>139</v>
      </c>
      <c r="C14" s="44">
        <v>1</v>
      </c>
      <c r="D14" s="46"/>
      <c r="E14" s="47"/>
      <c r="F14" s="46"/>
      <c r="G14" s="42"/>
      <c r="H14" s="205">
        <f t="shared" si="3"/>
        <v>1</v>
      </c>
      <c r="I14" s="267">
        <v>0.5</v>
      </c>
      <c r="J14" s="267"/>
      <c r="K14" s="268"/>
      <c r="L14" s="46">
        <v>13</v>
      </c>
      <c r="M14" s="46">
        <v>0.6</v>
      </c>
      <c r="N14" s="46"/>
      <c r="O14" s="46"/>
      <c r="P14" s="46"/>
      <c r="Q14" s="46">
        <v>4.5</v>
      </c>
      <c r="R14" s="46">
        <v>0.6</v>
      </c>
      <c r="S14" s="46"/>
      <c r="T14" s="892">
        <f t="shared" si="1"/>
        <v>19.200000000000003</v>
      </c>
      <c r="U14" s="757">
        <f t="shared" si="0"/>
        <v>20.200000000000003</v>
      </c>
      <c r="V14" s="276">
        <v>45</v>
      </c>
      <c r="W14" s="276">
        <v>35</v>
      </c>
    </row>
    <row r="15" spans="2:23" s="58" customFormat="1" ht="54" customHeight="1" thickBot="1">
      <c r="B15" s="74" t="s">
        <v>140</v>
      </c>
      <c r="C15" s="126">
        <f>SUM(C14:C14)</f>
        <v>1</v>
      </c>
      <c r="D15" s="53">
        <f>SUM(D14:D14)</f>
        <v>0</v>
      </c>
      <c r="E15" s="53">
        <f>SUM(E14:E14)</f>
        <v>0</v>
      </c>
      <c r="F15" s="53">
        <f>SUM(F14:F14)</f>
        <v>0</v>
      </c>
      <c r="G15" s="119">
        <f>SUM(G14:G14)</f>
        <v>0</v>
      </c>
      <c r="H15" s="906">
        <f t="shared" si="3"/>
        <v>1</v>
      </c>
      <c r="I15" s="51">
        <f aca="true" t="shared" si="5" ref="I15:S15">SUM(I14:I14)</f>
        <v>0.5</v>
      </c>
      <c r="J15" s="51">
        <f t="shared" si="5"/>
        <v>0</v>
      </c>
      <c r="K15" s="51">
        <f t="shared" si="5"/>
        <v>0</v>
      </c>
      <c r="L15" s="51">
        <f t="shared" si="5"/>
        <v>13</v>
      </c>
      <c r="M15" s="51">
        <f t="shared" si="5"/>
        <v>0.6</v>
      </c>
      <c r="N15" s="51">
        <f t="shared" si="5"/>
        <v>0</v>
      </c>
      <c r="O15" s="51">
        <f t="shared" si="5"/>
        <v>0</v>
      </c>
      <c r="P15" s="51">
        <f t="shared" si="5"/>
        <v>0</v>
      </c>
      <c r="Q15" s="51">
        <f t="shared" si="5"/>
        <v>4.5</v>
      </c>
      <c r="R15" s="51">
        <f t="shared" si="5"/>
        <v>0.6</v>
      </c>
      <c r="S15" s="51">
        <f t="shared" si="5"/>
        <v>0</v>
      </c>
      <c r="T15" s="902">
        <f t="shared" si="1"/>
        <v>19.200000000000003</v>
      </c>
      <c r="U15" s="754">
        <f t="shared" si="0"/>
        <v>20.200000000000003</v>
      </c>
      <c r="V15" s="829">
        <f>SUM(V14)</f>
        <v>45</v>
      </c>
      <c r="W15" s="829">
        <f>SUM(W14)</f>
        <v>35</v>
      </c>
    </row>
    <row r="16" spans="2:23" ht="54" customHeight="1">
      <c r="B16" s="899" t="s">
        <v>243</v>
      </c>
      <c r="C16" s="44"/>
      <c r="D16" s="46"/>
      <c r="E16" s="47"/>
      <c r="F16" s="46"/>
      <c r="G16" s="42"/>
      <c r="H16" s="205">
        <f t="shared" si="3"/>
        <v>0</v>
      </c>
      <c r="I16" s="267"/>
      <c r="J16" s="267"/>
      <c r="K16" s="268"/>
      <c r="L16" s="46">
        <v>1</v>
      </c>
      <c r="M16" s="46"/>
      <c r="N16" s="46"/>
      <c r="O16" s="46"/>
      <c r="P16" s="46"/>
      <c r="Q16" s="46"/>
      <c r="R16" s="46"/>
      <c r="S16" s="46"/>
      <c r="T16" s="892">
        <f t="shared" si="1"/>
        <v>1</v>
      </c>
      <c r="U16" s="757">
        <f t="shared" si="0"/>
        <v>1</v>
      </c>
      <c r="V16" s="276">
        <v>2</v>
      </c>
      <c r="W16" s="276">
        <v>1.8</v>
      </c>
    </row>
    <row r="17" spans="2:23" ht="54" customHeight="1" thickBot="1">
      <c r="B17" s="50" t="s">
        <v>135</v>
      </c>
      <c r="C17" s="126">
        <f>SUM(C16:C16)</f>
        <v>0</v>
      </c>
      <c r="D17" s="53">
        <f>SUM(D16:D16)</f>
        <v>0</v>
      </c>
      <c r="E17" s="53">
        <f>SUM(E16:E16)</f>
        <v>0</v>
      </c>
      <c r="F17" s="53">
        <f>SUM(F16:F16)</f>
        <v>0</v>
      </c>
      <c r="G17" s="119">
        <f>SUM(G16:G16)</f>
        <v>0</v>
      </c>
      <c r="H17" s="905">
        <f t="shared" si="3"/>
        <v>0</v>
      </c>
      <c r="I17" s="51">
        <f aca="true" t="shared" si="6" ref="I17:S17">SUM(I16:I16)</f>
        <v>0</v>
      </c>
      <c r="J17" s="51">
        <f t="shared" si="6"/>
        <v>0</v>
      </c>
      <c r="K17" s="51">
        <f t="shared" si="6"/>
        <v>0</v>
      </c>
      <c r="L17" s="51">
        <f t="shared" si="6"/>
        <v>1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51">
        <f t="shared" si="6"/>
        <v>0</v>
      </c>
      <c r="Q17" s="51">
        <f t="shared" si="6"/>
        <v>0</v>
      </c>
      <c r="R17" s="51">
        <f t="shared" si="6"/>
        <v>0</v>
      </c>
      <c r="S17" s="51">
        <f t="shared" si="6"/>
        <v>0</v>
      </c>
      <c r="T17" s="902">
        <f t="shared" si="1"/>
        <v>1</v>
      </c>
      <c r="U17" s="754">
        <f t="shared" si="0"/>
        <v>1</v>
      </c>
      <c r="V17" s="55">
        <f>SUM(V16)</f>
        <v>2</v>
      </c>
      <c r="W17" s="55">
        <f>SUM(W16)</f>
        <v>1.8</v>
      </c>
    </row>
    <row r="18" spans="2:23" s="58" customFormat="1" ht="54" customHeight="1">
      <c r="B18" s="899" t="s">
        <v>152</v>
      </c>
      <c r="C18" s="100"/>
      <c r="D18" s="102"/>
      <c r="E18" s="103"/>
      <c r="F18" s="102"/>
      <c r="G18" s="99"/>
      <c r="H18" s="213">
        <f t="shared" si="3"/>
        <v>0</v>
      </c>
      <c r="I18" s="267">
        <v>0.5</v>
      </c>
      <c r="J18" s="267"/>
      <c r="K18" s="268"/>
      <c r="L18" s="102">
        <v>0.1</v>
      </c>
      <c r="M18" s="102"/>
      <c r="N18" s="102"/>
      <c r="O18" s="102"/>
      <c r="P18" s="102"/>
      <c r="Q18" s="102">
        <v>0.1</v>
      </c>
      <c r="R18" s="102"/>
      <c r="S18" s="102"/>
      <c r="T18" s="892">
        <f t="shared" si="1"/>
        <v>0.7</v>
      </c>
      <c r="U18" s="757">
        <f t="shared" si="0"/>
        <v>0.7</v>
      </c>
      <c r="V18" s="271">
        <v>1.5</v>
      </c>
      <c r="W18" s="271">
        <v>1</v>
      </c>
    </row>
    <row r="19" spans="2:23" s="58" customFormat="1" ht="54" customHeight="1">
      <c r="B19" s="62" t="s">
        <v>402</v>
      </c>
      <c r="C19" s="129"/>
      <c r="D19" s="80"/>
      <c r="E19" s="679"/>
      <c r="F19" s="80"/>
      <c r="G19" s="352"/>
      <c r="H19" s="213">
        <f t="shared" si="3"/>
        <v>0</v>
      </c>
      <c r="I19" s="63">
        <v>0.5</v>
      </c>
      <c r="J19" s="63"/>
      <c r="K19" s="65"/>
      <c r="L19" s="80"/>
      <c r="M19" s="80"/>
      <c r="N19" s="80"/>
      <c r="O19" s="80"/>
      <c r="P19" s="80"/>
      <c r="Q19" s="80"/>
      <c r="R19" s="80"/>
      <c r="S19" s="80"/>
      <c r="T19" s="892">
        <f t="shared" si="1"/>
        <v>0.5</v>
      </c>
      <c r="U19" s="757">
        <f t="shared" si="0"/>
        <v>0.5</v>
      </c>
      <c r="V19" s="88">
        <v>6</v>
      </c>
      <c r="W19" s="88">
        <v>5</v>
      </c>
    </row>
    <row r="20" spans="2:23" s="58" customFormat="1" ht="54" customHeight="1" thickBot="1">
      <c r="B20" s="781" t="s">
        <v>155</v>
      </c>
      <c r="C20" s="126">
        <f aca="true" t="shared" si="7" ref="C20:S20">SUM(C18:C19)</f>
        <v>0</v>
      </c>
      <c r="D20" s="53">
        <f t="shared" si="7"/>
        <v>0</v>
      </c>
      <c r="E20" s="53">
        <f t="shared" si="7"/>
        <v>0</v>
      </c>
      <c r="F20" s="53">
        <f t="shared" si="7"/>
        <v>0</v>
      </c>
      <c r="G20" s="53">
        <f t="shared" si="7"/>
        <v>0</v>
      </c>
      <c r="H20" s="119">
        <f t="shared" si="7"/>
        <v>0</v>
      </c>
      <c r="I20" s="52">
        <f t="shared" si="7"/>
        <v>1</v>
      </c>
      <c r="J20" s="53">
        <f t="shared" si="7"/>
        <v>0</v>
      </c>
      <c r="K20" s="53">
        <f t="shared" si="7"/>
        <v>0</v>
      </c>
      <c r="L20" s="53">
        <f t="shared" si="7"/>
        <v>0.1</v>
      </c>
      <c r="M20" s="53">
        <f t="shared" si="7"/>
        <v>0</v>
      </c>
      <c r="N20" s="53">
        <f t="shared" si="7"/>
        <v>0</v>
      </c>
      <c r="O20" s="53">
        <f t="shared" si="7"/>
        <v>0</v>
      </c>
      <c r="P20" s="53">
        <f t="shared" si="7"/>
        <v>0</v>
      </c>
      <c r="Q20" s="53">
        <f t="shared" si="7"/>
        <v>0.1</v>
      </c>
      <c r="R20" s="53">
        <f t="shared" si="7"/>
        <v>0</v>
      </c>
      <c r="S20" s="53">
        <f t="shared" si="7"/>
        <v>0</v>
      </c>
      <c r="T20" s="902">
        <f t="shared" si="1"/>
        <v>1.2000000000000002</v>
      </c>
      <c r="U20" s="754">
        <f t="shared" si="0"/>
        <v>1.2000000000000002</v>
      </c>
      <c r="V20" s="52">
        <f>SUM(V18:V19)</f>
        <v>7.5</v>
      </c>
      <c r="W20" s="132">
        <f>SUM(W18:W19)</f>
        <v>6</v>
      </c>
    </row>
    <row r="21" spans="2:23" ht="54" customHeight="1">
      <c r="B21" s="899" t="s">
        <v>327</v>
      </c>
      <c r="C21" s="44"/>
      <c r="D21" s="46"/>
      <c r="E21" s="47"/>
      <c r="F21" s="46"/>
      <c r="G21" s="42"/>
      <c r="H21" s="205">
        <f>SUM(C21:G21)</f>
        <v>0</v>
      </c>
      <c r="I21" s="267"/>
      <c r="J21" s="267"/>
      <c r="K21" s="268"/>
      <c r="L21" s="46">
        <v>0.1</v>
      </c>
      <c r="M21" s="46"/>
      <c r="N21" s="46"/>
      <c r="O21" s="46"/>
      <c r="P21" s="46"/>
      <c r="Q21" s="46"/>
      <c r="R21" s="46"/>
      <c r="S21" s="46"/>
      <c r="T21" s="892">
        <f t="shared" si="1"/>
        <v>0.1</v>
      </c>
      <c r="U21" s="757">
        <f t="shared" si="0"/>
        <v>0.1</v>
      </c>
      <c r="V21" s="276">
        <v>0.8</v>
      </c>
      <c r="W21" s="276">
        <v>0.8</v>
      </c>
    </row>
    <row r="22" spans="2:23" ht="54" customHeight="1" thickBot="1">
      <c r="B22" s="75" t="s">
        <v>128</v>
      </c>
      <c r="C22" s="125">
        <f>SUM(C21:C21)</f>
        <v>0</v>
      </c>
      <c r="D22" s="78">
        <f>SUM(D21:D21)</f>
        <v>0</v>
      </c>
      <c r="E22" s="78">
        <f>SUM(E21:E21)</f>
        <v>0</v>
      </c>
      <c r="F22" s="78">
        <f>SUM(F21:F21)</f>
        <v>0</v>
      </c>
      <c r="G22" s="202">
        <f>SUM(G21:G21)</f>
        <v>0</v>
      </c>
      <c r="H22" s="207">
        <f>SUM(C22:G22)</f>
        <v>0</v>
      </c>
      <c r="I22" s="76">
        <f aca="true" t="shared" si="8" ref="I22:S22">SUM(I21:I21)</f>
        <v>0</v>
      </c>
      <c r="J22" s="76">
        <f t="shared" si="8"/>
        <v>0</v>
      </c>
      <c r="K22" s="76">
        <f t="shared" si="8"/>
        <v>0</v>
      </c>
      <c r="L22" s="76">
        <f t="shared" si="8"/>
        <v>0.1</v>
      </c>
      <c r="M22" s="76">
        <f t="shared" si="8"/>
        <v>0</v>
      </c>
      <c r="N22" s="76">
        <f t="shared" si="8"/>
        <v>0</v>
      </c>
      <c r="O22" s="76">
        <f t="shared" si="8"/>
        <v>0</v>
      </c>
      <c r="P22" s="76">
        <f t="shared" si="8"/>
        <v>0</v>
      </c>
      <c r="Q22" s="76">
        <f t="shared" si="8"/>
        <v>0</v>
      </c>
      <c r="R22" s="76">
        <f t="shared" si="8"/>
        <v>0</v>
      </c>
      <c r="S22" s="76">
        <f t="shared" si="8"/>
        <v>0</v>
      </c>
      <c r="T22" s="902">
        <f t="shared" si="1"/>
        <v>0.1</v>
      </c>
      <c r="U22" s="754">
        <f t="shared" si="0"/>
        <v>0.1</v>
      </c>
      <c r="V22" s="95">
        <f>SUM(V21)</f>
        <v>0.8</v>
      </c>
      <c r="W22" s="95">
        <f>SUM(W21)</f>
        <v>0.8</v>
      </c>
    </row>
    <row r="23" spans="2:23" ht="54" customHeight="1" thickBot="1">
      <c r="B23" s="907" t="s">
        <v>156</v>
      </c>
      <c r="C23" s="192">
        <f aca="true" t="shared" si="9" ref="C23:S23">SUM(C22,C20,C17,C15,C13,C11)</f>
        <v>1.1</v>
      </c>
      <c r="D23" s="193">
        <f t="shared" si="9"/>
        <v>0</v>
      </c>
      <c r="E23" s="193">
        <f t="shared" si="9"/>
        <v>0</v>
      </c>
      <c r="F23" s="193">
        <f t="shared" si="9"/>
        <v>0</v>
      </c>
      <c r="G23" s="193">
        <f t="shared" si="9"/>
        <v>0.1</v>
      </c>
      <c r="H23" s="194">
        <f t="shared" si="9"/>
        <v>1.2</v>
      </c>
      <c r="I23" s="908">
        <f t="shared" si="9"/>
        <v>2.6</v>
      </c>
      <c r="J23" s="193">
        <f t="shared" si="9"/>
        <v>0</v>
      </c>
      <c r="K23" s="193">
        <f t="shared" si="9"/>
        <v>0</v>
      </c>
      <c r="L23" s="193">
        <f t="shared" si="9"/>
        <v>20.4</v>
      </c>
      <c r="M23" s="193">
        <f t="shared" si="9"/>
        <v>0.6</v>
      </c>
      <c r="N23" s="193">
        <f t="shared" si="9"/>
        <v>0</v>
      </c>
      <c r="O23" s="193">
        <f t="shared" si="9"/>
        <v>0</v>
      </c>
      <c r="P23" s="193">
        <f t="shared" si="9"/>
        <v>0</v>
      </c>
      <c r="Q23" s="193">
        <f t="shared" si="9"/>
        <v>5.999999999999999</v>
      </c>
      <c r="R23" s="193">
        <f t="shared" si="9"/>
        <v>0.6</v>
      </c>
      <c r="S23" s="193">
        <f t="shared" si="9"/>
        <v>0</v>
      </c>
      <c r="T23" s="909">
        <f t="shared" si="1"/>
        <v>30.200000000000003</v>
      </c>
      <c r="U23" s="910">
        <f t="shared" si="0"/>
        <v>31.400000000000002</v>
      </c>
      <c r="V23" s="123">
        <f>SUM(V22,V20,V17,V15,V13,V11)</f>
        <v>96.6</v>
      </c>
      <c r="W23" s="123">
        <f>SUM(W22,W20,W17,W15,W13,W11)</f>
        <v>59.7</v>
      </c>
    </row>
    <row r="24" spans="3:23" ht="54" customHeight="1">
      <c r="C24" s="3" t="s">
        <v>129</v>
      </c>
      <c r="D24" s="3"/>
      <c r="E24" s="3"/>
      <c r="F24" s="3"/>
      <c r="G24" s="3"/>
      <c r="H24" s="3"/>
      <c r="T24" s="5"/>
      <c r="U24" s="57"/>
      <c r="V24" s="5"/>
      <c r="W24" s="5"/>
    </row>
  </sheetData>
  <mergeCells count="6">
    <mergeCell ref="V1:X1"/>
    <mergeCell ref="C4:G4"/>
    <mergeCell ref="D5:G5"/>
    <mergeCell ref="I4:T4"/>
    <mergeCell ref="I5:J5"/>
    <mergeCell ref="L5:M5"/>
  </mergeCells>
  <printOptions horizontalCentered="1"/>
  <pageMargins left="0.1968503937007874" right="0.1968503937007874" top="0.76" bottom="0.44" header="0" footer="0"/>
  <pageSetup horizontalDpi="600" verticalDpi="600" orientation="portrait" paperSize="9" scale="3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CQ38"/>
  <sheetViews>
    <sheetView showOutlineSymbols="0" view="pageBreakPreview" zoomScale="50" zoomScaleNormal="87" zoomScaleSheetLayoutView="50" workbookViewId="0" topLeftCell="A25">
      <selection activeCell="CE12" sqref="CE12"/>
    </sheetView>
  </sheetViews>
  <sheetFormatPr defaultColWidth="9.00390625" defaultRowHeight="54" customHeight="1"/>
  <cols>
    <col min="1" max="1" width="1.625" style="1" customWidth="1"/>
    <col min="2" max="2" width="20.625" style="1" customWidth="1"/>
    <col min="3" max="5" width="12.625" style="2" hidden="1" customWidth="1"/>
    <col min="6" max="7" width="12.625" style="2" customWidth="1"/>
    <col min="8" max="12" width="12.625" style="2" hidden="1" customWidth="1"/>
    <col min="13" max="13" width="12.625" style="2" customWidth="1"/>
    <col min="14" max="18" width="12.625" style="2" hidden="1" customWidth="1"/>
    <col min="19" max="20" width="12.625" style="2" customWidth="1"/>
    <col min="21" max="22" width="12.625" style="2" hidden="1" customWidth="1"/>
    <col min="23" max="24" width="12.625" style="2" customWidth="1"/>
    <col min="25" max="25" width="12.625" style="2" hidden="1" customWidth="1"/>
    <col min="26" max="26" width="12.625" style="2" customWidth="1"/>
    <col min="27" max="30" width="12.625" style="2" hidden="1" customWidth="1"/>
    <col min="31" max="31" width="12.625" style="2" customWidth="1"/>
    <col min="32" max="36" width="12.625" style="2" hidden="1" customWidth="1"/>
    <col min="37" max="37" width="12.625" style="2" customWidth="1"/>
    <col min="38" max="49" width="12.625" style="2" hidden="1" customWidth="1"/>
    <col min="50" max="50" width="12.625" style="2" customWidth="1"/>
    <col min="51" max="52" width="12.625" style="2" hidden="1" customWidth="1"/>
    <col min="53" max="53" width="12.625" style="2" customWidth="1"/>
    <col min="54" max="61" width="12.625" style="2" hidden="1" customWidth="1"/>
    <col min="62" max="62" width="12.625" style="2" customWidth="1"/>
    <col min="63" max="63" width="12.625" style="2" hidden="1" customWidth="1"/>
    <col min="64" max="64" width="12.625" style="2" customWidth="1"/>
    <col min="65" max="75" width="12.625" style="2" hidden="1" customWidth="1"/>
    <col min="76" max="77" width="12.625" style="2" customWidth="1"/>
    <col min="78" max="80" width="15.625" style="1" customWidth="1"/>
    <col min="81" max="81" width="1.625" style="1" customWidth="1"/>
    <col min="82" max="82" width="8.75390625" style="1" customWidth="1"/>
    <col min="83" max="16384" width="10.75390625" style="1" customWidth="1"/>
  </cols>
  <sheetData>
    <row r="1" spans="44:81" ht="54" customHeight="1">
      <c r="AR1" s="1097" t="s">
        <v>614</v>
      </c>
      <c r="AS1" s="1097"/>
      <c r="CA1" s="1097"/>
      <c r="CB1" s="1097"/>
      <c r="CC1" s="1097"/>
    </row>
    <row r="2" spans="2:5" ht="54" customHeight="1">
      <c r="B2" s="4" t="s">
        <v>1</v>
      </c>
      <c r="E2" s="426"/>
    </row>
    <row r="3" spans="2:78" ht="54" customHeight="1" thickBot="1">
      <c r="B3" s="6" t="s">
        <v>690</v>
      </c>
      <c r="T3" s="911"/>
      <c r="U3" s="912"/>
      <c r="V3" s="912"/>
      <c r="W3" s="913"/>
      <c r="X3" s="913"/>
      <c r="Y3" s="913"/>
      <c r="Z3" s="913"/>
      <c r="AA3" s="913"/>
      <c r="BZ3" s="8"/>
    </row>
    <row r="4" spans="2:80" ht="54" customHeight="1">
      <c r="B4" s="9"/>
      <c r="C4" s="328" t="s">
        <v>176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30"/>
      <c r="T4" s="456" t="s">
        <v>177</v>
      </c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1151"/>
      <c r="AF4" s="794"/>
      <c r="AG4" s="914"/>
      <c r="AH4" s="794"/>
      <c r="AI4" s="915"/>
      <c r="AJ4" s="914"/>
      <c r="AK4" s="1152" t="s">
        <v>413</v>
      </c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30"/>
      <c r="BZ4" s="10" t="s">
        <v>4</v>
      </c>
      <c r="CA4" s="11" t="s">
        <v>5</v>
      </c>
      <c r="CB4" s="11" t="s">
        <v>6</v>
      </c>
    </row>
    <row r="5" spans="2:95" ht="54" customHeight="1">
      <c r="B5" s="14" t="s">
        <v>7</v>
      </c>
      <c r="C5" s="306" t="s">
        <v>615</v>
      </c>
      <c r="D5" s="232"/>
      <c r="E5" s="232"/>
      <c r="F5" s="232"/>
      <c r="G5" s="232"/>
      <c r="H5" s="232"/>
      <c r="I5" s="232"/>
      <c r="J5" s="232"/>
      <c r="K5" s="232"/>
      <c r="L5" s="232"/>
      <c r="M5" s="331" t="s">
        <v>616</v>
      </c>
      <c r="N5" s="305"/>
      <c r="O5" s="305"/>
      <c r="P5" s="305"/>
      <c r="Q5" s="305"/>
      <c r="R5" s="305"/>
      <c r="S5" s="13"/>
      <c r="T5" s="1113" t="s">
        <v>617</v>
      </c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1148"/>
      <c r="AF5" s="299"/>
      <c r="AG5" s="300"/>
      <c r="AH5" s="299" t="s">
        <v>618</v>
      </c>
      <c r="AI5" s="429" t="s">
        <v>618</v>
      </c>
      <c r="AJ5" s="916" t="s">
        <v>618</v>
      </c>
      <c r="AK5" s="1113" t="s">
        <v>618</v>
      </c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6"/>
      <c r="BM5" s="429" t="s">
        <v>618</v>
      </c>
      <c r="BN5" s="429" t="s">
        <v>618</v>
      </c>
      <c r="BO5" s="429" t="s">
        <v>618</v>
      </c>
      <c r="BP5" s="429" t="s">
        <v>618</v>
      </c>
      <c r="BQ5" s="429" t="s">
        <v>618</v>
      </c>
      <c r="BR5" s="429" t="s">
        <v>618</v>
      </c>
      <c r="BS5" s="429" t="s">
        <v>618</v>
      </c>
      <c r="BT5" s="429" t="s">
        <v>618</v>
      </c>
      <c r="BU5" s="429" t="s">
        <v>618</v>
      </c>
      <c r="BV5" s="429" t="s">
        <v>618</v>
      </c>
      <c r="BW5" s="429" t="s">
        <v>618</v>
      </c>
      <c r="BX5" s="917"/>
      <c r="BY5" s="13"/>
      <c r="BZ5" s="14" t="s">
        <v>15</v>
      </c>
      <c r="CA5" s="15" t="s">
        <v>15</v>
      </c>
      <c r="CB5" s="15" t="s">
        <v>15</v>
      </c>
      <c r="CQ5" s="1">
        <f>-CG5</f>
        <v>0</v>
      </c>
    </row>
    <row r="6" spans="2:80" ht="54" customHeight="1" thickBot="1">
      <c r="B6" s="16"/>
      <c r="C6" s="918" t="s">
        <v>691</v>
      </c>
      <c r="D6" s="18" t="s">
        <v>619</v>
      </c>
      <c r="E6" s="314" t="s">
        <v>620</v>
      </c>
      <c r="F6" s="800" t="s">
        <v>621</v>
      </c>
      <c r="G6" s="800" t="s">
        <v>622</v>
      </c>
      <c r="H6" s="800" t="s">
        <v>623</v>
      </c>
      <c r="I6" s="800" t="s">
        <v>624</v>
      </c>
      <c r="J6" s="23" t="s">
        <v>625</v>
      </c>
      <c r="K6" s="23" t="s">
        <v>626</v>
      </c>
      <c r="L6" s="23" t="s">
        <v>627</v>
      </c>
      <c r="M6" s="23" t="s">
        <v>628</v>
      </c>
      <c r="N6" s="314" t="s">
        <v>629</v>
      </c>
      <c r="O6" s="20" t="s">
        <v>630</v>
      </c>
      <c r="P6" s="20" t="s">
        <v>631</v>
      </c>
      <c r="Q6" s="20" t="s">
        <v>632</v>
      </c>
      <c r="R6" s="20" t="s">
        <v>633</v>
      </c>
      <c r="S6" s="310" t="s">
        <v>126</v>
      </c>
      <c r="T6" s="443" t="s">
        <v>634</v>
      </c>
      <c r="U6" s="314" t="s">
        <v>635</v>
      </c>
      <c r="V6" s="919" t="s">
        <v>636</v>
      </c>
      <c r="W6" s="921" t="s">
        <v>637</v>
      </c>
      <c r="X6" s="262" t="s">
        <v>638</v>
      </c>
      <c r="Y6" s="442" t="s">
        <v>639</v>
      </c>
      <c r="Z6" s="249" t="s">
        <v>640</v>
      </c>
      <c r="AA6" s="253" t="s">
        <v>641</v>
      </c>
      <c r="AB6" s="262" t="s">
        <v>642</v>
      </c>
      <c r="AC6" s="800" t="s">
        <v>643</v>
      </c>
      <c r="AD6" s="800" t="s">
        <v>644</v>
      </c>
      <c r="AE6" s="922" t="s">
        <v>645</v>
      </c>
      <c r="AF6" s="443" t="s">
        <v>646</v>
      </c>
      <c r="AG6" s="922" t="s">
        <v>647</v>
      </c>
      <c r="AH6" s="923" t="s">
        <v>648</v>
      </c>
      <c r="AI6" s="314" t="s">
        <v>649</v>
      </c>
      <c r="AJ6" s="924" t="s">
        <v>650</v>
      </c>
      <c r="AK6" s="443" t="s">
        <v>385</v>
      </c>
      <c r="AL6" s="314" t="s">
        <v>651</v>
      </c>
      <c r="AM6" s="254" t="s">
        <v>652</v>
      </c>
      <c r="AN6" s="254" t="s">
        <v>653</v>
      </c>
      <c r="AO6" s="925" t="s">
        <v>654</v>
      </c>
      <c r="AP6" s="254" t="s">
        <v>655</v>
      </c>
      <c r="AQ6" s="254" t="s">
        <v>656</v>
      </c>
      <c r="AR6" s="254" t="s">
        <v>657</v>
      </c>
      <c r="AS6" s="254" t="s">
        <v>658</v>
      </c>
      <c r="AT6" s="925" t="s">
        <v>659</v>
      </c>
      <c r="AU6" s="254" t="s">
        <v>660</v>
      </c>
      <c r="AV6" s="254" t="s">
        <v>661</v>
      </c>
      <c r="AW6" s="254" t="s">
        <v>662</v>
      </c>
      <c r="AX6" s="253" t="s">
        <v>663</v>
      </c>
      <c r="AY6" s="30" t="s">
        <v>664</v>
      </c>
      <c r="AZ6" s="254" t="s">
        <v>665</v>
      </c>
      <c r="BA6" s="254" t="s">
        <v>666</v>
      </c>
      <c r="BB6" s="31" t="s">
        <v>667</v>
      </c>
      <c r="BC6" s="253" t="s">
        <v>668</v>
      </c>
      <c r="BD6" s="31" t="s">
        <v>669</v>
      </c>
      <c r="BE6" s="253" t="s">
        <v>670</v>
      </c>
      <c r="BF6" s="253" t="s">
        <v>671</v>
      </c>
      <c r="BG6" s="31" t="s">
        <v>672</v>
      </c>
      <c r="BH6" s="253" t="s">
        <v>673</v>
      </c>
      <c r="BI6" s="926" t="s">
        <v>674</v>
      </c>
      <c r="BJ6" s="927" t="s">
        <v>675</v>
      </c>
      <c r="BK6" s="927" t="s">
        <v>676</v>
      </c>
      <c r="BL6" s="302" t="s">
        <v>677</v>
      </c>
      <c r="BM6" s="253" t="s">
        <v>678</v>
      </c>
      <c r="BN6" s="253" t="s">
        <v>679</v>
      </c>
      <c r="BO6" s="254" t="s">
        <v>680</v>
      </c>
      <c r="BP6" s="30" t="s">
        <v>681</v>
      </c>
      <c r="BQ6" s="254" t="s">
        <v>682</v>
      </c>
      <c r="BR6" s="254" t="s">
        <v>683</v>
      </c>
      <c r="BS6" s="254" t="s">
        <v>684</v>
      </c>
      <c r="BT6" s="254" t="s">
        <v>685</v>
      </c>
      <c r="BU6" s="254" t="s">
        <v>686</v>
      </c>
      <c r="BV6" s="253" t="s">
        <v>687</v>
      </c>
      <c r="BW6" s="30" t="s">
        <v>688</v>
      </c>
      <c r="BX6" s="928" t="s">
        <v>64</v>
      </c>
      <c r="BY6" s="310" t="s">
        <v>126</v>
      </c>
      <c r="BZ6" s="35" t="s">
        <v>692</v>
      </c>
      <c r="CA6" s="36" t="s">
        <v>693</v>
      </c>
      <c r="CB6" s="36" t="s">
        <v>693</v>
      </c>
    </row>
    <row r="7" spans="2:80" ht="54" customHeight="1">
      <c r="B7" s="37" t="s">
        <v>141</v>
      </c>
      <c r="C7" s="124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60"/>
      <c r="P7" s="460"/>
      <c r="Q7" s="460"/>
      <c r="R7" s="460"/>
      <c r="S7" s="929">
        <f>SUM(C7:R7)</f>
        <v>0</v>
      </c>
      <c r="T7" s="124"/>
      <c r="U7" s="38"/>
      <c r="V7" s="38"/>
      <c r="W7" s="41"/>
      <c r="X7" s="41"/>
      <c r="Y7" s="366"/>
      <c r="Z7" s="38"/>
      <c r="AA7" s="41"/>
      <c r="AB7" s="41"/>
      <c r="AC7" s="365"/>
      <c r="AD7" s="365"/>
      <c r="AE7" s="363"/>
      <c r="AF7" s="362"/>
      <c r="AG7" s="930"/>
      <c r="AH7" s="362"/>
      <c r="AI7" s="41"/>
      <c r="AJ7" s="930"/>
      <c r="AK7" s="362"/>
      <c r="AL7" s="41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41"/>
      <c r="AY7" s="366"/>
      <c r="AZ7" s="366"/>
      <c r="BA7" s="366"/>
      <c r="BB7" s="41"/>
      <c r="BC7" s="41"/>
      <c r="BD7" s="931"/>
      <c r="BE7" s="41"/>
      <c r="BF7" s="41"/>
      <c r="BG7" s="41"/>
      <c r="BH7" s="366"/>
      <c r="BI7" s="931"/>
      <c r="BJ7" s="365"/>
      <c r="BK7" s="365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>
        <v>0.8</v>
      </c>
      <c r="BY7" s="932">
        <f>SUM(T7:BX7)</f>
        <v>0.8</v>
      </c>
      <c r="BZ7" s="48">
        <f>SUM(BY7,S7)</f>
        <v>0.8</v>
      </c>
      <c r="CA7" s="49" t="s">
        <v>694</v>
      </c>
      <c r="CB7" s="49" t="s">
        <v>694</v>
      </c>
    </row>
    <row r="8" spans="2:80" s="58" customFormat="1" ht="54" customHeight="1">
      <c r="B8" s="62" t="s">
        <v>142</v>
      </c>
      <c r="C8" s="10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05"/>
      <c r="P8" s="105"/>
      <c r="Q8" s="105"/>
      <c r="R8" s="105"/>
      <c r="S8" s="933">
        <f>SUM(C8:R8)</f>
        <v>0</v>
      </c>
      <c r="T8" s="106">
        <v>0.2</v>
      </c>
      <c r="U8" s="63"/>
      <c r="V8" s="63"/>
      <c r="W8" s="80">
        <v>0.2</v>
      </c>
      <c r="X8" s="80"/>
      <c r="Y8" s="353"/>
      <c r="Z8" s="63">
        <v>0.1</v>
      </c>
      <c r="AA8" s="80"/>
      <c r="AB8" s="80"/>
      <c r="AC8" s="352"/>
      <c r="AD8" s="352"/>
      <c r="AE8" s="350">
        <v>0.8</v>
      </c>
      <c r="AF8" s="129"/>
      <c r="AG8" s="934"/>
      <c r="AH8" s="129"/>
      <c r="AI8" s="80"/>
      <c r="AJ8" s="934"/>
      <c r="AK8" s="129"/>
      <c r="AL8" s="80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80"/>
      <c r="AY8" s="353"/>
      <c r="AZ8" s="353"/>
      <c r="BA8" s="353"/>
      <c r="BB8" s="80"/>
      <c r="BC8" s="80"/>
      <c r="BD8" s="679"/>
      <c r="BE8" s="80"/>
      <c r="BF8" s="80"/>
      <c r="BG8" s="80"/>
      <c r="BH8" s="353"/>
      <c r="BI8" s="679"/>
      <c r="BJ8" s="352"/>
      <c r="BK8" s="352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933">
        <f>SUM(T8:BX8)</f>
        <v>1.3</v>
      </c>
      <c r="BZ8" s="85">
        <f>SUM(BY8,S8)</f>
        <v>1.3</v>
      </c>
      <c r="CA8" s="88">
        <v>5</v>
      </c>
      <c r="CB8" s="88">
        <v>2</v>
      </c>
    </row>
    <row r="9" spans="2:80" s="58" customFormat="1" ht="54" customHeight="1">
      <c r="B9" s="62" t="s">
        <v>144</v>
      </c>
      <c r="C9" s="106"/>
      <c r="D9" s="65"/>
      <c r="E9" s="65"/>
      <c r="F9" s="65"/>
      <c r="G9" s="65"/>
      <c r="H9" s="65"/>
      <c r="I9" s="65"/>
      <c r="J9" s="65"/>
      <c r="K9" s="65"/>
      <c r="L9" s="65"/>
      <c r="M9" s="65">
        <v>1.96</v>
      </c>
      <c r="N9" s="65"/>
      <c r="O9" s="105"/>
      <c r="P9" s="105"/>
      <c r="Q9" s="105"/>
      <c r="R9" s="105"/>
      <c r="S9" s="933">
        <f>SUM(C9:R9)</f>
        <v>1.96</v>
      </c>
      <c r="T9" s="106"/>
      <c r="U9" s="63"/>
      <c r="V9" s="63"/>
      <c r="W9" s="80"/>
      <c r="X9" s="80"/>
      <c r="Y9" s="353"/>
      <c r="Z9" s="63"/>
      <c r="AA9" s="80"/>
      <c r="AB9" s="80"/>
      <c r="AC9" s="352"/>
      <c r="AD9" s="352"/>
      <c r="AE9" s="350"/>
      <c r="AF9" s="129"/>
      <c r="AG9" s="934"/>
      <c r="AH9" s="129"/>
      <c r="AI9" s="80"/>
      <c r="AJ9" s="934"/>
      <c r="AK9" s="129"/>
      <c r="AL9" s="80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80"/>
      <c r="AY9" s="353"/>
      <c r="AZ9" s="353"/>
      <c r="BA9" s="353"/>
      <c r="BB9" s="80"/>
      <c r="BC9" s="80"/>
      <c r="BD9" s="679"/>
      <c r="BE9" s="80"/>
      <c r="BF9" s="80"/>
      <c r="BG9" s="80"/>
      <c r="BH9" s="353"/>
      <c r="BI9" s="679"/>
      <c r="BJ9" s="352"/>
      <c r="BK9" s="352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933">
        <f>SUM(T9:BX9)</f>
        <v>0</v>
      </c>
      <c r="BZ9" s="85">
        <f>SUM(BY9,S9)</f>
        <v>1.96</v>
      </c>
      <c r="CA9" s="88">
        <v>33.2</v>
      </c>
      <c r="CB9" s="88">
        <v>30.5</v>
      </c>
    </row>
    <row r="10" spans="2:80" s="58" customFormat="1" ht="54" customHeight="1">
      <c r="B10" s="62" t="s">
        <v>146</v>
      </c>
      <c r="C10" s="106"/>
      <c r="D10" s="65"/>
      <c r="E10" s="65"/>
      <c r="F10" s="65"/>
      <c r="G10" s="65"/>
      <c r="H10" s="65"/>
      <c r="I10" s="65"/>
      <c r="J10" s="65"/>
      <c r="K10" s="65"/>
      <c r="L10" s="65"/>
      <c r="M10" s="65">
        <v>0.2</v>
      </c>
      <c r="N10" s="65"/>
      <c r="O10" s="105"/>
      <c r="P10" s="105"/>
      <c r="Q10" s="105"/>
      <c r="R10" s="105"/>
      <c r="S10" s="933">
        <f>SUM(C10:R10)</f>
        <v>0.2</v>
      </c>
      <c r="T10" s="106">
        <v>0.1</v>
      </c>
      <c r="U10" s="63"/>
      <c r="V10" s="63"/>
      <c r="W10" s="80"/>
      <c r="X10" s="80">
        <v>0.1</v>
      </c>
      <c r="Y10" s="353"/>
      <c r="Z10" s="63">
        <v>0.2</v>
      </c>
      <c r="AA10" s="80"/>
      <c r="AB10" s="80"/>
      <c r="AC10" s="352"/>
      <c r="AD10" s="352"/>
      <c r="AE10" s="350">
        <v>0.9</v>
      </c>
      <c r="AF10" s="129"/>
      <c r="AG10" s="934"/>
      <c r="AH10" s="129"/>
      <c r="AI10" s="80"/>
      <c r="AJ10" s="934"/>
      <c r="AK10" s="129"/>
      <c r="AL10" s="80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80"/>
      <c r="AY10" s="353"/>
      <c r="AZ10" s="353"/>
      <c r="BA10" s="353"/>
      <c r="BB10" s="80"/>
      <c r="BC10" s="80"/>
      <c r="BD10" s="679"/>
      <c r="BE10" s="80"/>
      <c r="BF10" s="80"/>
      <c r="BG10" s="80"/>
      <c r="BH10" s="353"/>
      <c r="BI10" s="679"/>
      <c r="BJ10" s="352"/>
      <c r="BK10" s="352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933">
        <f>SUM(T10:BX10)</f>
        <v>1.3</v>
      </c>
      <c r="BZ10" s="85">
        <f>SUM(BY10,S10)</f>
        <v>1.5</v>
      </c>
      <c r="CA10" s="88">
        <v>4</v>
      </c>
      <c r="CB10" s="88">
        <v>1</v>
      </c>
    </row>
    <row r="11" spans="2:80" s="58" customFormat="1" ht="54" customHeight="1" thickBot="1">
      <c r="B11" s="50" t="s">
        <v>147</v>
      </c>
      <c r="C11" s="52">
        <f aca="true" t="shared" si="0" ref="C11:L11">SUM(C7:C8)</f>
        <v>0</v>
      </c>
      <c r="D11" s="53">
        <f t="shared" si="0"/>
        <v>0</v>
      </c>
      <c r="E11" s="53">
        <f t="shared" si="0"/>
        <v>0</v>
      </c>
      <c r="F11" s="53">
        <f t="shared" si="0"/>
        <v>0</v>
      </c>
      <c r="G11" s="53">
        <f t="shared" si="0"/>
        <v>0</v>
      </c>
      <c r="H11" s="53">
        <f t="shared" si="0"/>
        <v>0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0</v>
      </c>
      <c r="M11" s="53">
        <f>SUM(M7:M10)</f>
        <v>2.16</v>
      </c>
      <c r="N11" s="53">
        <f>SUM(N7:N8)</f>
        <v>0</v>
      </c>
      <c r="O11" s="53">
        <f>SUM(O7:O8)</f>
        <v>0</v>
      </c>
      <c r="P11" s="53">
        <f>SUM(P7:P8)</f>
        <v>0</v>
      </c>
      <c r="Q11" s="53">
        <f>SUM(Q7:Q8)</f>
        <v>0</v>
      </c>
      <c r="R11" s="51">
        <f>SUM(R7:R8)</f>
        <v>0</v>
      </c>
      <c r="S11" s="84">
        <f>SUM(C11:R11)</f>
        <v>2.16</v>
      </c>
      <c r="T11" s="935">
        <f aca="true" t="shared" si="1" ref="T11:AY11">SUM(T7:T10)</f>
        <v>0.30000000000000004</v>
      </c>
      <c r="U11" s="936">
        <f t="shared" si="1"/>
        <v>0</v>
      </c>
      <c r="V11" s="936">
        <f t="shared" si="1"/>
        <v>0</v>
      </c>
      <c r="W11" s="936">
        <f t="shared" si="1"/>
        <v>0.2</v>
      </c>
      <c r="X11" s="936">
        <f t="shared" si="1"/>
        <v>0.1</v>
      </c>
      <c r="Y11" s="936">
        <f t="shared" si="1"/>
        <v>0</v>
      </c>
      <c r="Z11" s="936">
        <f t="shared" si="1"/>
        <v>0.30000000000000004</v>
      </c>
      <c r="AA11" s="936">
        <f t="shared" si="1"/>
        <v>0</v>
      </c>
      <c r="AB11" s="936">
        <f t="shared" si="1"/>
        <v>0</v>
      </c>
      <c r="AC11" s="936">
        <f t="shared" si="1"/>
        <v>0</v>
      </c>
      <c r="AD11" s="936">
        <f t="shared" si="1"/>
        <v>0</v>
      </c>
      <c r="AE11" s="937">
        <f t="shared" si="1"/>
        <v>1.7000000000000002</v>
      </c>
      <c r="AF11" s="935">
        <f t="shared" si="1"/>
        <v>0</v>
      </c>
      <c r="AG11" s="937">
        <f t="shared" si="1"/>
        <v>0</v>
      </c>
      <c r="AH11" s="935">
        <f t="shared" si="1"/>
        <v>0</v>
      </c>
      <c r="AI11" s="936">
        <f t="shared" si="1"/>
        <v>0</v>
      </c>
      <c r="AJ11" s="937">
        <f t="shared" si="1"/>
        <v>0</v>
      </c>
      <c r="AK11" s="935">
        <f t="shared" si="1"/>
        <v>0</v>
      </c>
      <c r="AL11" s="936">
        <f t="shared" si="1"/>
        <v>0</v>
      </c>
      <c r="AM11" s="936">
        <f t="shared" si="1"/>
        <v>0</v>
      </c>
      <c r="AN11" s="936">
        <f t="shared" si="1"/>
        <v>0</v>
      </c>
      <c r="AO11" s="936">
        <f t="shared" si="1"/>
        <v>0</v>
      </c>
      <c r="AP11" s="936">
        <f t="shared" si="1"/>
        <v>0</v>
      </c>
      <c r="AQ11" s="936">
        <f t="shared" si="1"/>
        <v>0</v>
      </c>
      <c r="AR11" s="936">
        <f t="shared" si="1"/>
        <v>0</v>
      </c>
      <c r="AS11" s="936">
        <f t="shared" si="1"/>
        <v>0</v>
      </c>
      <c r="AT11" s="936">
        <f t="shared" si="1"/>
        <v>0</v>
      </c>
      <c r="AU11" s="936">
        <f t="shared" si="1"/>
        <v>0</v>
      </c>
      <c r="AV11" s="936">
        <f t="shared" si="1"/>
        <v>0</v>
      </c>
      <c r="AW11" s="936">
        <f t="shared" si="1"/>
        <v>0</v>
      </c>
      <c r="AX11" s="936">
        <f t="shared" si="1"/>
        <v>0</v>
      </c>
      <c r="AY11" s="936">
        <f t="shared" si="1"/>
        <v>0</v>
      </c>
      <c r="AZ11" s="936">
        <f aca="true" t="shared" si="2" ref="AZ11:CB11">SUM(AZ7:AZ10)</f>
        <v>0</v>
      </c>
      <c r="BA11" s="936">
        <f t="shared" si="2"/>
        <v>0</v>
      </c>
      <c r="BB11" s="936">
        <f t="shared" si="2"/>
        <v>0</v>
      </c>
      <c r="BC11" s="936">
        <f t="shared" si="2"/>
        <v>0</v>
      </c>
      <c r="BD11" s="936">
        <f t="shared" si="2"/>
        <v>0</v>
      </c>
      <c r="BE11" s="936">
        <f t="shared" si="2"/>
        <v>0</v>
      </c>
      <c r="BF11" s="936">
        <f t="shared" si="2"/>
        <v>0</v>
      </c>
      <c r="BG11" s="936">
        <f t="shared" si="2"/>
        <v>0</v>
      </c>
      <c r="BH11" s="936">
        <f t="shared" si="2"/>
        <v>0</v>
      </c>
      <c r="BI11" s="936">
        <f t="shared" si="2"/>
        <v>0</v>
      </c>
      <c r="BJ11" s="936">
        <f t="shared" si="2"/>
        <v>0</v>
      </c>
      <c r="BK11" s="936">
        <f t="shared" si="2"/>
        <v>0</v>
      </c>
      <c r="BL11" s="936">
        <f t="shared" si="2"/>
        <v>0</v>
      </c>
      <c r="BM11" s="936">
        <f t="shared" si="2"/>
        <v>0</v>
      </c>
      <c r="BN11" s="936">
        <f t="shared" si="2"/>
        <v>0</v>
      </c>
      <c r="BO11" s="936">
        <f t="shared" si="2"/>
        <v>0</v>
      </c>
      <c r="BP11" s="936">
        <f t="shared" si="2"/>
        <v>0</v>
      </c>
      <c r="BQ11" s="936">
        <f t="shared" si="2"/>
        <v>0</v>
      </c>
      <c r="BR11" s="936">
        <f t="shared" si="2"/>
        <v>0</v>
      </c>
      <c r="BS11" s="936">
        <f t="shared" si="2"/>
        <v>0</v>
      </c>
      <c r="BT11" s="936">
        <f t="shared" si="2"/>
        <v>0</v>
      </c>
      <c r="BU11" s="936">
        <f t="shared" si="2"/>
        <v>0</v>
      </c>
      <c r="BV11" s="936">
        <f t="shared" si="2"/>
        <v>0</v>
      </c>
      <c r="BW11" s="936">
        <f t="shared" si="2"/>
        <v>0</v>
      </c>
      <c r="BX11" s="936">
        <f t="shared" si="2"/>
        <v>0.8</v>
      </c>
      <c r="BY11" s="937">
        <f t="shared" si="2"/>
        <v>3.4000000000000004</v>
      </c>
      <c r="BZ11" s="829">
        <f t="shared" si="2"/>
        <v>5.5600000000000005</v>
      </c>
      <c r="CA11" s="829">
        <f t="shared" si="2"/>
        <v>42.2</v>
      </c>
      <c r="CB11" s="829">
        <f t="shared" si="2"/>
        <v>33.5</v>
      </c>
    </row>
    <row r="12" spans="2:80" ht="54" customHeight="1">
      <c r="B12" s="37" t="s">
        <v>148</v>
      </c>
      <c r="C12" s="321"/>
      <c r="D12" s="320"/>
      <c r="E12" s="320"/>
      <c r="F12" s="320">
        <v>6.7</v>
      </c>
      <c r="G12" s="320">
        <v>5.9</v>
      </c>
      <c r="H12" s="320"/>
      <c r="I12" s="320"/>
      <c r="J12" s="320"/>
      <c r="K12" s="320"/>
      <c r="L12" s="320"/>
      <c r="M12" s="320"/>
      <c r="N12" s="320"/>
      <c r="O12" s="448"/>
      <c r="P12" s="448"/>
      <c r="Q12" s="448"/>
      <c r="R12" s="448"/>
      <c r="S12" s="932">
        <v>12.6</v>
      </c>
      <c r="T12" s="447">
        <v>2.8</v>
      </c>
      <c r="U12" s="321"/>
      <c r="V12" s="321"/>
      <c r="W12" s="393">
        <v>0.1</v>
      </c>
      <c r="X12" s="393">
        <v>23.7</v>
      </c>
      <c r="Y12" s="398"/>
      <c r="Z12" s="321">
        <v>14.8</v>
      </c>
      <c r="AA12" s="393"/>
      <c r="AB12" s="393"/>
      <c r="AC12" s="397"/>
      <c r="AD12" s="397"/>
      <c r="AE12" s="395">
        <v>64.6</v>
      </c>
      <c r="AF12" s="394"/>
      <c r="AG12" s="938"/>
      <c r="AH12" s="394"/>
      <c r="AI12" s="393"/>
      <c r="AJ12" s="938"/>
      <c r="AK12" s="394"/>
      <c r="AL12" s="393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3"/>
      <c r="AY12" s="398"/>
      <c r="AZ12" s="398"/>
      <c r="BA12" s="398"/>
      <c r="BB12" s="393"/>
      <c r="BC12" s="393"/>
      <c r="BD12" s="939"/>
      <c r="BE12" s="393"/>
      <c r="BF12" s="393"/>
      <c r="BG12" s="393"/>
      <c r="BH12" s="398"/>
      <c r="BI12" s="939"/>
      <c r="BJ12" s="397"/>
      <c r="BK12" s="397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41"/>
      <c r="BY12" s="929">
        <v>106</v>
      </c>
      <c r="BZ12" s="48">
        <v>118.6</v>
      </c>
      <c r="CA12" s="49">
        <v>1249.6</v>
      </c>
      <c r="CB12" s="399">
        <v>1199.6</v>
      </c>
    </row>
    <row r="13" spans="2:80" s="58" customFormat="1" ht="54" customHeight="1">
      <c r="B13" s="116" t="s">
        <v>149</v>
      </c>
      <c r="C13" s="63"/>
      <c r="D13" s="65"/>
      <c r="E13" s="65"/>
      <c r="F13" s="65">
        <v>17</v>
      </c>
      <c r="G13" s="65">
        <v>9.5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933">
        <f aca="true" t="shared" si="3" ref="S13:S27">SUM(C13:R13)</f>
        <v>26.5</v>
      </c>
      <c r="T13" s="106">
        <v>29</v>
      </c>
      <c r="U13" s="65"/>
      <c r="V13" s="65"/>
      <c r="W13" s="80"/>
      <c r="X13" s="80">
        <v>115</v>
      </c>
      <c r="Y13" s="80"/>
      <c r="Z13" s="65">
        <v>45</v>
      </c>
      <c r="AA13" s="80"/>
      <c r="AB13" s="80"/>
      <c r="AC13" s="80"/>
      <c r="AD13" s="80"/>
      <c r="AE13" s="350">
        <v>271</v>
      </c>
      <c r="AF13" s="129"/>
      <c r="AG13" s="350"/>
      <c r="AH13" s="129"/>
      <c r="AI13" s="80"/>
      <c r="AJ13" s="350"/>
      <c r="AK13" s="129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342"/>
      <c r="BY13" s="933">
        <f aca="true" t="shared" si="4" ref="BY13:BY27">SUM(T13:BX13)</f>
        <v>460</v>
      </c>
      <c r="BZ13" s="85">
        <f>SUM(BY13,S13)</f>
        <v>486.5</v>
      </c>
      <c r="CA13" s="271">
        <v>6811</v>
      </c>
      <c r="CB13" s="415">
        <v>6402</v>
      </c>
    </row>
    <row r="14" spans="2:80" s="58" customFormat="1" ht="54" customHeight="1">
      <c r="B14" s="62" t="s">
        <v>150</v>
      </c>
      <c r="C14" s="63"/>
      <c r="D14" s="65"/>
      <c r="E14" s="65"/>
      <c r="F14" s="65">
        <v>14</v>
      </c>
      <c r="G14" s="65">
        <v>15.5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933">
        <f t="shared" si="3"/>
        <v>29.5</v>
      </c>
      <c r="T14" s="106">
        <v>45.5</v>
      </c>
      <c r="U14" s="65"/>
      <c r="V14" s="65"/>
      <c r="W14" s="80"/>
      <c r="X14" s="80">
        <v>86.2</v>
      </c>
      <c r="Y14" s="80"/>
      <c r="Z14" s="65">
        <v>40.5</v>
      </c>
      <c r="AA14" s="80"/>
      <c r="AB14" s="80"/>
      <c r="AC14" s="80"/>
      <c r="AD14" s="80"/>
      <c r="AE14" s="350">
        <v>240.3</v>
      </c>
      <c r="AF14" s="129"/>
      <c r="AG14" s="350"/>
      <c r="AH14" s="129"/>
      <c r="AI14" s="80"/>
      <c r="AJ14" s="350"/>
      <c r="AK14" s="129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940">
        <f t="shared" si="4"/>
        <v>412.5</v>
      </c>
      <c r="BZ14" s="85">
        <f>SUM(BY14,S14)</f>
        <v>442</v>
      </c>
      <c r="CA14" s="271">
        <v>4234.3</v>
      </c>
      <c r="CB14" s="271">
        <v>4234.3</v>
      </c>
    </row>
    <row r="15" spans="2:80" ht="54" customHeight="1" thickBot="1">
      <c r="B15" s="50" t="s">
        <v>151</v>
      </c>
      <c r="C15" s="52">
        <f aca="true" t="shared" si="5" ref="C15:R15">SUM(C12:C14)</f>
        <v>0</v>
      </c>
      <c r="D15" s="53">
        <f t="shared" si="5"/>
        <v>0</v>
      </c>
      <c r="E15" s="53">
        <f t="shared" si="5"/>
        <v>0</v>
      </c>
      <c r="F15" s="53">
        <f t="shared" si="5"/>
        <v>37.7</v>
      </c>
      <c r="G15" s="53">
        <f t="shared" si="5"/>
        <v>30.9</v>
      </c>
      <c r="H15" s="53">
        <f t="shared" si="5"/>
        <v>0</v>
      </c>
      <c r="I15" s="53">
        <f t="shared" si="5"/>
        <v>0</v>
      </c>
      <c r="J15" s="53">
        <f t="shared" si="5"/>
        <v>0</v>
      </c>
      <c r="K15" s="53">
        <f t="shared" si="5"/>
        <v>0</v>
      </c>
      <c r="L15" s="53">
        <f t="shared" si="5"/>
        <v>0</v>
      </c>
      <c r="M15" s="53">
        <f t="shared" si="5"/>
        <v>0</v>
      </c>
      <c r="N15" s="53">
        <f t="shared" si="5"/>
        <v>0</v>
      </c>
      <c r="O15" s="53">
        <f t="shared" si="5"/>
        <v>0</v>
      </c>
      <c r="P15" s="53">
        <f t="shared" si="5"/>
        <v>0</v>
      </c>
      <c r="Q15" s="53">
        <f t="shared" si="5"/>
        <v>0</v>
      </c>
      <c r="R15" s="51">
        <f t="shared" si="5"/>
        <v>0</v>
      </c>
      <c r="S15" s="43">
        <f t="shared" si="3"/>
        <v>68.6</v>
      </c>
      <c r="T15" s="941">
        <f aca="true" t="shared" si="6" ref="T15:AY15">SUM(T12:T14)</f>
        <v>77.3</v>
      </c>
      <c r="U15" s="942">
        <f t="shared" si="6"/>
        <v>0</v>
      </c>
      <c r="V15" s="942">
        <f t="shared" si="6"/>
        <v>0</v>
      </c>
      <c r="W15" s="942">
        <f t="shared" si="6"/>
        <v>0.1</v>
      </c>
      <c r="X15" s="942">
        <f t="shared" si="6"/>
        <v>224.89999999999998</v>
      </c>
      <c r="Y15" s="942">
        <f t="shared" si="6"/>
        <v>0</v>
      </c>
      <c r="Z15" s="942">
        <f t="shared" si="6"/>
        <v>100.3</v>
      </c>
      <c r="AA15" s="942">
        <f t="shared" si="6"/>
        <v>0</v>
      </c>
      <c r="AB15" s="942">
        <f t="shared" si="6"/>
        <v>0</v>
      </c>
      <c r="AC15" s="942">
        <f t="shared" si="6"/>
        <v>0</v>
      </c>
      <c r="AD15" s="942">
        <f t="shared" si="6"/>
        <v>0</v>
      </c>
      <c r="AE15" s="943">
        <f t="shared" si="6"/>
        <v>575.9000000000001</v>
      </c>
      <c r="AF15" s="941">
        <f t="shared" si="6"/>
        <v>0</v>
      </c>
      <c r="AG15" s="943">
        <f t="shared" si="6"/>
        <v>0</v>
      </c>
      <c r="AH15" s="941">
        <f t="shared" si="6"/>
        <v>0</v>
      </c>
      <c r="AI15" s="942">
        <f t="shared" si="6"/>
        <v>0</v>
      </c>
      <c r="AJ15" s="943">
        <f t="shared" si="6"/>
        <v>0</v>
      </c>
      <c r="AK15" s="941">
        <f t="shared" si="6"/>
        <v>0</v>
      </c>
      <c r="AL15" s="942">
        <f t="shared" si="6"/>
        <v>0</v>
      </c>
      <c r="AM15" s="942">
        <f t="shared" si="6"/>
        <v>0</v>
      </c>
      <c r="AN15" s="942">
        <f t="shared" si="6"/>
        <v>0</v>
      </c>
      <c r="AO15" s="942">
        <f t="shared" si="6"/>
        <v>0</v>
      </c>
      <c r="AP15" s="942">
        <f t="shared" si="6"/>
        <v>0</v>
      </c>
      <c r="AQ15" s="942">
        <f t="shared" si="6"/>
        <v>0</v>
      </c>
      <c r="AR15" s="942">
        <f t="shared" si="6"/>
        <v>0</v>
      </c>
      <c r="AS15" s="942">
        <f t="shared" si="6"/>
        <v>0</v>
      </c>
      <c r="AT15" s="942">
        <f t="shared" si="6"/>
        <v>0</v>
      </c>
      <c r="AU15" s="942">
        <f t="shared" si="6"/>
        <v>0</v>
      </c>
      <c r="AV15" s="942">
        <f t="shared" si="6"/>
        <v>0</v>
      </c>
      <c r="AW15" s="942">
        <f t="shared" si="6"/>
        <v>0</v>
      </c>
      <c r="AX15" s="942">
        <f t="shared" si="6"/>
        <v>0</v>
      </c>
      <c r="AY15" s="942">
        <f t="shared" si="6"/>
        <v>0</v>
      </c>
      <c r="AZ15" s="942">
        <f aca="true" t="shared" si="7" ref="AZ15:BX15">SUM(AZ12:AZ14)</f>
        <v>0</v>
      </c>
      <c r="BA15" s="942">
        <f t="shared" si="7"/>
        <v>0</v>
      </c>
      <c r="BB15" s="942">
        <f t="shared" si="7"/>
        <v>0</v>
      </c>
      <c r="BC15" s="942">
        <f t="shared" si="7"/>
        <v>0</v>
      </c>
      <c r="BD15" s="942">
        <f t="shared" si="7"/>
        <v>0</v>
      </c>
      <c r="BE15" s="942">
        <f t="shared" si="7"/>
        <v>0</v>
      </c>
      <c r="BF15" s="942">
        <f t="shared" si="7"/>
        <v>0</v>
      </c>
      <c r="BG15" s="942">
        <f t="shared" si="7"/>
        <v>0</v>
      </c>
      <c r="BH15" s="942">
        <f t="shared" si="7"/>
        <v>0</v>
      </c>
      <c r="BI15" s="942">
        <f t="shared" si="7"/>
        <v>0</v>
      </c>
      <c r="BJ15" s="942">
        <f t="shared" si="7"/>
        <v>0</v>
      </c>
      <c r="BK15" s="942">
        <f t="shared" si="7"/>
        <v>0</v>
      </c>
      <c r="BL15" s="942">
        <f t="shared" si="7"/>
        <v>0</v>
      </c>
      <c r="BM15" s="942">
        <f t="shared" si="7"/>
        <v>0</v>
      </c>
      <c r="BN15" s="942">
        <f t="shared" si="7"/>
        <v>0</v>
      </c>
      <c r="BO15" s="942">
        <f t="shared" si="7"/>
        <v>0</v>
      </c>
      <c r="BP15" s="942">
        <f t="shared" si="7"/>
        <v>0</v>
      </c>
      <c r="BQ15" s="942">
        <f t="shared" si="7"/>
        <v>0</v>
      </c>
      <c r="BR15" s="942">
        <f t="shared" si="7"/>
        <v>0</v>
      </c>
      <c r="BS15" s="942">
        <f t="shared" si="7"/>
        <v>0</v>
      </c>
      <c r="BT15" s="942">
        <f t="shared" si="7"/>
        <v>0</v>
      </c>
      <c r="BU15" s="942">
        <f t="shared" si="7"/>
        <v>0</v>
      </c>
      <c r="BV15" s="942">
        <f t="shared" si="7"/>
        <v>0</v>
      </c>
      <c r="BW15" s="942">
        <f t="shared" si="7"/>
        <v>0</v>
      </c>
      <c r="BX15" s="942">
        <f t="shared" si="7"/>
        <v>0</v>
      </c>
      <c r="BY15" s="944">
        <f t="shared" si="4"/>
        <v>978.5</v>
      </c>
      <c r="BZ15" s="54">
        <f>SUM(BY15,S15)</f>
        <v>1047.1</v>
      </c>
      <c r="CA15" s="55">
        <f>SUM(CA12:CA14)</f>
        <v>12294.900000000001</v>
      </c>
      <c r="CB15" s="55">
        <f>SUM(CB12:CB14)</f>
        <v>11835.900000000001</v>
      </c>
    </row>
    <row r="16" spans="2:80" s="58" customFormat="1" ht="54" customHeight="1">
      <c r="B16" s="945" t="s">
        <v>138</v>
      </c>
      <c r="C16" s="946"/>
      <c r="D16" s="947"/>
      <c r="E16" s="947"/>
      <c r="F16" s="947"/>
      <c r="G16" s="947"/>
      <c r="H16" s="947"/>
      <c r="I16" s="947"/>
      <c r="J16" s="947"/>
      <c r="K16" s="947"/>
      <c r="L16" s="947"/>
      <c r="M16" s="947"/>
      <c r="N16" s="947"/>
      <c r="O16" s="948"/>
      <c r="P16" s="948"/>
      <c r="Q16" s="948"/>
      <c r="R16" s="948"/>
      <c r="S16" s="949">
        <f t="shared" si="3"/>
        <v>0</v>
      </c>
      <c r="T16" s="946"/>
      <c r="U16" s="950"/>
      <c r="V16" s="950"/>
      <c r="W16" s="951">
        <v>0.1</v>
      </c>
      <c r="X16" s="951"/>
      <c r="Y16" s="953"/>
      <c r="Z16" s="950"/>
      <c r="AA16" s="951"/>
      <c r="AB16" s="951"/>
      <c r="AC16" s="954"/>
      <c r="AD16" s="954"/>
      <c r="AE16" s="955"/>
      <c r="AF16" s="956"/>
      <c r="AG16" s="957"/>
      <c r="AH16" s="956"/>
      <c r="AI16" s="951"/>
      <c r="AJ16" s="957"/>
      <c r="AK16" s="956"/>
      <c r="AL16" s="951"/>
      <c r="AM16" s="953"/>
      <c r="AN16" s="953"/>
      <c r="AO16" s="953"/>
      <c r="AP16" s="953"/>
      <c r="AQ16" s="953"/>
      <c r="AR16" s="953"/>
      <c r="AS16" s="953"/>
      <c r="AT16" s="953"/>
      <c r="AU16" s="953"/>
      <c r="AV16" s="953"/>
      <c r="AW16" s="953"/>
      <c r="AX16" s="951"/>
      <c r="AY16" s="953"/>
      <c r="AZ16" s="953"/>
      <c r="BA16" s="953"/>
      <c r="BB16" s="951"/>
      <c r="BC16" s="951"/>
      <c r="BD16" s="958"/>
      <c r="BE16" s="951"/>
      <c r="BF16" s="951"/>
      <c r="BG16" s="951"/>
      <c r="BH16" s="953"/>
      <c r="BI16" s="958"/>
      <c r="BJ16" s="954"/>
      <c r="BK16" s="954"/>
      <c r="BL16" s="951"/>
      <c r="BM16" s="951"/>
      <c r="BN16" s="951"/>
      <c r="BO16" s="951"/>
      <c r="BP16" s="951"/>
      <c r="BQ16" s="951"/>
      <c r="BR16" s="951"/>
      <c r="BS16" s="951"/>
      <c r="BT16" s="951"/>
      <c r="BU16" s="951"/>
      <c r="BV16" s="951"/>
      <c r="BW16" s="951"/>
      <c r="BX16" s="951">
        <v>0.2</v>
      </c>
      <c r="BY16" s="949">
        <f t="shared" si="4"/>
        <v>0.30000000000000004</v>
      </c>
      <c r="BZ16" s="858">
        <f>SUM(BY16,S16)</f>
        <v>0.30000000000000004</v>
      </c>
      <c r="CA16" s="959">
        <v>2.2</v>
      </c>
      <c r="CB16" s="959">
        <v>1.7</v>
      </c>
    </row>
    <row r="17" spans="2:80" s="58" customFormat="1" ht="54" customHeight="1">
      <c r="B17" s="62" t="s">
        <v>139</v>
      </c>
      <c r="C17" s="106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05"/>
      <c r="P17" s="105"/>
      <c r="Q17" s="105"/>
      <c r="R17" s="105"/>
      <c r="S17" s="68">
        <f t="shared" si="3"/>
        <v>0</v>
      </c>
      <c r="T17" s="106"/>
      <c r="U17" s="63"/>
      <c r="V17" s="63"/>
      <c r="W17" s="66"/>
      <c r="X17" s="66"/>
      <c r="Y17" s="70"/>
      <c r="Z17" s="63"/>
      <c r="AA17" s="66"/>
      <c r="AB17" s="66"/>
      <c r="AC17" s="67"/>
      <c r="AD17" s="67"/>
      <c r="AE17" s="211">
        <v>0.3</v>
      </c>
      <c r="AF17" s="69"/>
      <c r="AG17" s="960"/>
      <c r="AH17" s="69"/>
      <c r="AI17" s="66"/>
      <c r="AJ17" s="960"/>
      <c r="AK17" s="69"/>
      <c r="AL17" s="66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66"/>
      <c r="AY17" s="70"/>
      <c r="AZ17" s="70"/>
      <c r="BA17" s="70"/>
      <c r="BB17" s="66"/>
      <c r="BC17" s="66"/>
      <c r="BD17" s="71"/>
      <c r="BE17" s="66"/>
      <c r="BF17" s="66"/>
      <c r="BG17" s="66"/>
      <c r="BH17" s="70"/>
      <c r="BI17" s="71"/>
      <c r="BJ17" s="67"/>
      <c r="BK17" s="67"/>
      <c r="BL17" s="66">
        <v>0.2</v>
      </c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8">
        <f t="shared" si="4"/>
        <v>0.5</v>
      </c>
      <c r="BZ17" s="72">
        <f>SUM(BY17,S17)</f>
        <v>0.5</v>
      </c>
      <c r="CA17" s="73">
        <v>1.5</v>
      </c>
      <c r="CB17" s="73">
        <v>0.8</v>
      </c>
    </row>
    <row r="18" spans="2:80" s="58" customFormat="1" ht="54" customHeight="1" thickBot="1">
      <c r="B18" s="781" t="s">
        <v>140</v>
      </c>
      <c r="C18" s="961">
        <f aca="true" t="shared" si="8" ref="C18:R18">SUM(C16:C17)</f>
        <v>0</v>
      </c>
      <c r="D18" s="962">
        <f t="shared" si="8"/>
        <v>0</v>
      </c>
      <c r="E18" s="962">
        <f t="shared" si="8"/>
        <v>0</v>
      </c>
      <c r="F18" s="962">
        <f t="shared" si="8"/>
        <v>0</v>
      </c>
      <c r="G18" s="962">
        <f t="shared" si="8"/>
        <v>0</v>
      </c>
      <c r="H18" s="962">
        <f t="shared" si="8"/>
        <v>0</v>
      </c>
      <c r="I18" s="962">
        <f t="shared" si="8"/>
        <v>0</v>
      </c>
      <c r="J18" s="962">
        <f t="shared" si="8"/>
        <v>0</v>
      </c>
      <c r="K18" s="962">
        <f t="shared" si="8"/>
        <v>0</v>
      </c>
      <c r="L18" s="962">
        <f t="shared" si="8"/>
        <v>0</v>
      </c>
      <c r="M18" s="962">
        <f t="shared" si="8"/>
        <v>0</v>
      </c>
      <c r="N18" s="962">
        <f t="shared" si="8"/>
        <v>0</v>
      </c>
      <c r="O18" s="962">
        <f t="shared" si="8"/>
        <v>0</v>
      </c>
      <c r="P18" s="962">
        <f t="shared" si="8"/>
        <v>0</v>
      </c>
      <c r="Q18" s="962">
        <f t="shared" si="8"/>
        <v>0</v>
      </c>
      <c r="R18" s="963">
        <f t="shared" si="8"/>
        <v>0</v>
      </c>
      <c r="S18" s="84">
        <f t="shared" si="3"/>
        <v>0</v>
      </c>
      <c r="T18" s="964">
        <f aca="true" t="shared" si="9" ref="T18:AY18">SUM(T16:T17)</f>
        <v>0</v>
      </c>
      <c r="U18" s="965">
        <f t="shared" si="9"/>
        <v>0</v>
      </c>
      <c r="V18" s="965">
        <f t="shared" si="9"/>
        <v>0</v>
      </c>
      <c r="W18" s="965">
        <f t="shared" si="9"/>
        <v>0.1</v>
      </c>
      <c r="X18" s="965">
        <f t="shared" si="9"/>
        <v>0</v>
      </c>
      <c r="Y18" s="965">
        <f t="shared" si="9"/>
        <v>0</v>
      </c>
      <c r="Z18" s="965">
        <f t="shared" si="9"/>
        <v>0</v>
      </c>
      <c r="AA18" s="965">
        <f t="shared" si="9"/>
        <v>0</v>
      </c>
      <c r="AB18" s="965">
        <f t="shared" si="9"/>
        <v>0</v>
      </c>
      <c r="AC18" s="965">
        <f t="shared" si="9"/>
        <v>0</v>
      </c>
      <c r="AD18" s="965">
        <f t="shared" si="9"/>
        <v>0</v>
      </c>
      <c r="AE18" s="966">
        <f t="shared" si="9"/>
        <v>0.3</v>
      </c>
      <c r="AF18" s="964">
        <f t="shared" si="9"/>
        <v>0</v>
      </c>
      <c r="AG18" s="966">
        <f t="shared" si="9"/>
        <v>0</v>
      </c>
      <c r="AH18" s="964">
        <f t="shared" si="9"/>
        <v>0</v>
      </c>
      <c r="AI18" s="965">
        <f t="shared" si="9"/>
        <v>0</v>
      </c>
      <c r="AJ18" s="966">
        <f t="shared" si="9"/>
        <v>0</v>
      </c>
      <c r="AK18" s="964">
        <f t="shared" si="9"/>
        <v>0</v>
      </c>
      <c r="AL18" s="965">
        <f t="shared" si="9"/>
        <v>0</v>
      </c>
      <c r="AM18" s="965">
        <f t="shared" si="9"/>
        <v>0</v>
      </c>
      <c r="AN18" s="965">
        <f t="shared" si="9"/>
        <v>0</v>
      </c>
      <c r="AO18" s="965">
        <f t="shared" si="9"/>
        <v>0</v>
      </c>
      <c r="AP18" s="965">
        <f t="shared" si="9"/>
        <v>0</v>
      </c>
      <c r="AQ18" s="965">
        <f t="shared" si="9"/>
        <v>0</v>
      </c>
      <c r="AR18" s="965">
        <f t="shared" si="9"/>
        <v>0</v>
      </c>
      <c r="AS18" s="965">
        <f t="shared" si="9"/>
        <v>0</v>
      </c>
      <c r="AT18" s="965">
        <f t="shared" si="9"/>
        <v>0</v>
      </c>
      <c r="AU18" s="965">
        <f t="shared" si="9"/>
        <v>0</v>
      </c>
      <c r="AV18" s="965">
        <f t="shared" si="9"/>
        <v>0</v>
      </c>
      <c r="AW18" s="965">
        <f t="shared" si="9"/>
        <v>0</v>
      </c>
      <c r="AX18" s="965">
        <f t="shared" si="9"/>
        <v>0</v>
      </c>
      <c r="AY18" s="965">
        <f t="shared" si="9"/>
        <v>0</v>
      </c>
      <c r="AZ18" s="965">
        <f aca="true" t="shared" si="10" ref="AZ18:BX18">SUM(AZ16:AZ17)</f>
        <v>0</v>
      </c>
      <c r="BA18" s="965">
        <f t="shared" si="10"/>
        <v>0</v>
      </c>
      <c r="BB18" s="965">
        <f t="shared" si="10"/>
        <v>0</v>
      </c>
      <c r="BC18" s="965">
        <f t="shared" si="10"/>
        <v>0</v>
      </c>
      <c r="BD18" s="965">
        <f t="shared" si="10"/>
        <v>0</v>
      </c>
      <c r="BE18" s="965">
        <f t="shared" si="10"/>
        <v>0</v>
      </c>
      <c r="BF18" s="965">
        <f t="shared" si="10"/>
        <v>0</v>
      </c>
      <c r="BG18" s="965">
        <f t="shared" si="10"/>
        <v>0</v>
      </c>
      <c r="BH18" s="965">
        <f t="shared" si="10"/>
        <v>0</v>
      </c>
      <c r="BI18" s="965">
        <f t="shared" si="10"/>
        <v>0</v>
      </c>
      <c r="BJ18" s="965">
        <f t="shared" si="10"/>
        <v>0</v>
      </c>
      <c r="BK18" s="965">
        <f t="shared" si="10"/>
        <v>0</v>
      </c>
      <c r="BL18" s="965">
        <f t="shared" si="10"/>
        <v>0.2</v>
      </c>
      <c r="BM18" s="965">
        <f t="shared" si="10"/>
        <v>0</v>
      </c>
      <c r="BN18" s="965">
        <f t="shared" si="10"/>
        <v>0</v>
      </c>
      <c r="BO18" s="965">
        <f t="shared" si="10"/>
        <v>0</v>
      </c>
      <c r="BP18" s="965">
        <f t="shared" si="10"/>
        <v>0</v>
      </c>
      <c r="BQ18" s="965">
        <f t="shared" si="10"/>
        <v>0</v>
      </c>
      <c r="BR18" s="965">
        <f t="shared" si="10"/>
        <v>0</v>
      </c>
      <c r="BS18" s="965">
        <f t="shared" si="10"/>
        <v>0</v>
      </c>
      <c r="BT18" s="965">
        <f t="shared" si="10"/>
        <v>0</v>
      </c>
      <c r="BU18" s="965">
        <f t="shared" si="10"/>
        <v>0</v>
      </c>
      <c r="BV18" s="965">
        <f t="shared" si="10"/>
        <v>0</v>
      </c>
      <c r="BW18" s="965">
        <f t="shared" si="10"/>
        <v>0</v>
      </c>
      <c r="BX18" s="965">
        <f t="shared" si="10"/>
        <v>0.2</v>
      </c>
      <c r="BY18" s="967">
        <f t="shared" si="4"/>
        <v>0.8</v>
      </c>
      <c r="BZ18" s="968">
        <f>SUM(BZ16:BZ17,S18)</f>
        <v>0.8</v>
      </c>
      <c r="CA18" s="968">
        <f>SUM(CA16:CA17,T18)</f>
        <v>3.7</v>
      </c>
      <c r="CB18" s="968">
        <f>SUM(CB16:CB17,U18)</f>
        <v>2.5</v>
      </c>
    </row>
    <row r="19" spans="2:80" ht="54" customHeight="1">
      <c r="B19" s="37" t="s">
        <v>318</v>
      </c>
      <c r="C19" s="124"/>
      <c r="D19" s="40"/>
      <c r="E19" s="40"/>
      <c r="F19" s="40">
        <v>1</v>
      </c>
      <c r="G19" s="40">
        <v>0.3</v>
      </c>
      <c r="H19" s="40"/>
      <c r="I19" s="40"/>
      <c r="J19" s="40"/>
      <c r="K19" s="40"/>
      <c r="L19" s="40"/>
      <c r="M19" s="40"/>
      <c r="N19" s="40"/>
      <c r="O19" s="460"/>
      <c r="P19" s="460"/>
      <c r="Q19" s="460"/>
      <c r="R19" s="460"/>
      <c r="S19" s="929">
        <f t="shared" si="3"/>
        <v>1.3</v>
      </c>
      <c r="T19" s="124"/>
      <c r="U19" s="38"/>
      <c r="V19" s="38"/>
      <c r="W19" s="41"/>
      <c r="X19" s="41">
        <v>4.2</v>
      </c>
      <c r="Y19" s="366"/>
      <c r="Z19" s="38">
        <v>1.8</v>
      </c>
      <c r="AA19" s="41"/>
      <c r="AB19" s="41"/>
      <c r="AC19" s="365"/>
      <c r="AD19" s="365"/>
      <c r="AE19" s="363">
        <v>18.1</v>
      </c>
      <c r="AF19" s="362"/>
      <c r="AG19" s="930"/>
      <c r="AH19" s="362"/>
      <c r="AI19" s="41"/>
      <c r="AJ19" s="930"/>
      <c r="AK19" s="362"/>
      <c r="AL19" s="41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41"/>
      <c r="AY19" s="366"/>
      <c r="AZ19" s="366"/>
      <c r="BA19" s="366"/>
      <c r="BB19" s="41"/>
      <c r="BC19" s="41"/>
      <c r="BD19" s="931"/>
      <c r="BE19" s="41"/>
      <c r="BF19" s="41"/>
      <c r="BG19" s="41"/>
      <c r="BH19" s="366"/>
      <c r="BI19" s="931"/>
      <c r="BJ19" s="365"/>
      <c r="BK19" s="365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932">
        <f t="shared" si="4"/>
        <v>24.1</v>
      </c>
      <c r="BZ19" s="48">
        <f aca="true" t="shared" si="11" ref="BZ19:BZ27">SUM(BY19,S19)</f>
        <v>25.400000000000002</v>
      </c>
      <c r="CA19" s="49">
        <v>332.8</v>
      </c>
      <c r="CB19" s="49">
        <v>332.8</v>
      </c>
    </row>
    <row r="20" spans="2:80" ht="54" customHeight="1">
      <c r="B20" s="109" t="s">
        <v>134</v>
      </c>
      <c r="C20" s="275"/>
      <c r="D20" s="268"/>
      <c r="E20" s="268"/>
      <c r="F20" s="268">
        <v>0.1</v>
      </c>
      <c r="G20" s="268"/>
      <c r="H20" s="268"/>
      <c r="I20" s="268"/>
      <c r="J20" s="268"/>
      <c r="K20" s="268"/>
      <c r="L20" s="268"/>
      <c r="M20" s="268"/>
      <c r="N20" s="268"/>
      <c r="O20" s="467"/>
      <c r="P20" s="467"/>
      <c r="Q20" s="467"/>
      <c r="R20" s="467"/>
      <c r="S20" s="969">
        <f t="shared" si="3"/>
        <v>0.1</v>
      </c>
      <c r="T20" s="275"/>
      <c r="U20" s="267"/>
      <c r="V20" s="267"/>
      <c r="W20" s="46"/>
      <c r="X20" s="46"/>
      <c r="Y20" s="45"/>
      <c r="Z20" s="267">
        <v>0.2</v>
      </c>
      <c r="AA20" s="46"/>
      <c r="AB20" s="46"/>
      <c r="AC20" s="42"/>
      <c r="AD20" s="42"/>
      <c r="AE20" s="205">
        <v>0.5</v>
      </c>
      <c r="AF20" s="44"/>
      <c r="AG20" s="970"/>
      <c r="AH20" s="44"/>
      <c r="AI20" s="46"/>
      <c r="AJ20" s="970"/>
      <c r="AK20" s="44"/>
      <c r="AL20" s="46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6"/>
      <c r="AY20" s="45"/>
      <c r="AZ20" s="45"/>
      <c r="BA20" s="45"/>
      <c r="BB20" s="46"/>
      <c r="BC20" s="46"/>
      <c r="BD20" s="47"/>
      <c r="BE20" s="46"/>
      <c r="BF20" s="46"/>
      <c r="BG20" s="46"/>
      <c r="BH20" s="45"/>
      <c r="BI20" s="47"/>
      <c r="BJ20" s="42"/>
      <c r="BK20" s="42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971">
        <f t="shared" si="4"/>
        <v>0.7</v>
      </c>
      <c r="BZ20" s="48">
        <f t="shared" si="11"/>
        <v>0.7999999999999999</v>
      </c>
      <c r="CA20" s="286">
        <v>14.6</v>
      </c>
      <c r="CB20" s="286">
        <v>13</v>
      </c>
    </row>
    <row r="21" spans="2:80" ht="54" customHeight="1">
      <c r="B21" s="109" t="s">
        <v>243</v>
      </c>
      <c r="C21" s="275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467"/>
      <c r="P21" s="467"/>
      <c r="Q21" s="467"/>
      <c r="R21" s="467"/>
      <c r="S21" s="971">
        <f t="shared" si="3"/>
        <v>0</v>
      </c>
      <c r="T21" s="275"/>
      <c r="U21" s="267"/>
      <c r="V21" s="267"/>
      <c r="W21" s="46"/>
      <c r="X21" s="46">
        <v>3</v>
      </c>
      <c r="Y21" s="45"/>
      <c r="Z21" s="267"/>
      <c r="AA21" s="46"/>
      <c r="AB21" s="46"/>
      <c r="AC21" s="42"/>
      <c r="AD21" s="42"/>
      <c r="AE21" s="205">
        <v>3.5</v>
      </c>
      <c r="AF21" s="44"/>
      <c r="AG21" s="970"/>
      <c r="AH21" s="44"/>
      <c r="AI21" s="46"/>
      <c r="AJ21" s="970"/>
      <c r="AK21" s="44"/>
      <c r="AL21" s="46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6"/>
      <c r="AY21" s="45"/>
      <c r="AZ21" s="45"/>
      <c r="BA21" s="45"/>
      <c r="BB21" s="46"/>
      <c r="BC21" s="46"/>
      <c r="BD21" s="47"/>
      <c r="BE21" s="46"/>
      <c r="BF21" s="46"/>
      <c r="BG21" s="46"/>
      <c r="BH21" s="45"/>
      <c r="BI21" s="47"/>
      <c r="BJ21" s="42"/>
      <c r="BK21" s="42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>
        <v>2.5</v>
      </c>
      <c r="BY21" s="971">
        <f t="shared" si="4"/>
        <v>9</v>
      </c>
      <c r="BZ21" s="972">
        <f t="shared" si="11"/>
        <v>9</v>
      </c>
      <c r="CA21" s="340">
        <v>121</v>
      </c>
      <c r="CB21" s="340">
        <v>109</v>
      </c>
    </row>
    <row r="22" spans="2:80" ht="54" customHeight="1">
      <c r="B22" s="109" t="s">
        <v>689</v>
      </c>
      <c r="C22" s="275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467"/>
      <c r="P22" s="467"/>
      <c r="Q22" s="467"/>
      <c r="R22" s="467"/>
      <c r="S22" s="971">
        <f t="shared" si="3"/>
        <v>0</v>
      </c>
      <c r="T22" s="275"/>
      <c r="U22" s="267"/>
      <c r="V22" s="267"/>
      <c r="W22" s="46"/>
      <c r="X22" s="46"/>
      <c r="Y22" s="45"/>
      <c r="Z22" s="267"/>
      <c r="AA22" s="46"/>
      <c r="AB22" s="46"/>
      <c r="AC22" s="42"/>
      <c r="AD22" s="42"/>
      <c r="AE22" s="205">
        <v>1</v>
      </c>
      <c r="AF22" s="44"/>
      <c r="AG22" s="970"/>
      <c r="AH22" s="44"/>
      <c r="AI22" s="46"/>
      <c r="AJ22" s="970"/>
      <c r="AK22" s="44"/>
      <c r="AL22" s="46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6"/>
      <c r="AY22" s="45"/>
      <c r="AZ22" s="45"/>
      <c r="BA22" s="45"/>
      <c r="BB22" s="46"/>
      <c r="BC22" s="46"/>
      <c r="BD22" s="47"/>
      <c r="BE22" s="46"/>
      <c r="BF22" s="46"/>
      <c r="BG22" s="46"/>
      <c r="BH22" s="45"/>
      <c r="BI22" s="47"/>
      <c r="BJ22" s="42"/>
      <c r="BK22" s="42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971">
        <f t="shared" si="4"/>
        <v>1</v>
      </c>
      <c r="BZ22" s="48">
        <f t="shared" si="11"/>
        <v>1</v>
      </c>
      <c r="CA22" s="286">
        <v>13</v>
      </c>
      <c r="CB22" s="286">
        <v>12</v>
      </c>
    </row>
    <row r="23" spans="2:80" ht="54" customHeight="1">
      <c r="B23" s="109" t="s">
        <v>590</v>
      </c>
      <c r="C23" s="275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467"/>
      <c r="P23" s="467"/>
      <c r="Q23" s="467"/>
      <c r="R23" s="467"/>
      <c r="S23" s="971">
        <f t="shared" si="3"/>
        <v>0</v>
      </c>
      <c r="T23" s="275"/>
      <c r="U23" s="267"/>
      <c r="V23" s="267"/>
      <c r="W23" s="46"/>
      <c r="X23" s="46"/>
      <c r="Y23" s="45"/>
      <c r="Z23" s="267"/>
      <c r="AA23" s="46"/>
      <c r="AB23" s="46"/>
      <c r="AC23" s="42"/>
      <c r="AD23" s="42"/>
      <c r="AE23" s="205"/>
      <c r="AF23" s="44"/>
      <c r="AG23" s="970"/>
      <c r="AH23" s="44"/>
      <c r="AI23" s="46"/>
      <c r="AJ23" s="970"/>
      <c r="AK23" s="44"/>
      <c r="AL23" s="46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/>
      <c r="AY23" s="45"/>
      <c r="AZ23" s="45"/>
      <c r="BA23" s="45"/>
      <c r="BB23" s="46"/>
      <c r="BC23" s="46"/>
      <c r="BD23" s="47"/>
      <c r="BE23" s="46"/>
      <c r="BF23" s="46"/>
      <c r="BG23" s="46"/>
      <c r="BH23" s="45"/>
      <c r="BI23" s="47"/>
      <c r="BJ23" s="42"/>
      <c r="BK23" s="42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>
        <v>0.1</v>
      </c>
      <c r="BY23" s="971">
        <f t="shared" si="4"/>
        <v>0.1</v>
      </c>
      <c r="BZ23" s="972">
        <f t="shared" si="11"/>
        <v>0.1</v>
      </c>
      <c r="CA23" s="340">
        <v>1.3</v>
      </c>
      <c r="CB23" s="340">
        <v>1.2</v>
      </c>
    </row>
    <row r="24" spans="2:80" ht="54" customHeight="1">
      <c r="B24" s="109" t="s">
        <v>400</v>
      </c>
      <c r="C24" s="275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467"/>
      <c r="P24" s="467"/>
      <c r="Q24" s="467"/>
      <c r="R24" s="467"/>
      <c r="S24" s="971">
        <f t="shared" si="3"/>
        <v>0</v>
      </c>
      <c r="T24" s="275"/>
      <c r="U24" s="267"/>
      <c r="V24" s="267"/>
      <c r="W24" s="46"/>
      <c r="X24" s="46"/>
      <c r="Y24" s="45"/>
      <c r="Z24" s="267"/>
      <c r="AA24" s="46"/>
      <c r="AB24" s="46"/>
      <c r="AC24" s="42"/>
      <c r="AD24" s="42"/>
      <c r="AE24" s="205"/>
      <c r="AF24" s="44"/>
      <c r="AG24" s="970"/>
      <c r="AH24" s="44"/>
      <c r="AI24" s="46"/>
      <c r="AJ24" s="970"/>
      <c r="AK24" s="44"/>
      <c r="AL24" s="46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6"/>
      <c r="AY24" s="45"/>
      <c r="AZ24" s="45"/>
      <c r="BA24" s="45"/>
      <c r="BB24" s="46"/>
      <c r="BC24" s="46"/>
      <c r="BD24" s="47"/>
      <c r="BE24" s="46"/>
      <c r="BF24" s="46"/>
      <c r="BG24" s="46"/>
      <c r="BH24" s="45"/>
      <c r="BI24" s="47"/>
      <c r="BJ24" s="42"/>
      <c r="BK24" s="42"/>
      <c r="BL24" s="46">
        <v>0.8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971">
        <f t="shared" si="4"/>
        <v>0.8</v>
      </c>
      <c r="BZ24" s="48">
        <f t="shared" si="11"/>
        <v>0.8</v>
      </c>
      <c r="CA24" s="73">
        <v>2.1</v>
      </c>
      <c r="CB24" s="286">
        <v>2.1</v>
      </c>
    </row>
    <row r="25" spans="2:80" ht="54" customHeight="1">
      <c r="B25" s="109" t="s">
        <v>245</v>
      </c>
      <c r="C25" s="275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467"/>
      <c r="P25" s="467"/>
      <c r="Q25" s="467"/>
      <c r="R25" s="467"/>
      <c r="S25" s="68">
        <f t="shared" si="3"/>
        <v>0</v>
      </c>
      <c r="T25" s="275"/>
      <c r="U25" s="267"/>
      <c r="V25" s="267"/>
      <c r="W25" s="46"/>
      <c r="X25" s="46"/>
      <c r="Y25" s="45"/>
      <c r="Z25" s="267"/>
      <c r="AA25" s="46"/>
      <c r="AB25" s="46"/>
      <c r="AC25" s="42"/>
      <c r="AD25" s="42"/>
      <c r="AE25" s="205">
        <v>1</v>
      </c>
      <c r="AF25" s="44"/>
      <c r="AG25" s="970"/>
      <c r="AH25" s="44"/>
      <c r="AI25" s="46"/>
      <c r="AJ25" s="970"/>
      <c r="AK25" s="44"/>
      <c r="AL25" s="46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6"/>
      <c r="AY25" s="45"/>
      <c r="AZ25" s="45"/>
      <c r="BA25" s="45"/>
      <c r="BB25" s="46"/>
      <c r="BC25" s="46"/>
      <c r="BD25" s="47"/>
      <c r="BE25" s="46"/>
      <c r="BF25" s="46"/>
      <c r="BG25" s="46"/>
      <c r="BH25" s="45"/>
      <c r="BI25" s="47"/>
      <c r="BJ25" s="42">
        <v>2</v>
      </c>
      <c r="BK25" s="42"/>
      <c r="BL25" s="46">
        <v>3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68">
        <f t="shared" si="4"/>
        <v>6</v>
      </c>
      <c r="BZ25" s="48">
        <f t="shared" si="11"/>
        <v>6</v>
      </c>
      <c r="CA25" s="286">
        <v>30</v>
      </c>
      <c r="CB25" s="73">
        <v>27</v>
      </c>
    </row>
    <row r="26" spans="2:80" ht="54" customHeight="1">
      <c r="B26" s="62" t="s">
        <v>321</v>
      </c>
      <c r="C26" s="10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105"/>
      <c r="P26" s="105"/>
      <c r="Q26" s="105"/>
      <c r="R26" s="105"/>
      <c r="S26" s="68">
        <f t="shared" si="3"/>
        <v>0</v>
      </c>
      <c r="T26" s="106"/>
      <c r="U26" s="63"/>
      <c r="V26" s="63"/>
      <c r="W26" s="66"/>
      <c r="X26" s="66"/>
      <c r="Y26" s="70"/>
      <c r="Z26" s="63"/>
      <c r="AA26" s="66"/>
      <c r="AB26" s="66"/>
      <c r="AC26" s="67"/>
      <c r="AD26" s="67"/>
      <c r="AE26" s="211">
        <v>4</v>
      </c>
      <c r="AF26" s="69"/>
      <c r="AG26" s="960"/>
      <c r="AH26" s="69"/>
      <c r="AI26" s="66"/>
      <c r="AJ26" s="960"/>
      <c r="AK26" s="69"/>
      <c r="AL26" s="66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66"/>
      <c r="AY26" s="70"/>
      <c r="AZ26" s="70"/>
      <c r="BA26" s="70"/>
      <c r="BB26" s="66"/>
      <c r="BC26" s="66"/>
      <c r="BD26" s="71"/>
      <c r="BE26" s="66"/>
      <c r="BF26" s="66"/>
      <c r="BG26" s="66"/>
      <c r="BH26" s="70"/>
      <c r="BI26" s="71"/>
      <c r="BJ26" s="67"/>
      <c r="BK26" s="67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8">
        <f t="shared" si="4"/>
        <v>4</v>
      </c>
      <c r="BZ26" s="48">
        <f t="shared" si="11"/>
        <v>4</v>
      </c>
      <c r="CA26" s="95">
        <v>10</v>
      </c>
      <c r="CB26" s="95">
        <v>8</v>
      </c>
    </row>
    <row r="27" spans="2:80" ht="54" customHeight="1" thickBot="1">
      <c r="B27" s="50" t="s">
        <v>135</v>
      </c>
      <c r="C27" s="52">
        <f aca="true" t="shared" si="12" ref="C27:R27">SUM(C19:C26)</f>
        <v>0</v>
      </c>
      <c r="D27" s="53">
        <f t="shared" si="12"/>
        <v>0</v>
      </c>
      <c r="E27" s="53">
        <f t="shared" si="12"/>
        <v>0</v>
      </c>
      <c r="F27" s="53">
        <f t="shared" si="12"/>
        <v>1.1</v>
      </c>
      <c r="G27" s="53">
        <f t="shared" si="12"/>
        <v>0.3</v>
      </c>
      <c r="H27" s="53">
        <f t="shared" si="12"/>
        <v>0</v>
      </c>
      <c r="I27" s="53">
        <f t="shared" si="12"/>
        <v>0</v>
      </c>
      <c r="J27" s="53">
        <f t="shared" si="12"/>
        <v>0</v>
      </c>
      <c r="K27" s="53">
        <f t="shared" si="12"/>
        <v>0</v>
      </c>
      <c r="L27" s="53">
        <f t="shared" si="12"/>
        <v>0</v>
      </c>
      <c r="M27" s="53">
        <f t="shared" si="12"/>
        <v>0</v>
      </c>
      <c r="N27" s="53">
        <f t="shared" si="12"/>
        <v>0</v>
      </c>
      <c r="O27" s="53">
        <f t="shared" si="12"/>
        <v>0</v>
      </c>
      <c r="P27" s="53">
        <f t="shared" si="12"/>
        <v>0</v>
      </c>
      <c r="Q27" s="53">
        <f t="shared" si="12"/>
        <v>0</v>
      </c>
      <c r="R27" s="51">
        <f t="shared" si="12"/>
        <v>0</v>
      </c>
      <c r="S27" s="944">
        <f t="shared" si="3"/>
        <v>1.4000000000000001</v>
      </c>
      <c r="T27" s="941">
        <f aca="true" t="shared" si="13" ref="T27:AY27">SUM(T19:T26)</f>
        <v>0</v>
      </c>
      <c r="U27" s="942">
        <f t="shared" si="13"/>
        <v>0</v>
      </c>
      <c r="V27" s="942">
        <f t="shared" si="13"/>
        <v>0</v>
      </c>
      <c r="W27" s="942">
        <f t="shared" si="13"/>
        <v>0</v>
      </c>
      <c r="X27" s="942">
        <f t="shared" si="13"/>
        <v>7.2</v>
      </c>
      <c r="Y27" s="942">
        <f t="shared" si="13"/>
        <v>0</v>
      </c>
      <c r="Z27" s="942">
        <f t="shared" si="13"/>
        <v>2</v>
      </c>
      <c r="AA27" s="942">
        <f t="shared" si="13"/>
        <v>0</v>
      </c>
      <c r="AB27" s="942">
        <f t="shared" si="13"/>
        <v>0</v>
      </c>
      <c r="AC27" s="942">
        <f t="shared" si="13"/>
        <v>0</v>
      </c>
      <c r="AD27" s="942">
        <f t="shared" si="13"/>
        <v>0</v>
      </c>
      <c r="AE27" s="943">
        <f t="shared" si="13"/>
        <v>28.1</v>
      </c>
      <c r="AF27" s="941">
        <f t="shared" si="13"/>
        <v>0</v>
      </c>
      <c r="AG27" s="943">
        <f t="shared" si="13"/>
        <v>0</v>
      </c>
      <c r="AH27" s="941">
        <f t="shared" si="13"/>
        <v>0</v>
      </c>
      <c r="AI27" s="942">
        <f t="shared" si="13"/>
        <v>0</v>
      </c>
      <c r="AJ27" s="943">
        <f t="shared" si="13"/>
        <v>0</v>
      </c>
      <c r="AK27" s="941">
        <f t="shared" si="13"/>
        <v>0</v>
      </c>
      <c r="AL27" s="942">
        <f t="shared" si="13"/>
        <v>0</v>
      </c>
      <c r="AM27" s="942">
        <f t="shared" si="13"/>
        <v>0</v>
      </c>
      <c r="AN27" s="942">
        <f t="shared" si="13"/>
        <v>0</v>
      </c>
      <c r="AO27" s="942">
        <f t="shared" si="13"/>
        <v>0</v>
      </c>
      <c r="AP27" s="942">
        <f t="shared" si="13"/>
        <v>0</v>
      </c>
      <c r="AQ27" s="942">
        <f t="shared" si="13"/>
        <v>0</v>
      </c>
      <c r="AR27" s="942">
        <f t="shared" si="13"/>
        <v>0</v>
      </c>
      <c r="AS27" s="942">
        <f t="shared" si="13"/>
        <v>0</v>
      </c>
      <c r="AT27" s="942">
        <f t="shared" si="13"/>
        <v>0</v>
      </c>
      <c r="AU27" s="942">
        <f t="shared" si="13"/>
        <v>0</v>
      </c>
      <c r="AV27" s="942">
        <f t="shared" si="13"/>
        <v>0</v>
      </c>
      <c r="AW27" s="942">
        <f t="shared" si="13"/>
        <v>0</v>
      </c>
      <c r="AX27" s="942">
        <f t="shared" si="13"/>
        <v>0</v>
      </c>
      <c r="AY27" s="942">
        <f t="shared" si="13"/>
        <v>0</v>
      </c>
      <c r="AZ27" s="942">
        <f aca="true" t="shared" si="14" ref="AZ27:BX27">SUM(AZ19:AZ26)</f>
        <v>0</v>
      </c>
      <c r="BA27" s="942">
        <f t="shared" si="14"/>
        <v>0</v>
      </c>
      <c r="BB27" s="942">
        <f t="shared" si="14"/>
        <v>0</v>
      </c>
      <c r="BC27" s="942">
        <f t="shared" si="14"/>
        <v>0</v>
      </c>
      <c r="BD27" s="942">
        <f t="shared" si="14"/>
        <v>0</v>
      </c>
      <c r="BE27" s="942">
        <f t="shared" si="14"/>
        <v>0</v>
      </c>
      <c r="BF27" s="942">
        <f t="shared" si="14"/>
        <v>0</v>
      </c>
      <c r="BG27" s="942">
        <f t="shared" si="14"/>
        <v>0</v>
      </c>
      <c r="BH27" s="942">
        <f t="shared" si="14"/>
        <v>0</v>
      </c>
      <c r="BI27" s="942">
        <f t="shared" si="14"/>
        <v>0</v>
      </c>
      <c r="BJ27" s="942">
        <f t="shared" si="14"/>
        <v>2</v>
      </c>
      <c r="BK27" s="942">
        <f t="shared" si="14"/>
        <v>0</v>
      </c>
      <c r="BL27" s="942">
        <f t="shared" si="14"/>
        <v>3.8</v>
      </c>
      <c r="BM27" s="942">
        <f t="shared" si="14"/>
        <v>0</v>
      </c>
      <c r="BN27" s="942">
        <f t="shared" si="14"/>
        <v>0</v>
      </c>
      <c r="BO27" s="942">
        <f t="shared" si="14"/>
        <v>0</v>
      </c>
      <c r="BP27" s="942">
        <f t="shared" si="14"/>
        <v>0</v>
      </c>
      <c r="BQ27" s="942">
        <f t="shared" si="14"/>
        <v>0</v>
      </c>
      <c r="BR27" s="942">
        <f t="shared" si="14"/>
        <v>0</v>
      </c>
      <c r="BS27" s="942">
        <f t="shared" si="14"/>
        <v>0</v>
      </c>
      <c r="BT27" s="942">
        <f t="shared" si="14"/>
        <v>0</v>
      </c>
      <c r="BU27" s="942">
        <f t="shared" si="14"/>
        <v>0</v>
      </c>
      <c r="BV27" s="942">
        <f t="shared" si="14"/>
        <v>0</v>
      </c>
      <c r="BW27" s="942">
        <f t="shared" si="14"/>
        <v>0</v>
      </c>
      <c r="BX27" s="942">
        <f t="shared" si="14"/>
        <v>2.6</v>
      </c>
      <c r="BY27" s="944">
        <f t="shared" si="4"/>
        <v>45.699999999999996</v>
      </c>
      <c r="BZ27" s="54">
        <f t="shared" si="11"/>
        <v>47.099999999999994</v>
      </c>
      <c r="CA27" s="55">
        <f>SUM(CA19:CA26)</f>
        <v>524.8000000000001</v>
      </c>
      <c r="CB27" s="55">
        <f>SUM(CB19:CB26)</f>
        <v>505.1</v>
      </c>
    </row>
    <row r="28" spans="2:80" s="58" customFormat="1" ht="54" customHeight="1">
      <c r="B28" s="75" t="s">
        <v>401</v>
      </c>
      <c r="C28" s="131"/>
      <c r="D28" s="78"/>
      <c r="E28" s="78"/>
      <c r="F28" s="78"/>
      <c r="G28" s="78">
        <v>0.6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6"/>
      <c r="S28" s="940">
        <v>0.6</v>
      </c>
      <c r="T28" s="97">
        <v>0.1</v>
      </c>
      <c r="U28" s="81"/>
      <c r="V28" s="81"/>
      <c r="W28" s="81"/>
      <c r="X28" s="81">
        <v>3.3</v>
      </c>
      <c r="Y28" s="81"/>
      <c r="Z28" s="81">
        <v>1.2</v>
      </c>
      <c r="AA28" s="81"/>
      <c r="AB28" s="81"/>
      <c r="AC28" s="81"/>
      <c r="AD28" s="81"/>
      <c r="AE28" s="973">
        <v>11.3</v>
      </c>
      <c r="AF28" s="97"/>
      <c r="AG28" s="973"/>
      <c r="AH28" s="97"/>
      <c r="AI28" s="81"/>
      <c r="AJ28" s="973"/>
      <c r="AK28" s="97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>
        <v>2</v>
      </c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974">
        <v>17.9</v>
      </c>
      <c r="BZ28" s="975">
        <v>18.5</v>
      </c>
      <c r="CA28" s="349">
        <v>81.5</v>
      </c>
      <c r="CB28" s="349">
        <v>50.8</v>
      </c>
    </row>
    <row r="29" spans="2:80" s="58" customFormat="1" ht="54" customHeight="1">
      <c r="B29" s="75" t="s">
        <v>154</v>
      </c>
      <c r="C29" s="13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6"/>
      <c r="S29" s="974">
        <v>0</v>
      </c>
      <c r="T29" s="97"/>
      <c r="U29" s="81"/>
      <c r="V29" s="81"/>
      <c r="W29" s="81"/>
      <c r="X29" s="81"/>
      <c r="Y29" s="81"/>
      <c r="Z29" s="81">
        <v>0.1</v>
      </c>
      <c r="AA29" s="81"/>
      <c r="AB29" s="81"/>
      <c r="AC29" s="81"/>
      <c r="AD29" s="81"/>
      <c r="AE29" s="973">
        <v>1.6</v>
      </c>
      <c r="AF29" s="97"/>
      <c r="AG29" s="973"/>
      <c r="AH29" s="97"/>
      <c r="AI29" s="81"/>
      <c r="AJ29" s="973"/>
      <c r="AK29" s="97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974">
        <v>1.7</v>
      </c>
      <c r="BZ29" s="976">
        <v>1.7</v>
      </c>
      <c r="CA29" s="385">
        <v>14.5</v>
      </c>
      <c r="CB29" s="349">
        <v>13.8</v>
      </c>
    </row>
    <row r="30" spans="2:80" s="58" customFormat="1" ht="54" customHeight="1" thickBot="1">
      <c r="B30" s="50" t="s">
        <v>155</v>
      </c>
      <c r="C30" s="126">
        <f aca="true" t="shared" si="15" ref="C30:Y30">SUM(C28)</f>
        <v>0</v>
      </c>
      <c r="D30" s="53">
        <f t="shared" si="15"/>
        <v>0</v>
      </c>
      <c r="E30" s="53">
        <f t="shared" si="15"/>
        <v>0</v>
      </c>
      <c r="F30" s="53">
        <f t="shared" si="15"/>
        <v>0</v>
      </c>
      <c r="G30" s="53">
        <f t="shared" si="15"/>
        <v>0.6</v>
      </c>
      <c r="H30" s="53">
        <f t="shared" si="15"/>
        <v>0</v>
      </c>
      <c r="I30" s="53">
        <f t="shared" si="15"/>
        <v>0</v>
      </c>
      <c r="J30" s="53">
        <f t="shared" si="15"/>
        <v>0</v>
      </c>
      <c r="K30" s="53">
        <f t="shared" si="15"/>
        <v>0</v>
      </c>
      <c r="L30" s="53">
        <f t="shared" si="15"/>
        <v>0</v>
      </c>
      <c r="M30" s="53">
        <f t="shared" si="15"/>
        <v>0</v>
      </c>
      <c r="N30" s="53">
        <f t="shared" si="15"/>
        <v>0</v>
      </c>
      <c r="O30" s="53">
        <f t="shared" si="15"/>
        <v>0</v>
      </c>
      <c r="P30" s="53">
        <f t="shared" si="15"/>
        <v>0</v>
      </c>
      <c r="Q30" s="53">
        <f t="shared" si="15"/>
        <v>0</v>
      </c>
      <c r="R30" s="53">
        <f t="shared" si="15"/>
        <v>0</v>
      </c>
      <c r="S30" s="209">
        <f t="shared" si="15"/>
        <v>0.6</v>
      </c>
      <c r="T30" s="126">
        <f t="shared" si="15"/>
        <v>0.1</v>
      </c>
      <c r="U30" s="53">
        <f t="shared" si="15"/>
        <v>0</v>
      </c>
      <c r="V30" s="53">
        <f t="shared" si="15"/>
        <v>0</v>
      </c>
      <c r="W30" s="53">
        <f t="shared" si="15"/>
        <v>0</v>
      </c>
      <c r="X30" s="53">
        <f t="shared" si="15"/>
        <v>3.3</v>
      </c>
      <c r="Y30" s="53">
        <f t="shared" si="15"/>
        <v>0</v>
      </c>
      <c r="Z30" s="53">
        <f>SUM(Z28:Z29)</f>
        <v>1.3</v>
      </c>
      <c r="AA30" s="53">
        <f>SUM(AA28)</f>
        <v>0</v>
      </c>
      <c r="AB30" s="53">
        <f>SUM(AB28)</f>
        <v>0</v>
      </c>
      <c r="AC30" s="53">
        <f>SUM(AC28)</f>
        <v>0</v>
      </c>
      <c r="AD30" s="53">
        <f>SUM(AD28)</f>
        <v>0</v>
      </c>
      <c r="AE30" s="209">
        <f>SUM(AE28:AE29)</f>
        <v>12.9</v>
      </c>
      <c r="AF30" s="126">
        <f aca="true" t="shared" si="16" ref="AF30:BX30">SUM(AF28)</f>
        <v>0</v>
      </c>
      <c r="AG30" s="209">
        <f t="shared" si="16"/>
        <v>0</v>
      </c>
      <c r="AH30" s="126">
        <f t="shared" si="16"/>
        <v>0</v>
      </c>
      <c r="AI30" s="53">
        <f t="shared" si="16"/>
        <v>0</v>
      </c>
      <c r="AJ30" s="209">
        <f t="shared" si="16"/>
        <v>0</v>
      </c>
      <c r="AK30" s="126">
        <f t="shared" si="16"/>
        <v>0</v>
      </c>
      <c r="AL30" s="53">
        <f t="shared" si="16"/>
        <v>0</v>
      </c>
      <c r="AM30" s="53">
        <f t="shared" si="16"/>
        <v>0</v>
      </c>
      <c r="AN30" s="53">
        <f t="shared" si="16"/>
        <v>0</v>
      </c>
      <c r="AO30" s="53">
        <f t="shared" si="16"/>
        <v>0</v>
      </c>
      <c r="AP30" s="53">
        <f t="shared" si="16"/>
        <v>0</v>
      </c>
      <c r="AQ30" s="53">
        <f t="shared" si="16"/>
        <v>0</v>
      </c>
      <c r="AR30" s="53">
        <f t="shared" si="16"/>
        <v>0</v>
      </c>
      <c r="AS30" s="53">
        <f t="shared" si="16"/>
        <v>0</v>
      </c>
      <c r="AT30" s="53">
        <f t="shared" si="16"/>
        <v>0</v>
      </c>
      <c r="AU30" s="53">
        <f t="shared" si="16"/>
        <v>0</v>
      </c>
      <c r="AV30" s="53">
        <f t="shared" si="16"/>
        <v>0</v>
      </c>
      <c r="AW30" s="53">
        <f t="shared" si="16"/>
        <v>0</v>
      </c>
      <c r="AX30" s="53">
        <f t="shared" si="16"/>
        <v>2</v>
      </c>
      <c r="AY30" s="53">
        <f t="shared" si="16"/>
        <v>0</v>
      </c>
      <c r="AZ30" s="53">
        <f t="shared" si="16"/>
        <v>0</v>
      </c>
      <c r="BA30" s="53">
        <f t="shared" si="16"/>
        <v>0</v>
      </c>
      <c r="BB30" s="53">
        <f t="shared" si="16"/>
        <v>0</v>
      </c>
      <c r="BC30" s="53">
        <f t="shared" si="16"/>
        <v>0</v>
      </c>
      <c r="BD30" s="53">
        <f t="shared" si="16"/>
        <v>0</v>
      </c>
      <c r="BE30" s="53">
        <f t="shared" si="16"/>
        <v>0</v>
      </c>
      <c r="BF30" s="53">
        <f t="shared" si="16"/>
        <v>0</v>
      </c>
      <c r="BG30" s="53">
        <f t="shared" si="16"/>
        <v>0</v>
      </c>
      <c r="BH30" s="53">
        <f t="shared" si="16"/>
        <v>0</v>
      </c>
      <c r="BI30" s="53">
        <f t="shared" si="16"/>
        <v>0</v>
      </c>
      <c r="BJ30" s="53">
        <f t="shared" si="16"/>
        <v>0</v>
      </c>
      <c r="BK30" s="53">
        <f t="shared" si="16"/>
        <v>0</v>
      </c>
      <c r="BL30" s="53">
        <f t="shared" si="16"/>
        <v>0</v>
      </c>
      <c r="BM30" s="53">
        <f t="shared" si="16"/>
        <v>0</v>
      </c>
      <c r="BN30" s="53">
        <f t="shared" si="16"/>
        <v>0</v>
      </c>
      <c r="BO30" s="53">
        <f t="shared" si="16"/>
        <v>0</v>
      </c>
      <c r="BP30" s="53">
        <f t="shared" si="16"/>
        <v>0</v>
      </c>
      <c r="BQ30" s="53">
        <f t="shared" si="16"/>
        <v>0</v>
      </c>
      <c r="BR30" s="53">
        <f t="shared" si="16"/>
        <v>0</v>
      </c>
      <c r="BS30" s="53">
        <f t="shared" si="16"/>
        <v>0</v>
      </c>
      <c r="BT30" s="53">
        <f t="shared" si="16"/>
        <v>0</v>
      </c>
      <c r="BU30" s="53">
        <f t="shared" si="16"/>
        <v>0</v>
      </c>
      <c r="BV30" s="53">
        <f t="shared" si="16"/>
        <v>0</v>
      </c>
      <c r="BW30" s="53">
        <f t="shared" si="16"/>
        <v>0</v>
      </c>
      <c r="BX30" s="53">
        <f t="shared" si="16"/>
        <v>0</v>
      </c>
      <c r="BY30" s="209">
        <f>SUM(BY28:BY29)</f>
        <v>19.599999999999998</v>
      </c>
      <c r="BZ30" s="177">
        <f>SUM(BZ28:BZ29)</f>
        <v>20.2</v>
      </c>
      <c r="CA30" s="177">
        <f>SUM(CA28:CA29)</f>
        <v>96</v>
      </c>
      <c r="CB30" s="120">
        <f>SUM(CB28:CB29)</f>
        <v>64.6</v>
      </c>
    </row>
    <row r="31" spans="2:80" ht="54" customHeight="1">
      <c r="B31" s="37" t="s">
        <v>127</v>
      </c>
      <c r="C31" s="1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0"/>
      <c r="P31" s="460"/>
      <c r="Q31" s="460"/>
      <c r="R31" s="460"/>
      <c r="S31" s="929">
        <f>SUM(C31:R31)</f>
        <v>0</v>
      </c>
      <c r="T31" s="124">
        <v>0.5</v>
      </c>
      <c r="U31" s="38"/>
      <c r="V31" s="38"/>
      <c r="W31" s="41"/>
      <c r="X31" s="41"/>
      <c r="Y31" s="366"/>
      <c r="Z31" s="38"/>
      <c r="AA31" s="41"/>
      <c r="AB31" s="41"/>
      <c r="AC31" s="365"/>
      <c r="AD31" s="365"/>
      <c r="AE31" s="363">
        <v>5</v>
      </c>
      <c r="AF31" s="362"/>
      <c r="AG31" s="930"/>
      <c r="AH31" s="362"/>
      <c r="AI31" s="41"/>
      <c r="AJ31" s="930"/>
      <c r="AK31" s="362">
        <v>0.5</v>
      </c>
      <c r="AL31" s="41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41"/>
      <c r="AY31" s="366"/>
      <c r="AZ31" s="366"/>
      <c r="BA31" s="366">
        <v>0.5</v>
      </c>
      <c r="BB31" s="41"/>
      <c r="BC31" s="41"/>
      <c r="BD31" s="931"/>
      <c r="BE31" s="41"/>
      <c r="BF31" s="41"/>
      <c r="BG31" s="41"/>
      <c r="BH31" s="366"/>
      <c r="BI31" s="931"/>
      <c r="BJ31" s="365"/>
      <c r="BK31" s="365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929">
        <f>SUM(T31:BX31)</f>
        <v>6.5</v>
      </c>
      <c r="BZ31" s="48">
        <f>SUM(BY31,S31)</f>
        <v>6.5</v>
      </c>
      <c r="CA31" s="49">
        <v>9</v>
      </c>
      <c r="CB31" s="49">
        <v>6</v>
      </c>
    </row>
    <row r="32" spans="2:80" ht="54" customHeight="1">
      <c r="B32" s="109" t="s">
        <v>502</v>
      </c>
      <c r="C32" s="275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467"/>
      <c r="P32" s="467"/>
      <c r="Q32" s="467"/>
      <c r="R32" s="467"/>
      <c r="S32" s="68">
        <f>SUM(C32:R32)</f>
        <v>0</v>
      </c>
      <c r="T32" s="275"/>
      <c r="U32" s="267"/>
      <c r="V32" s="267"/>
      <c r="W32" s="46"/>
      <c r="X32" s="46"/>
      <c r="Y32" s="45"/>
      <c r="Z32" s="267"/>
      <c r="AA32" s="46"/>
      <c r="AB32" s="46"/>
      <c r="AC32" s="42"/>
      <c r="AD32" s="42"/>
      <c r="AE32" s="205">
        <v>0.4</v>
      </c>
      <c r="AF32" s="44"/>
      <c r="AG32" s="970"/>
      <c r="AH32" s="44"/>
      <c r="AI32" s="46"/>
      <c r="AJ32" s="970"/>
      <c r="AK32" s="44"/>
      <c r="AL32" s="46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6"/>
      <c r="AY32" s="45"/>
      <c r="AZ32" s="45"/>
      <c r="BA32" s="45"/>
      <c r="BB32" s="46"/>
      <c r="BC32" s="46"/>
      <c r="BD32" s="47"/>
      <c r="BE32" s="46"/>
      <c r="BF32" s="46"/>
      <c r="BG32" s="46"/>
      <c r="BH32" s="45"/>
      <c r="BI32" s="47"/>
      <c r="BJ32" s="42"/>
      <c r="BK32" s="42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68">
        <f>SUM(T32:BX32)</f>
        <v>0.4</v>
      </c>
      <c r="BZ32" s="48">
        <f>SUM(BY32,S32)</f>
        <v>0.4</v>
      </c>
      <c r="CA32" s="286">
        <v>8</v>
      </c>
      <c r="CB32" s="73">
        <v>6.4</v>
      </c>
    </row>
    <row r="33" spans="2:80" ht="54" customHeight="1">
      <c r="B33" s="109" t="s">
        <v>246</v>
      </c>
      <c r="C33" s="275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467"/>
      <c r="P33" s="467"/>
      <c r="Q33" s="467"/>
      <c r="R33" s="467"/>
      <c r="S33" s="68">
        <f>SUM(C33:R33)</f>
        <v>0</v>
      </c>
      <c r="T33" s="275"/>
      <c r="U33" s="267"/>
      <c r="V33" s="267"/>
      <c r="W33" s="46"/>
      <c r="X33" s="46"/>
      <c r="Y33" s="45"/>
      <c r="Z33" s="267"/>
      <c r="AA33" s="46"/>
      <c r="AB33" s="46"/>
      <c r="AC33" s="42"/>
      <c r="AD33" s="42"/>
      <c r="AE33" s="205">
        <v>2.1</v>
      </c>
      <c r="AF33" s="44"/>
      <c r="AG33" s="970"/>
      <c r="AH33" s="44"/>
      <c r="AI33" s="46"/>
      <c r="AJ33" s="970"/>
      <c r="AK33" s="44"/>
      <c r="AL33" s="46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6"/>
      <c r="AY33" s="45"/>
      <c r="AZ33" s="45"/>
      <c r="BA33" s="45"/>
      <c r="BB33" s="46"/>
      <c r="BC33" s="46"/>
      <c r="BD33" s="47"/>
      <c r="BE33" s="46"/>
      <c r="BF33" s="46"/>
      <c r="BG33" s="46"/>
      <c r="BH33" s="45"/>
      <c r="BI33" s="47"/>
      <c r="BJ33" s="42"/>
      <c r="BK33" s="42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969">
        <f>SUM(T33:BX33)</f>
        <v>2.1</v>
      </c>
      <c r="BZ33" s="48">
        <f>SUM(BY33,S33)</f>
        <v>2.1</v>
      </c>
      <c r="CA33" s="338">
        <v>4</v>
      </c>
      <c r="CB33" s="276">
        <v>3.5</v>
      </c>
    </row>
    <row r="34" spans="2:80" ht="54" customHeight="1">
      <c r="B34" s="109" t="s">
        <v>327</v>
      </c>
      <c r="C34" s="275"/>
      <c r="D34" s="268"/>
      <c r="E34" s="268"/>
      <c r="F34" s="268">
        <v>0.4</v>
      </c>
      <c r="G34" s="268"/>
      <c r="H34" s="268"/>
      <c r="I34" s="268"/>
      <c r="J34" s="268"/>
      <c r="K34" s="268"/>
      <c r="L34" s="268"/>
      <c r="M34" s="268"/>
      <c r="N34" s="268"/>
      <c r="O34" s="467"/>
      <c r="P34" s="467"/>
      <c r="Q34" s="467"/>
      <c r="R34" s="467"/>
      <c r="S34" s="68">
        <f>SUM(C34:R34)</f>
        <v>0.4</v>
      </c>
      <c r="T34" s="275">
        <v>0.1</v>
      </c>
      <c r="U34" s="267"/>
      <c r="V34" s="267"/>
      <c r="W34" s="46"/>
      <c r="X34" s="46">
        <v>0.5</v>
      </c>
      <c r="Y34" s="45"/>
      <c r="Z34" s="267">
        <v>0.4</v>
      </c>
      <c r="AA34" s="46"/>
      <c r="AB34" s="46"/>
      <c r="AC34" s="42"/>
      <c r="AD34" s="42"/>
      <c r="AE34" s="205">
        <v>4.8</v>
      </c>
      <c r="AF34" s="44"/>
      <c r="AG34" s="970"/>
      <c r="AH34" s="44"/>
      <c r="AI34" s="46"/>
      <c r="AJ34" s="970"/>
      <c r="AK34" s="44"/>
      <c r="AL34" s="46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6"/>
      <c r="AY34" s="45"/>
      <c r="AZ34" s="45"/>
      <c r="BA34" s="45">
        <v>2</v>
      </c>
      <c r="BB34" s="46"/>
      <c r="BC34" s="46"/>
      <c r="BD34" s="47"/>
      <c r="BE34" s="46"/>
      <c r="BF34" s="46"/>
      <c r="BG34" s="46"/>
      <c r="BH34" s="45"/>
      <c r="BI34" s="47"/>
      <c r="BJ34" s="42"/>
      <c r="BK34" s="42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>
        <v>0.3</v>
      </c>
      <c r="BY34" s="971">
        <f>SUM(T34:BX34)</f>
        <v>8.1</v>
      </c>
      <c r="BZ34" s="48">
        <f>SUM(BY34,S34)</f>
        <v>8.5</v>
      </c>
      <c r="CA34" s="338">
        <v>120</v>
      </c>
      <c r="CB34" s="276">
        <v>120</v>
      </c>
    </row>
    <row r="35" spans="2:80" ht="54" customHeight="1" thickBot="1">
      <c r="B35" s="75" t="s">
        <v>128</v>
      </c>
      <c r="C35" s="131">
        <f aca="true" t="shared" si="17" ref="C35:R35">SUM(C31:C34)</f>
        <v>0</v>
      </c>
      <c r="D35" s="78">
        <f t="shared" si="17"/>
        <v>0</v>
      </c>
      <c r="E35" s="78">
        <f t="shared" si="17"/>
        <v>0</v>
      </c>
      <c r="F35" s="78">
        <f t="shared" si="17"/>
        <v>0.4</v>
      </c>
      <c r="G35" s="78">
        <f t="shared" si="17"/>
        <v>0</v>
      </c>
      <c r="H35" s="78">
        <f t="shared" si="17"/>
        <v>0</v>
      </c>
      <c r="I35" s="78">
        <f t="shared" si="17"/>
        <v>0</v>
      </c>
      <c r="J35" s="78">
        <f t="shared" si="17"/>
        <v>0</v>
      </c>
      <c r="K35" s="78">
        <f t="shared" si="17"/>
        <v>0</v>
      </c>
      <c r="L35" s="78">
        <f t="shared" si="17"/>
        <v>0</v>
      </c>
      <c r="M35" s="78">
        <f t="shared" si="17"/>
        <v>0</v>
      </c>
      <c r="N35" s="78">
        <f t="shared" si="17"/>
        <v>0</v>
      </c>
      <c r="O35" s="78">
        <f t="shared" si="17"/>
        <v>0</v>
      </c>
      <c r="P35" s="78">
        <f t="shared" si="17"/>
        <v>0</v>
      </c>
      <c r="Q35" s="78">
        <f t="shared" si="17"/>
        <v>0</v>
      </c>
      <c r="R35" s="76">
        <f t="shared" si="17"/>
        <v>0</v>
      </c>
      <c r="S35" s="971">
        <f>SUM(C35:R35)</f>
        <v>0.4</v>
      </c>
      <c r="T35" s="218">
        <f aca="true" t="shared" si="18" ref="T35:AY35">SUM(T31:T34)</f>
        <v>0.6</v>
      </c>
      <c r="U35" s="89">
        <f t="shared" si="18"/>
        <v>0</v>
      </c>
      <c r="V35" s="89">
        <f t="shared" si="18"/>
        <v>0</v>
      </c>
      <c r="W35" s="89">
        <f t="shared" si="18"/>
        <v>0</v>
      </c>
      <c r="X35" s="89">
        <f t="shared" si="18"/>
        <v>0.5</v>
      </c>
      <c r="Y35" s="89">
        <f t="shared" si="18"/>
        <v>0</v>
      </c>
      <c r="Z35" s="89">
        <f t="shared" si="18"/>
        <v>0.4</v>
      </c>
      <c r="AA35" s="89">
        <f t="shared" si="18"/>
        <v>0</v>
      </c>
      <c r="AB35" s="89">
        <f t="shared" si="18"/>
        <v>0</v>
      </c>
      <c r="AC35" s="89">
        <f t="shared" si="18"/>
        <v>0</v>
      </c>
      <c r="AD35" s="89">
        <f t="shared" si="18"/>
        <v>0</v>
      </c>
      <c r="AE35" s="977">
        <f t="shared" si="18"/>
        <v>12.3</v>
      </c>
      <c r="AF35" s="218">
        <f t="shared" si="18"/>
        <v>0</v>
      </c>
      <c r="AG35" s="977">
        <f t="shared" si="18"/>
        <v>0</v>
      </c>
      <c r="AH35" s="218">
        <f t="shared" si="18"/>
        <v>0</v>
      </c>
      <c r="AI35" s="89">
        <f t="shared" si="18"/>
        <v>0</v>
      </c>
      <c r="AJ35" s="977">
        <f t="shared" si="18"/>
        <v>0</v>
      </c>
      <c r="AK35" s="218">
        <f t="shared" si="18"/>
        <v>0.5</v>
      </c>
      <c r="AL35" s="89">
        <f t="shared" si="18"/>
        <v>0</v>
      </c>
      <c r="AM35" s="89">
        <f t="shared" si="18"/>
        <v>0</v>
      </c>
      <c r="AN35" s="89">
        <f t="shared" si="18"/>
        <v>0</v>
      </c>
      <c r="AO35" s="89">
        <f t="shared" si="18"/>
        <v>0</v>
      </c>
      <c r="AP35" s="89">
        <f t="shared" si="18"/>
        <v>0</v>
      </c>
      <c r="AQ35" s="89">
        <f t="shared" si="18"/>
        <v>0</v>
      </c>
      <c r="AR35" s="89">
        <f t="shared" si="18"/>
        <v>0</v>
      </c>
      <c r="AS35" s="89">
        <f t="shared" si="18"/>
        <v>0</v>
      </c>
      <c r="AT35" s="89">
        <f t="shared" si="18"/>
        <v>0</v>
      </c>
      <c r="AU35" s="89">
        <f t="shared" si="18"/>
        <v>0</v>
      </c>
      <c r="AV35" s="89">
        <f t="shared" si="18"/>
        <v>0</v>
      </c>
      <c r="AW35" s="89">
        <f t="shared" si="18"/>
        <v>0</v>
      </c>
      <c r="AX35" s="89">
        <f t="shared" si="18"/>
        <v>0</v>
      </c>
      <c r="AY35" s="89">
        <f t="shared" si="18"/>
        <v>0</v>
      </c>
      <c r="AZ35" s="89">
        <f aca="true" t="shared" si="19" ref="AZ35:BX35">SUM(AZ31:AZ34)</f>
        <v>0</v>
      </c>
      <c r="BA35" s="89">
        <f t="shared" si="19"/>
        <v>2.5</v>
      </c>
      <c r="BB35" s="89">
        <f t="shared" si="19"/>
        <v>0</v>
      </c>
      <c r="BC35" s="89">
        <f t="shared" si="19"/>
        <v>0</v>
      </c>
      <c r="BD35" s="89">
        <f t="shared" si="19"/>
        <v>0</v>
      </c>
      <c r="BE35" s="89">
        <f t="shared" si="19"/>
        <v>0</v>
      </c>
      <c r="BF35" s="89">
        <f t="shared" si="19"/>
        <v>0</v>
      </c>
      <c r="BG35" s="89">
        <f t="shared" si="19"/>
        <v>0</v>
      </c>
      <c r="BH35" s="89">
        <f t="shared" si="19"/>
        <v>0</v>
      </c>
      <c r="BI35" s="89">
        <f t="shared" si="19"/>
        <v>0</v>
      </c>
      <c r="BJ35" s="89">
        <f t="shared" si="19"/>
        <v>0</v>
      </c>
      <c r="BK35" s="89">
        <f t="shared" si="19"/>
        <v>0</v>
      </c>
      <c r="BL35" s="89">
        <f t="shared" si="19"/>
        <v>0</v>
      </c>
      <c r="BM35" s="89">
        <f t="shared" si="19"/>
        <v>0</v>
      </c>
      <c r="BN35" s="89">
        <f t="shared" si="19"/>
        <v>0</v>
      </c>
      <c r="BO35" s="89">
        <f t="shared" si="19"/>
        <v>0</v>
      </c>
      <c r="BP35" s="89">
        <f t="shared" si="19"/>
        <v>0</v>
      </c>
      <c r="BQ35" s="89">
        <f t="shared" si="19"/>
        <v>0</v>
      </c>
      <c r="BR35" s="89">
        <f t="shared" si="19"/>
        <v>0</v>
      </c>
      <c r="BS35" s="89">
        <f t="shared" si="19"/>
        <v>0</v>
      </c>
      <c r="BT35" s="89">
        <f t="shared" si="19"/>
        <v>0</v>
      </c>
      <c r="BU35" s="89">
        <f t="shared" si="19"/>
        <v>0</v>
      </c>
      <c r="BV35" s="89">
        <f t="shared" si="19"/>
        <v>0</v>
      </c>
      <c r="BW35" s="89">
        <f t="shared" si="19"/>
        <v>0</v>
      </c>
      <c r="BX35" s="89">
        <f t="shared" si="19"/>
        <v>0.3</v>
      </c>
      <c r="BY35" s="971">
        <f>SUM(T35:BX35)</f>
        <v>17.1</v>
      </c>
      <c r="BZ35" s="882">
        <f>SUM(BY35,S35)</f>
        <v>17.5</v>
      </c>
      <c r="CA35" s="95">
        <f>SUM(CA31:CA34)</f>
        <v>141</v>
      </c>
      <c r="CB35" s="95">
        <f>SUM(CB31:CB34)</f>
        <v>135.9</v>
      </c>
    </row>
    <row r="36" spans="2:80" ht="54" customHeight="1" thickBot="1">
      <c r="B36" s="122" t="s">
        <v>156</v>
      </c>
      <c r="C36" s="908">
        <f aca="true" t="shared" si="20" ref="C36:AH36">SUM(C35,C30,C27,C18,C15,C11)</f>
        <v>0</v>
      </c>
      <c r="D36" s="193">
        <f t="shared" si="20"/>
        <v>0</v>
      </c>
      <c r="E36" s="193">
        <f t="shared" si="20"/>
        <v>0</v>
      </c>
      <c r="F36" s="193">
        <f t="shared" si="20"/>
        <v>39.2</v>
      </c>
      <c r="G36" s="193">
        <f t="shared" si="20"/>
        <v>31.799999999999997</v>
      </c>
      <c r="H36" s="193">
        <f t="shared" si="20"/>
        <v>0</v>
      </c>
      <c r="I36" s="193">
        <f t="shared" si="20"/>
        <v>0</v>
      </c>
      <c r="J36" s="193">
        <f t="shared" si="20"/>
        <v>0</v>
      </c>
      <c r="K36" s="193">
        <f t="shared" si="20"/>
        <v>0</v>
      </c>
      <c r="L36" s="193">
        <f t="shared" si="20"/>
        <v>0</v>
      </c>
      <c r="M36" s="193">
        <f t="shared" si="20"/>
        <v>2.16</v>
      </c>
      <c r="N36" s="193">
        <f t="shared" si="20"/>
        <v>0</v>
      </c>
      <c r="O36" s="193">
        <f t="shared" si="20"/>
        <v>0</v>
      </c>
      <c r="P36" s="193">
        <f t="shared" si="20"/>
        <v>0</v>
      </c>
      <c r="Q36" s="193">
        <f t="shared" si="20"/>
        <v>0</v>
      </c>
      <c r="R36" s="193">
        <f t="shared" si="20"/>
        <v>0</v>
      </c>
      <c r="S36" s="978">
        <f t="shared" si="20"/>
        <v>73.16</v>
      </c>
      <c r="T36" s="192">
        <f t="shared" si="20"/>
        <v>78.3</v>
      </c>
      <c r="U36" s="193">
        <f t="shared" si="20"/>
        <v>0</v>
      </c>
      <c r="V36" s="193">
        <f t="shared" si="20"/>
        <v>0</v>
      </c>
      <c r="W36" s="193">
        <f t="shared" si="20"/>
        <v>0.4</v>
      </c>
      <c r="X36" s="193">
        <f t="shared" si="20"/>
        <v>235.99999999999997</v>
      </c>
      <c r="Y36" s="193">
        <f t="shared" si="20"/>
        <v>0</v>
      </c>
      <c r="Z36" s="193">
        <f t="shared" si="20"/>
        <v>104.3</v>
      </c>
      <c r="AA36" s="193">
        <f t="shared" si="20"/>
        <v>0</v>
      </c>
      <c r="AB36" s="193">
        <f t="shared" si="20"/>
        <v>0</v>
      </c>
      <c r="AC36" s="193">
        <f t="shared" si="20"/>
        <v>0</v>
      </c>
      <c r="AD36" s="193">
        <f t="shared" si="20"/>
        <v>0</v>
      </c>
      <c r="AE36" s="194">
        <f t="shared" si="20"/>
        <v>631.2000000000002</v>
      </c>
      <c r="AF36" s="192">
        <f t="shared" si="20"/>
        <v>0</v>
      </c>
      <c r="AG36" s="194">
        <f t="shared" si="20"/>
        <v>0</v>
      </c>
      <c r="AH36" s="192">
        <f t="shared" si="20"/>
        <v>0</v>
      </c>
      <c r="AI36" s="193">
        <f aca="true" t="shared" si="21" ref="AI36:BN36">SUM(AI35,AI30,AI27,AI18,AI15,AI11)</f>
        <v>0</v>
      </c>
      <c r="AJ36" s="194">
        <f t="shared" si="21"/>
        <v>0</v>
      </c>
      <c r="AK36" s="192">
        <f t="shared" si="21"/>
        <v>0.5</v>
      </c>
      <c r="AL36" s="193">
        <f t="shared" si="21"/>
        <v>0</v>
      </c>
      <c r="AM36" s="193">
        <f t="shared" si="21"/>
        <v>0</v>
      </c>
      <c r="AN36" s="193">
        <f t="shared" si="21"/>
        <v>0</v>
      </c>
      <c r="AO36" s="193">
        <f t="shared" si="21"/>
        <v>0</v>
      </c>
      <c r="AP36" s="193">
        <f t="shared" si="21"/>
        <v>0</v>
      </c>
      <c r="AQ36" s="193">
        <f t="shared" si="21"/>
        <v>0</v>
      </c>
      <c r="AR36" s="193">
        <f t="shared" si="21"/>
        <v>0</v>
      </c>
      <c r="AS36" s="193">
        <f t="shared" si="21"/>
        <v>0</v>
      </c>
      <c r="AT36" s="193">
        <f t="shared" si="21"/>
        <v>0</v>
      </c>
      <c r="AU36" s="193">
        <f t="shared" si="21"/>
        <v>0</v>
      </c>
      <c r="AV36" s="193">
        <f t="shared" si="21"/>
        <v>0</v>
      </c>
      <c r="AW36" s="193">
        <f t="shared" si="21"/>
        <v>0</v>
      </c>
      <c r="AX36" s="193">
        <f t="shared" si="21"/>
        <v>2</v>
      </c>
      <c r="AY36" s="193">
        <f t="shared" si="21"/>
        <v>0</v>
      </c>
      <c r="AZ36" s="193">
        <f t="shared" si="21"/>
        <v>0</v>
      </c>
      <c r="BA36" s="193">
        <f t="shared" si="21"/>
        <v>2.5</v>
      </c>
      <c r="BB36" s="193">
        <f t="shared" si="21"/>
        <v>0</v>
      </c>
      <c r="BC36" s="193">
        <f t="shared" si="21"/>
        <v>0</v>
      </c>
      <c r="BD36" s="193">
        <f t="shared" si="21"/>
        <v>0</v>
      </c>
      <c r="BE36" s="193">
        <f t="shared" si="21"/>
        <v>0</v>
      </c>
      <c r="BF36" s="193">
        <f t="shared" si="21"/>
        <v>0</v>
      </c>
      <c r="BG36" s="193">
        <f t="shared" si="21"/>
        <v>0</v>
      </c>
      <c r="BH36" s="193">
        <f t="shared" si="21"/>
        <v>0</v>
      </c>
      <c r="BI36" s="193">
        <f t="shared" si="21"/>
        <v>0</v>
      </c>
      <c r="BJ36" s="193">
        <f t="shared" si="21"/>
        <v>2</v>
      </c>
      <c r="BK36" s="193">
        <f t="shared" si="21"/>
        <v>0</v>
      </c>
      <c r="BL36" s="193">
        <f t="shared" si="21"/>
        <v>4</v>
      </c>
      <c r="BM36" s="193">
        <f t="shared" si="21"/>
        <v>0</v>
      </c>
      <c r="BN36" s="193">
        <f t="shared" si="21"/>
        <v>0</v>
      </c>
      <c r="BO36" s="193">
        <f aca="true" t="shared" si="22" ref="BO36:CB36">SUM(BO35,BO30,BO27,BO18,BO15,BO11)</f>
        <v>0</v>
      </c>
      <c r="BP36" s="193">
        <f t="shared" si="22"/>
        <v>0</v>
      </c>
      <c r="BQ36" s="193">
        <f t="shared" si="22"/>
        <v>0</v>
      </c>
      <c r="BR36" s="193">
        <f t="shared" si="22"/>
        <v>0</v>
      </c>
      <c r="BS36" s="193">
        <f t="shared" si="22"/>
        <v>0</v>
      </c>
      <c r="BT36" s="193">
        <f t="shared" si="22"/>
        <v>0</v>
      </c>
      <c r="BU36" s="193">
        <f t="shared" si="22"/>
        <v>0</v>
      </c>
      <c r="BV36" s="193">
        <f t="shared" si="22"/>
        <v>0</v>
      </c>
      <c r="BW36" s="193">
        <f t="shared" si="22"/>
        <v>0</v>
      </c>
      <c r="BX36" s="193">
        <f t="shared" si="22"/>
        <v>3.9000000000000004</v>
      </c>
      <c r="BY36" s="194">
        <f t="shared" si="22"/>
        <v>1065.1000000000001</v>
      </c>
      <c r="BZ36" s="195">
        <f t="shared" si="22"/>
        <v>1138.2599999999998</v>
      </c>
      <c r="CA36" s="123">
        <f t="shared" si="22"/>
        <v>13102.600000000002</v>
      </c>
      <c r="CB36" s="123">
        <f t="shared" si="22"/>
        <v>12577.500000000002</v>
      </c>
    </row>
    <row r="37" spans="3:80" ht="54" customHeight="1">
      <c r="C37" s="3" t="s">
        <v>129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5"/>
      <c r="BB37" s="5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57"/>
      <c r="CA37" s="5"/>
      <c r="CB37" s="5"/>
    </row>
    <row r="38" ht="54" customHeight="1">
      <c r="BA38" s="496"/>
    </row>
  </sheetData>
  <mergeCells count="9">
    <mergeCell ref="CA1:CC1"/>
    <mergeCell ref="C4:S4"/>
    <mergeCell ref="M5:R5"/>
    <mergeCell ref="AR1:AS1"/>
    <mergeCell ref="C5:L5"/>
    <mergeCell ref="AK5:BL5"/>
    <mergeCell ref="AK4:BY4"/>
    <mergeCell ref="T4:AE4"/>
    <mergeCell ref="T5:AE5"/>
  </mergeCells>
  <printOptions horizontalCentered="1"/>
  <pageMargins left="0.1968503937007874" right="0.1968503937007874" top="0.3937007874015748" bottom="0.19" header="0" footer="0.19"/>
  <pageSetup fitToWidth="2" horizontalDpi="600" verticalDpi="600" orientation="portrait" paperSize="9" scale="42" r:id="rId3"/>
  <colBreaks count="1" manualBreakCount="1">
    <brk id="36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2013-03-25T00:06:23Z</cp:lastPrinted>
  <dcterms:created xsi:type="dcterms:W3CDTF">2013-02-19T01:11:52Z</dcterms:created>
  <dcterms:modified xsi:type="dcterms:W3CDTF">2013-04-25T00:02:51Z</dcterms:modified>
  <cp:category/>
  <cp:version/>
  <cp:contentType/>
  <cp:contentStatus/>
</cp:coreProperties>
</file>